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book.xml" ContentType="application/vnd.openxmlformats-officedocument.spreadsheetml.sheet.main+xml"/>
  <Override PartName="/xl/media/image25.png" ContentType="image/png"/>
  <Override PartName="/xl/media/image26.jpeg" ContentType="image/jpe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comments5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11.xml" ContentType="application/vnd.openxmlformats-officedocument.drawing+xml"/>
  <Override PartName="/xl/drawings/vmlDrawing3.vml" ContentType="application/vnd.openxmlformats-officedocument.vmlDrawing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Source et méthodo" sheetId="1" state="visible" r:id="rId2"/>
    <sheet name="Graphique" sheetId="2" state="visible" r:id="rId3"/>
    <sheet name="PrixCEE_Classique" sheetId="3" state="visible" r:id="rId4"/>
    <sheet name="PrixCEE_Précarité" sheetId="4" state="visible" r:id="rId5"/>
    <sheet name="Bilan complet" sheetId="5" state="visible" r:id="rId6"/>
    <sheet name="PACA 2019 Classique" sheetId="6" state="visible" r:id="rId7"/>
    <sheet name="PACA 2019 Précarité" sheetId="7" state="visible" r:id="rId8"/>
    <sheet name="PACA 2018 Classique" sheetId="8" state="visible" r:id="rId9"/>
    <sheet name="PACA 2018 Précarité" sheetId="9" state="visible" r:id="rId10"/>
    <sheet name="PACA P3 Classique" sheetId="10" state="visible" r:id="rId11"/>
    <sheet name="PACA 2017 Classique" sheetId="11" state="visible" r:id="rId12"/>
    <sheet name="PACA 2017 Précarité" sheetId="12" state="visible" r:id="rId13"/>
    <sheet name="PACA 2016 Classique" sheetId="13" state="visible" r:id="rId14"/>
    <sheet name="PACA 2016 Precarite" sheetId="14" state="visible" r:id="rId15"/>
    <sheet name="PACA 2015" sheetId="15" state="visible" r:id="rId16"/>
    <sheet name="PACA P2" sheetId="16" state="visible" r:id="rId17"/>
    <sheet name="PACA P1" sheetId="17" state="visible" r:id="rId18"/>
    <sheet name="DVactu" sheetId="18" state="visible" r:id="rId19"/>
    <sheet name="Valor€ CEE Précarité" sheetId="19" state="visible" r:id="rId20"/>
  </sheets>
  <externalReferences>
    <externalReference r:id="rId21"/>
  </externalReferences>
  <definedNames>
    <definedName function="false" hidden="true" localSheetId="14" name="_xlnm._FilterDatabase" vbProcedure="false">'PACA 2015'!$A$18:$L$500</definedName>
    <definedName function="false" hidden="true" localSheetId="12" name="_xlnm._FilterDatabase" vbProcedure="false">'PACA 2016 Classique'!$A$18:$L$532</definedName>
    <definedName function="false" hidden="true" localSheetId="13" name="_xlnm._FilterDatabase" vbProcedure="false">'PACA 2016 Precarite'!$A$18:$L$532</definedName>
    <definedName function="false" hidden="true" localSheetId="10" name="_xlnm._FilterDatabase" vbProcedure="false">'PACA 2017 Classique'!$A$18:$L$532</definedName>
    <definedName function="false" hidden="true" localSheetId="11" name="_xlnm._FilterDatabase" vbProcedure="false">'PACA 2017 Précarité'!$A$18:$L$532</definedName>
    <definedName function="false" hidden="true" localSheetId="7" name="_xlnm._FilterDatabase" vbProcedure="false">'PACA 2018 Classique'!$A$28:$S$560</definedName>
    <definedName function="false" hidden="true" localSheetId="8" name="_xlnm._FilterDatabase" vbProcedure="false">'PACA 2018 Précarité'!$A$23:$S$163</definedName>
    <definedName function="false" hidden="true" localSheetId="5" name="_xlnm._FilterDatabase" vbProcedure="false">'PACA 2019 Classique'!$A$28:$S$568</definedName>
    <definedName function="false" hidden="true" localSheetId="6" name="_xlnm._FilterDatabase" vbProcedure="false">'PACA 2019 Précarité'!$A$23:$S$165</definedName>
    <definedName function="false" hidden="true" localSheetId="16" name="_xlnm._FilterDatabase" vbProcedure="false">'PACA P1'!$A$17:$L$241</definedName>
    <definedName function="false" hidden="true" localSheetId="15" name="_xlnm._FilterDatabase" vbProcedure="false">'PACA P2'!$A$18:$L$337</definedName>
    <definedName function="false" hidden="true" localSheetId="9" name="_xlnm._FilterDatabase" vbProcedure="false">'PACA P3 Classique'!$A$18:$L$337</definedName>
    <definedName function="false" hidden="false" localSheetId="2" name="Excel_BuiltIn__FilterDatabase" vbProcedure="false">PrixCEE_Classique!$A$3:$A$16</definedName>
    <definedName function="false" hidden="false" localSheetId="3" name="Excel_BuiltIn__FilterDatabase" vbProcedure="false">PrixCEE_Précarité!$A$3:$A$16</definedName>
    <definedName function="false" hidden="false" localSheetId="5" name="_xlnm._FilterDatabase_0" vbProcedure="false">'PACA 2019 Classique'!$P$29:$S$568</definedName>
    <definedName function="false" hidden="false" localSheetId="5" name="_xlnm._FilterDatabase_0_0" vbProcedure="false">'PACA 2019 Classique'!$A$28:$L$568</definedName>
    <definedName function="false" hidden="false" localSheetId="6" name="_xlnm._FilterDatabase" vbProcedure="false">'PACA 2019 Précarité'!$A$23:$L$165</definedName>
    <definedName function="false" hidden="false" localSheetId="6" name="_xlnm._FilterDatabase_0_0" vbProcedure="false">'PACA 2019 Précarité'!$P$24:$S$165</definedName>
    <definedName function="false" hidden="false" localSheetId="7" name="_xlnm._FilterDatabase_0" vbProcedure="false">'PACA 2018 Classique'!$P$29:$S$560</definedName>
    <definedName function="false" hidden="false" localSheetId="7" name="_xlnm._FilterDatabase_0_0" vbProcedure="false">'PACA 2018 Classique'!$A$28:$L$560</definedName>
    <definedName function="false" hidden="false" localSheetId="8" name="_xlnm._FilterDatabase" vbProcedure="false">'PACA 2018 Précarité'!$A$23:$L$163</definedName>
    <definedName function="false" hidden="false" localSheetId="8" name="_xlnm._FilterDatabase_0_0" vbProcedure="false">'PACA 2018 Précarité'!$P$24:$S$163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V6" authorId="0">
      <text>
        <r>
          <rPr>
            <sz val="10"/>
            <rFont val="Arial"/>
            <family val="0"/>
            <charset val="1"/>
          </rPr>
          <t xml:space="preserve">https://www.statistiques.developpement-durable.gouv.fr/bilan-energetique-de-la-france-en-2018-donnees-provisoires?rubrique=18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N236" authorId="0">
      <text>
        <r>
          <rPr>
            <sz val="11"/>
            <rFont val="Times New Roman"/>
            <family val="0"/>
            <charset val="1"/>
          </rPr>
          <t xml:space="preserve">Pour 500 m² d’isolation de bureaux chauffés à l’électricité en littoral (H3)
Montant en kWh cumac par m² d’isolant
Énergie de chauffage Secteur d’activité
Facteur
correctif
Surface
Zone d’isolant en m²
climatique
Électricité Combustible
H1 </t>
        </r>
        <r>
          <rPr>
            <b val="true"/>
            <sz val="11"/>
            <rFont val="Times-Bold"/>
            <family val="0"/>
            <charset val="1"/>
          </rPr>
          <t xml:space="preserve">1 800 2 900
</t>
        </r>
        <r>
          <rPr>
            <sz val="11"/>
            <rFont val="Times New Roman"/>
            <family val="0"/>
            <charset val="1"/>
          </rPr>
          <t xml:space="preserve">Bureaux,
Enseignement,
Commerces
</t>
        </r>
        <r>
          <rPr>
            <b val="true"/>
            <sz val="11"/>
            <rFont val="Times-Bold"/>
            <family val="0"/>
            <charset val="1"/>
          </rPr>
          <t xml:space="preserve">0,6
</t>
        </r>
        <r>
          <rPr>
            <sz val="11"/>
            <rFont val="Times New Roman"/>
            <family val="0"/>
            <charset val="1"/>
          </rPr>
          <t xml:space="preserve">Hôtellerie -
Restauration </t>
        </r>
        <r>
          <rPr>
            <b val="true"/>
            <sz val="11"/>
            <rFont val="Times-Bold"/>
            <family val="0"/>
            <charset val="1"/>
          </rPr>
          <t xml:space="preserve">0,7
</t>
        </r>
        <r>
          <rPr>
            <sz val="11"/>
            <rFont val="Times New Roman"/>
            <family val="0"/>
            <charset val="1"/>
          </rPr>
          <t xml:space="preserve">H2 </t>
        </r>
        <r>
          <rPr>
            <b val="true"/>
            <sz val="11"/>
            <rFont val="Times-Bold"/>
            <family val="0"/>
            <charset val="1"/>
          </rPr>
          <t xml:space="preserve">1 500 2 400
</t>
        </r>
        <r>
          <rPr>
            <sz val="11"/>
            <rFont val="Times New Roman"/>
            <family val="0"/>
            <charset val="1"/>
          </rPr>
          <t xml:space="preserve">Santé </t>
        </r>
        <r>
          <rPr>
            <b val="true"/>
            <sz val="11"/>
            <rFont val="Times-Bold"/>
            <family val="0"/>
            <charset val="1"/>
          </rPr>
          <t xml:space="preserve">1,3
</t>
        </r>
        <r>
          <rPr>
            <sz val="11"/>
            <rFont val="Times New Roman"/>
            <family val="0"/>
            <charset val="1"/>
          </rPr>
          <t xml:space="preserve">H3 </t>
        </r>
        <r>
          <rPr>
            <b val="true"/>
            <sz val="11"/>
            <rFont val="Times-Bold"/>
            <family val="0"/>
            <charset val="1"/>
          </rPr>
          <t xml:space="preserve">1 000 1 600
</t>
        </r>
        <r>
          <rPr>
            <sz val="11"/>
            <rFont val="Times New Roman"/>
            <family val="0"/>
            <charset val="1"/>
          </rPr>
          <t xml:space="preserve">X
Autres secteurs </t>
        </r>
        <r>
          <rPr>
            <b val="true"/>
            <sz val="11"/>
            <rFont val="Times-Bold"/>
            <family val="0"/>
            <charset val="1"/>
          </rPr>
          <t xml:space="preserve">0,6
</t>
        </r>
        <r>
          <rPr>
            <sz val="11"/>
            <rFont val="Times New Roman"/>
            <family val="0"/>
            <charset val="1"/>
          </rPr>
          <t xml:space="preserve">X </t>
        </r>
        <r>
          <rPr>
            <b val="true"/>
            <sz val="11"/>
            <rFont val="Times-Bold"/>
            <family val="0"/>
            <charset val="1"/>
          </rPr>
          <t xml:space="preserve">S</t>
        </r>
      </text>
    </comment>
    <comment ref="N262" authorId="0">
      <text>
        <r>
          <rPr>
            <sz val="11"/>
            <rFont val="Times New Roman"/>
            <family val="0"/>
            <charset val="1"/>
          </rPr>
          <t xml:space="preserve">Pour 10 mètres de portes en verre
</t>
        </r>
        <r>
          <rPr>
            <sz val="11"/>
            <rFont val="Times New Roman"/>
            <family val="1"/>
            <charset val="1"/>
          </rPr>
          <t xml:space="preserve">Montant unitaire en kWh
cumac par mètre linéaire
Longueur linéaire de
porte en verre (en m)
</t>
        </r>
        <r>
          <rPr>
            <b val="true"/>
            <sz val="11"/>
            <rFont val="Times New Roman"/>
            <family val="1"/>
            <charset val="1"/>
          </rPr>
          <t xml:space="preserve">25 600 </t>
        </r>
        <r>
          <rPr>
            <sz val="11"/>
            <rFont val="Times New Roman"/>
            <family val="1"/>
            <charset val="1"/>
          </rPr>
          <t xml:space="preserve">X </t>
        </r>
        <r>
          <rPr>
            <b val="true"/>
            <sz val="11"/>
            <rFont val="Times New Roman"/>
            <family val="1"/>
            <charset val="1"/>
          </rPr>
          <t xml:space="preserve">L</t>
        </r>
      </text>
    </comment>
    <comment ref="N264" authorId="0">
      <text>
        <r>
          <rPr>
            <sz val="11"/>
            <rFont val="Times New Roman"/>
            <family val="0"/>
            <charset val="1"/>
          </rPr>
          <t xml:space="preserve">Pour 50 luminaires  à 20 watt en bureaux
Secteurs
Montant en
kWhcumac/watt installé
Puissance totale des luminaires
à modules LED installés
(P en watt)
Hôtellerie - restauration </t>
        </r>
        <r>
          <rPr>
            <b val="true"/>
            <sz val="11"/>
            <rFont val="Times-Bold"/>
            <family val="0"/>
            <charset val="1"/>
          </rPr>
          <t xml:space="preserve">31
</t>
        </r>
        <r>
          <rPr>
            <sz val="11"/>
            <rFont val="Times New Roman"/>
            <family val="0"/>
            <charset val="1"/>
          </rPr>
          <t xml:space="preserve">Commerce </t>
        </r>
        <r>
          <rPr>
            <b val="true"/>
            <sz val="11"/>
            <rFont val="Times-Bold"/>
            <family val="0"/>
            <charset val="1"/>
          </rPr>
          <t xml:space="preserve">36
</t>
        </r>
        <r>
          <rPr>
            <sz val="11"/>
            <rFont val="Times New Roman"/>
            <family val="0"/>
            <charset val="1"/>
          </rPr>
          <t xml:space="preserve">Bureaux </t>
        </r>
        <r>
          <rPr>
            <b val="true"/>
            <sz val="11"/>
            <rFont val="Times-Bold"/>
            <family val="0"/>
            <charset val="1"/>
          </rPr>
          <t xml:space="preserve">35
</t>
        </r>
        <r>
          <rPr>
            <sz val="11"/>
            <rFont val="Times New Roman"/>
            <family val="0"/>
            <charset val="1"/>
          </rPr>
          <t xml:space="preserve">Santé </t>
        </r>
        <r>
          <rPr>
            <b val="true"/>
            <sz val="11"/>
            <rFont val="Times-Bold"/>
            <family val="0"/>
            <charset val="1"/>
          </rPr>
          <t xml:space="preserve">38
</t>
        </r>
        <r>
          <rPr>
            <sz val="11"/>
            <rFont val="Times New Roman"/>
            <family val="0"/>
            <charset val="1"/>
          </rPr>
          <t xml:space="preserve">Enseignement </t>
        </r>
        <r>
          <rPr>
            <b val="true"/>
            <sz val="11"/>
            <rFont val="Times-Bold"/>
            <family val="0"/>
            <charset val="1"/>
          </rPr>
          <t xml:space="preserve">24
</t>
        </r>
        <r>
          <rPr>
            <sz val="11"/>
            <rFont val="Times New Roman"/>
            <family val="0"/>
            <charset val="1"/>
          </rPr>
          <t xml:space="preserve">Autres </t>
        </r>
        <r>
          <rPr>
            <b val="true"/>
            <sz val="11"/>
            <rFont val="Times-Bold"/>
            <family val="0"/>
            <charset val="1"/>
          </rPr>
          <t xml:space="preserve">24
</t>
        </r>
        <r>
          <rPr>
            <sz val="11"/>
            <rFont val="Times New Roman"/>
            <family val="0"/>
            <charset val="1"/>
          </rPr>
          <t xml:space="preserve">X </t>
        </r>
        <r>
          <rPr>
            <b val="true"/>
            <sz val="11"/>
            <rFont val="Times-Bold"/>
            <family val="0"/>
            <charset val="1"/>
          </rPr>
          <t xml:space="preserve">P
</t>
        </r>
        <r>
          <rPr>
            <sz val="11"/>
            <rFont val="Times New Roman"/>
            <family val="0"/>
            <charset val="1"/>
          </rPr>
          <t xml:space="preserve">
</t>
        </r>
      </text>
    </comment>
    <comment ref="N327" authorId="0">
      <text>
        <r>
          <rPr>
            <sz val="11"/>
            <rFont val="Times New Roman"/>
            <family val="0"/>
            <charset val="1"/>
          </rPr>
          <t xml:space="preserve">Nouvelle fiche BAT-TH-146
Pour 1 000 m² de réseau en littoral (H3)
Montant par mètre de réseau isolé
H1 4 300
H2 4 000
H1 3 600
X
L
Longueur isolée de réseau de chauffage ou d’ECS hors du volume chauffé (en m)
</t>
        </r>
      </text>
    </comment>
    <comment ref="N336" authorId="0">
      <text>
        <r>
          <rPr>
            <sz val="11"/>
            <rFont val="Times New Roman"/>
            <family val="0"/>
            <charset val="1"/>
          </rPr>
          <t xml:space="preserve">Pour un climatiseur de datacenter de puissance 5 MW en littoral (H3), à condensation par rapport à l’atmosphère
</t>
        </r>
        <r>
          <rPr>
            <sz val="11"/>
            <rFont val="Times New Roman"/>
            <family val="1"/>
            <charset val="1"/>
          </rPr>
          <t xml:space="preserve">Climatisation d’un datacenter :
Montant en kWh cumac par kW
Zone
climatique Condensation par
rapport à l’atmosphère
Condensation à
eau seul
Puissance électrique nominale
totale du groupe de
production de froid en kW
H1 </t>
        </r>
        <r>
          <rPr>
            <b val="true"/>
            <sz val="11"/>
            <rFont val="Times New Roman"/>
            <family val="1"/>
            <charset val="1"/>
          </rPr>
          <t xml:space="preserve">22 800 14 500
</t>
        </r>
        <r>
          <rPr>
            <sz val="11"/>
            <rFont val="Times New Roman"/>
            <family val="1"/>
            <charset val="1"/>
          </rPr>
          <t xml:space="preserve">H2 </t>
        </r>
        <r>
          <rPr>
            <b val="true"/>
            <sz val="11"/>
            <rFont val="Times New Roman"/>
            <family val="1"/>
            <charset val="1"/>
          </rPr>
          <t xml:space="preserve">20 500 13 900
</t>
        </r>
        <r>
          <rPr>
            <sz val="11"/>
            <rFont val="Times New Roman"/>
            <family val="1"/>
            <charset val="1"/>
          </rPr>
          <t xml:space="preserve">H3 </t>
        </r>
        <r>
          <rPr>
            <b val="true"/>
            <sz val="11"/>
            <rFont val="Times New Roman"/>
            <family val="1"/>
            <charset val="1"/>
          </rPr>
          <t xml:space="preserve">20 200 11 300
</t>
        </r>
        <r>
          <rPr>
            <sz val="11"/>
            <rFont val="Times New Roman"/>
            <family val="1"/>
            <charset val="1"/>
          </rPr>
          <t xml:space="preserve">X </t>
        </r>
        <r>
          <rPr>
            <b val="true"/>
            <sz val="11"/>
            <rFont val="Times New Roman"/>
            <family val="1"/>
            <charset val="1"/>
          </rPr>
          <t xml:space="preserve">P
</t>
        </r>
        <r>
          <rPr>
            <sz val="11"/>
            <rFont val="Times New Roman"/>
            <family val="0"/>
            <charset val="1"/>
          </rPr>
          <t xml:space="preserve">
</t>
        </r>
      </text>
    </comment>
    <comment ref="N409" authorId="0">
      <text>
        <r>
          <rPr>
            <sz val="11"/>
            <rFont val="Times New Roman"/>
            <family val="1"/>
            <charset val="1"/>
          </rPr>
          <t xml:space="preserve">Pour 1 MW récupéré sur TAR fonctionnant 24h/24
</t>
        </r>
        <r>
          <rPr>
            <sz val="11"/>
            <color rgb="FF0000FF"/>
            <rFont val="Times New Roman"/>
            <family val="1"/>
            <charset val="1"/>
          </rPr>
          <t xml:space="preserve">http://calculateur-cee.ademe.fr/pdf/display/29/IND-BA-112
</t>
        </r>
        <r>
          <rPr>
            <sz val="11"/>
            <rFont val="Times New Roman"/>
            <family val="1"/>
            <charset val="1"/>
          </rPr>
          <t xml:space="preserve">
Mode de fonctionnement
du système de récupération
Montant
en kWh cumac
par kW
Puissance thermique
récupérée en kW
1x8h </t>
        </r>
        <r>
          <rPr>
            <b val="true"/>
            <sz val="11"/>
            <rFont val="Times New Roman"/>
            <family val="1"/>
            <charset val="1"/>
          </rPr>
          <t xml:space="preserve">12 100
</t>
        </r>
        <r>
          <rPr>
            <sz val="11"/>
            <rFont val="Times New Roman"/>
            <family val="1"/>
            <charset val="1"/>
          </rPr>
          <t xml:space="preserve">2x8h </t>
        </r>
        <r>
          <rPr>
            <b val="true"/>
            <sz val="11"/>
            <rFont val="Times New Roman"/>
            <family val="1"/>
            <charset val="1"/>
          </rPr>
          <t xml:space="preserve">26 700
</t>
        </r>
        <r>
          <rPr>
            <sz val="11"/>
            <rFont val="Times New Roman"/>
            <family val="1"/>
            <charset val="1"/>
          </rPr>
          <t xml:space="preserve">3x8h avec arrêt le week-end </t>
        </r>
        <r>
          <rPr>
            <b val="true"/>
            <sz val="11"/>
            <rFont val="Times New Roman"/>
            <family val="1"/>
            <charset val="1"/>
          </rPr>
          <t xml:space="preserve">36 400
</t>
        </r>
        <r>
          <rPr>
            <sz val="11"/>
            <rFont val="Times New Roman"/>
            <family val="1"/>
            <charset val="1"/>
          </rPr>
          <t xml:space="preserve">3x8h sans arrêt le week-end </t>
        </r>
        <r>
          <rPr>
            <b val="true"/>
            <sz val="11"/>
            <rFont val="Times New Roman"/>
            <family val="1"/>
            <charset val="1"/>
          </rPr>
          <t xml:space="preserve">51 000
</t>
        </r>
        <r>
          <rPr>
            <sz val="11"/>
            <rFont val="Times New Roman"/>
            <family val="1"/>
            <charset val="1"/>
          </rPr>
          <t xml:space="preserve">X </t>
        </r>
        <r>
          <rPr>
            <b val="true"/>
            <sz val="11"/>
            <rFont val="Times New Roman"/>
            <family val="1"/>
            <charset val="1"/>
          </rPr>
          <t xml:space="preserve">Q</t>
        </r>
        <r>
          <rPr>
            <b val="true"/>
            <sz val="7"/>
            <rFont val="Times New Roman"/>
            <family val="1"/>
            <charset val="1"/>
          </rPr>
          <t xml:space="preserve">récup</t>
        </r>
      </text>
    </comment>
    <comment ref="N432" authorId="0">
      <text>
        <r>
          <rPr>
            <sz val="11"/>
            <rFont val="Times New Roman"/>
            <family val="1"/>
            <charset val="1"/>
          </rPr>
          <t xml:space="preserve">Pour une VEV d’1 MW sur pompage
</t>
        </r>
        <r>
          <rPr>
            <sz val="11"/>
            <color rgb="FF0000FF"/>
            <rFont val="Times New Roman"/>
            <family val="1"/>
            <charset val="1"/>
          </rPr>
          <t xml:space="preserve">http://calculateur-cee.ademe.fr/pdf/display/30/IND-UT-102
</t>
        </r>
        <r>
          <rPr>
            <sz val="11"/>
            <rFont val="Times New Roman"/>
            <family val="1"/>
            <charset val="1"/>
          </rPr>
          <t xml:space="preserve">
Application Montant en kWh cumac par kW
Puissance nominale
du moteur en kW
Pompage </t>
        </r>
        <r>
          <rPr>
            <b val="true"/>
            <sz val="11"/>
            <rFont val="Times New Roman"/>
            <family val="1"/>
            <charset val="1"/>
          </rPr>
          <t xml:space="preserve">12 400
</t>
        </r>
        <r>
          <rPr>
            <sz val="11"/>
            <rFont val="Times New Roman"/>
            <family val="1"/>
            <charset val="1"/>
          </rPr>
          <t xml:space="preserve">Ventilation </t>
        </r>
        <r>
          <rPr>
            <b val="true"/>
            <sz val="11"/>
            <rFont val="Times New Roman"/>
            <family val="1"/>
            <charset val="1"/>
          </rPr>
          <t xml:space="preserve">12 200
</t>
        </r>
        <r>
          <rPr>
            <sz val="11"/>
            <rFont val="Times New Roman"/>
            <family val="1"/>
            <charset val="1"/>
          </rPr>
          <t xml:space="preserve">Compresseur d’air </t>
        </r>
        <r>
          <rPr>
            <b val="true"/>
            <sz val="11"/>
            <rFont val="Times New Roman"/>
            <family val="1"/>
            <charset val="1"/>
          </rPr>
          <t xml:space="preserve">11 900
</t>
        </r>
        <r>
          <rPr>
            <sz val="11"/>
            <rFont val="Times New Roman"/>
            <family val="1"/>
            <charset val="1"/>
          </rPr>
          <t xml:space="preserve">Compresseur frigorifique </t>
        </r>
        <r>
          <rPr>
            <b val="true"/>
            <sz val="11"/>
            <rFont val="Times New Roman"/>
            <family val="1"/>
            <charset val="1"/>
          </rPr>
          <t xml:space="preserve">7 100
</t>
        </r>
        <r>
          <rPr>
            <sz val="11"/>
            <rFont val="Times New Roman"/>
            <family val="1"/>
            <charset val="1"/>
          </rPr>
          <t xml:space="preserve">Autres applications </t>
        </r>
        <r>
          <rPr>
            <b val="true"/>
            <sz val="11"/>
            <rFont val="Times New Roman"/>
            <family val="1"/>
            <charset val="1"/>
          </rPr>
          <t xml:space="preserve">5 500
</t>
        </r>
        <r>
          <rPr>
            <sz val="11"/>
            <rFont val="Times New Roman"/>
            <family val="1"/>
            <charset val="1"/>
          </rPr>
          <t xml:space="preserve">X </t>
        </r>
        <r>
          <rPr>
            <b val="true"/>
            <sz val="11"/>
            <rFont val="Times New Roman"/>
            <family val="1"/>
            <charset val="1"/>
          </rPr>
          <t xml:space="preserve">P</t>
        </r>
      </text>
    </comment>
    <comment ref="N442" authorId="0">
      <text>
        <r>
          <rPr>
            <sz val="11"/>
            <rFont val="Times New Roman"/>
            <family val="1"/>
            <charset val="1"/>
          </rPr>
          <t xml:space="preserve">Pour 1 MW récupéré sur système fonctionnant 24h/24
</t>
        </r>
        <r>
          <rPr>
            <sz val="11"/>
            <color rgb="FF0000FF"/>
            <rFont val="Times New Roman"/>
            <family val="0"/>
            <charset val="1"/>
          </rPr>
          <t xml:space="preserve">http://calculateur-cee.ademe.fr/pdf/display/199/IND-UT-117
</t>
        </r>
        <r>
          <rPr>
            <sz val="11"/>
            <rFont val="Times New Roman"/>
            <family val="0"/>
            <charset val="1"/>
          </rPr>
          <t xml:space="preserve">
Durée de fonctionnement du
compresseur
Montant en kWh cumac
par kW
Puissance thermique du système
de récupération de chaleur en kW
(thermique)
1x8h
ou &lt; 3000 h/an
</t>
        </r>
        <r>
          <rPr>
            <b val="true"/>
            <sz val="11"/>
            <rFont val="Times-Bold"/>
            <family val="0"/>
            <charset val="1"/>
          </rPr>
          <t xml:space="preserve">21 500
</t>
        </r>
        <r>
          <rPr>
            <sz val="11"/>
            <rFont val="Times New Roman"/>
            <family val="0"/>
            <charset val="1"/>
          </rPr>
          <t xml:space="preserve">2x8h
ou </t>
        </r>
        <r>
          <rPr>
            <sz val="11"/>
            <rFont val="TimesNewRoman"/>
            <family val="0"/>
            <charset val="128"/>
          </rPr>
          <t xml:space="preserve">≥ </t>
        </r>
        <r>
          <rPr>
            <sz val="11"/>
            <rFont val="Times New Roman"/>
            <family val="0"/>
            <charset val="1"/>
          </rPr>
          <t xml:space="preserve">3000 et &lt; 5000 h/an
</t>
        </r>
        <r>
          <rPr>
            <b val="true"/>
            <sz val="11"/>
            <rFont val="Times-Bold"/>
            <family val="0"/>
            <charset val="1"/>
          </rPr>
          <t xml:space="preserve">43 100
</t>
        </r>
        <r>
          <rPr>
            <sz val="11"/>
            <rFont val="Times New Roman"/>
            <family val="0"/>
            <charset val="1"/>
          </rPr>
          <t xml:space="preserve">3x8h avec arrêt le week-end
ou </t>
        </r>
        <r>
          <rPr>
            <sz val="11"/>
            <rFont val="TimesNewRoman"/>
            <family val="0"/>
            <charset val="128"/>
          </rPr>
          <t xml:space="preserve">≥ </t>
        </r>
        <r>
          <rPr>
            <sz val="11"/>
            <rFont val="Times New Roman"/>
            <family val="0"/>
            <charset val="1"/>
          </rPr>
          <t xml:space="preserve">5000 et &lt; 7000 h/an
</t>
        </r>
        <r>
          <rPr>
            <b val="true"/>
            <sz val="11"/>
            <rFont val="Times-Bold"/>
            <family val="0"/>
            <charset val="1"/>
          </rPr>
          <t xml:space="preserve">64 600
</t>
        </r>
        <r>
          <rPr>
            <sz val="11"/>
            <rFont val="Times New Roman"/>
            <family val="0"/>
            <charset val="1"/>
          </rPr>
          <t xml:space="preserve">3x8h sans arrêt le week-end
ou </t>
        </r>
        <r>
          <rPr>
            <sz val="11"/>
            <rFont val="TimesNewRoman"/>
            <family val="0"/>
            <charset val="128"/>
          </rPr>
          <t xml:space="preserve">≥ </t>
        </r>
        <r>
          <rPr>
            <sz val="11"/>
            <rFont val="Times New Roman"/>
            <family val="0"/>
            <charset val="1"/>
          </rPr>
          <t xml:space="preserve">7000 h/an
</t>
        </r>
        <r>
          <rPr>
            <b val="true"/>
            <sz val="11"/>
            <rFont val="Times-Bold"/>
            <family val="0"/>
            <charset val="1"/>
          </rPr>
          <t xml:space="preserve">90 400
</t>
        </r>
        <r>
          <rPr>
            <sz val="11"/>
            <rFont val="Times New Roman"/>
            <family val="0"/>
            <charset val="1"/>
          </rPr>
          <t xml:space="preserve">X
</t>
        </r>
        <r>
          <rPr>
            <b val="true"/>
            <sz val="11"/>
            <rFont val="Times-Bold"/>
            <family val="0"/>
            <charset val="1"/>
          </rPr>
          <t xml:space="preserve">P</t>
        </r>
        <r>
          <rPr>
            <b val="true"/>
            <sz val="7"/>
            <rFont val="Times-Bold"/>
            <family val="0"/>
            <charset val="1"/>
          </rPr>
          <t xml:space="preserve">récupérée
</t>
        </r>
        <r>
          <rPr>
            <b val="true"/>
            <sz val="11"/>
            <rFont val="Times-Bold"/>
            <family val="0"/>
            <charset val="1"/>
          </rPr>
          <t xml:space="preserve">limitée à :
(2 x P</t>
        </r>
        <r>
          <rPr>
            <b val="true"/>
            <sz val="7"/>
            <rFont val="Times-Bold"/>
            <family val="0"/>
            <charset val="1"/>
          </rPr>
          <t xml:space="preserve">compresseur(s)</t>
        </r>
        <r>
          <rPr>
            <b val="true"/>
            <sz val="11"/>
            <rFont val="Times-Bold"/>
            <family val="0"/>
            <charset val="1"/>
          </rPr>
          <t xml:space="preserve">) – P</t>
        </r>
        <r>
          <rPr>
            <b val="true"/>
            <sz val="7"/>
            <rFont val="Times-Bold"/>
            <family val="0"/>
            <charset val="1"/>
          </rPr>
          <t xml:space="preserve">déjà récupérée</t>
        </r>
      </text>
    </comment>
    <comment ref="N446" authorId="0">
      <text>
        <r>
          <rPr>
            <sz val="10"/>
            <rFont val="Arial"/>
            <family val="0"/>
            <charset val="1"/>
          </rPr>
          <t xml:space="preserve">Pour 1 matelas d’isolation sur réseau vapeur fonctionnant sans arrêt le week-end
</t>
        </r>
        <r>
          <rPr>
            <sz val="10"/>
            <color rgb="FF0000FF"/>
            <rFont val="Arial"/>
            <family val="0"/>
            <charset val="1"/>
          </rPr>
          <t xml:space="preserve">http://calculateur-cee.ademe.fr/pdf/display/69/IND-UT-121
</t>
        </r>
        <r>
          <rPr>
            <sz val="10"/>
            <rFont val="Arial"/>
            <family val="0"/>
            <charset val="1"/>
          </rPr>
          <t xml:space="preserve">
</t>
        </r>
        <r>
          <rPr>
            <sz val="11"/>
            <rFont val="Times New Roman"/>
            <family val="0"/>
            <charset val="1"/>
          </rPr>
          <t xml:space="preserve">Montant en kWh cumac par matelas d’isolation mis en
place et selon la nature du réseau :
Mode de fonctionnement
du site
Vapeur
Eau
chaude ou
retour de
condensats en
circuit fermé
Eau
surchauffée
Fluide
organique
Nombre
de matelas
d’isolation mis
en place
1x8h </t>
        </r>
        <r>
          <rPr>
            <b val="true"/>
            <sz val="11"/>
            <rFont val="Times-Bold"/>
            <family val="0"/>
            <charset val="1"/>
          </rPr>
          <t xml:space="preserve">13 800 2 700 5 400 14 800
</t>
        </r>
        <r>
          <rPr>
            <sz val="11"/>
            <rFont val="Times New Roman"/>
            <family val="0"/>
            <charset val="1"/>
          </rPr>
          <t xml:space="preserve">2x8h </t>
        </r>
        <r>
          <rPr>
            <b val="true"/>
            <sz val="11"/>
            <rFont val="Times-Bold"/>
            <family val="0"/>
            <charset val="1"/>
          </rPr>
          <t xml:space="preserve">30 400 6 000 11 800 32 600
</t>
        </r>
        <r>
          <rPr>
            <sz val="11"/>
            <rFont val="Times New Roman"/>
            <family val="0"/>
            <charset val="1"/>
          </rPr>
          <t xml:space="preserve">3x8h avec arrêt le week-end </t>
        </r>
        <r>
          <rPr>
            <b val="true"/>
            <sz val="11"/>
            <rFont val="Times-Bold"/>
            <family val="0"/>
            <charset val="1"/>
          </rPr>
          <t xml:space="preserve">41 500 8 200 16 100 44 500
</t>
        </r>
        <r>
          <rPr>
            <sz val="11"/>
            <rFont val="Times New Roman"/>
            <family val="0"/>
            <charset val="1"/>
          </rPr>
          <t xml:space="preserve">3x8h sans arrêt le week-end </t>
        </r>
        <r>
          <rPr>
            <b val="true"/>
            <sz val="11"/>
            <rFont val="Times-Bold"/>
            <family val="0"/>
            <charset val="1"/>
          </rPr>
          <t xml:space="preserve">58 000 11 500 22 500 62 300
</t>
        </r>
        <r>
          <rPr>
            <sz val="11"/>
            <rFont val="Times New Roman"/>
            <family val="0"/>
            <charset val="1"/>
          </rPr>
          <t xml:space="preserve">X </t>
        </r>
        <r>
          <rPr>
            <b val="true"/>
            <sz val="11"/>
            <rFont val="Times-Bold"/>
            <family val="0"/>
            <charset val="1"/>
          </rPr>
          <t xml:space="preserve">N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N233" authorId="0">
      <text>
        <r>
          <rPr>
            <sz val="11"/>
            <rFont val="Times New Roman"/>
            <family val="0"/>
            <charset val="1"/>
          </rPr>
          <t xml:space="preserve">Pour 500 m² d’isolation de bureaux chauffés à l’électricité en littoral (H3)
Montant en kWh cumac par m² d’isolant
Énergie de chauffage Secteur d’activité
Facteur
correctif
Surface
Zone d’isolant en m²
climatique
Électricité Combustible
H1 </t>
        </r>
        <r>
          <rPr>
            <b val="true"/>
            <sz val="11"/>
            <rFont val="Times-Bold"/>
            <family val="0"/>
            <charset val="1"/>
          </rPr>
          <t xml:space="preserve">1 800 2 900
</t>
        </r>
        <r>
          <rPr>
            <sz val="11"/>
            <rFont val="Times New Roman"/>
            <family val="0"/>
            <charset val="1"/>
          </rPr>
          <t xml:space="preserve">Bureaux,
Enseignement,
Commerces
</t>
        </r>
        <r>
          <rPr>
            <b val="true"/>
            <sz val="11"/>
            <rFont val="Times-Bold"/>
            <family val="0"/>
            <charset val="1"/>
          </rPr>
          <t xml:space="preserve">0,6
</t>
        </r>
        <r>
          <rPr>
            <sz val="11"/>
            <rFont val="Times New Roman"/>
            <family val="0"/>
            <charset val="1"/>
          </rPr>
          <t xml:space="preserve">Hôtellerie -
Restauration </t>
        </r>
        <r>
          <rPr>
            <b val="true"/>
            <sz val="11"/>
            <rFont val="Times-Bold"/>
            <family val="0"/>
            <charset val="1"/>
          </rPr>
          <t xml:space="preserve">0,7
</t>
        </r>
        <r>
          <rPr>
            <sz val="11"/>
            <rFont val="Times New Roman"/>
            <family val="0"/>
            <charset val="1"/>
          </rPr>
          <t xml:space="preserve">H2 </t>
        </r>
        <r>
          <rPr>
            <b val="true"/>
            <sz val="11"/>
            <rFont val="Times-Bold"/>
            <family val="0"/>
            <charset val="1"/>
          </rPr>
          <t xml:space="preserve">1 500 2 400
</t>
        </r>
        <r>
          <rPr>
            <sz val="11"/>
            <rFont val="Times New Roman"/>
            <family val="0"/>
            <charset val="1"/>
          </rPr>
          <t xml:space="preserve">Santé </t>
        </r>
        <r>
          <rPr>
            <b val="true"/>
            <sz val="11"/>
            <rFont val="Times-Bold"/>
            <family val="0"/>
            <charset val="1"/>
          </rPr>
          <t xml:space="preserve">1,3
</t>
        </r>
        <r>
          <rPr>
            <sz val="11"/>
            <rFont val="Times New Roman"/>
            <family val="0"/>
            <charset val="1"/>
          </rPr>
          <t xml:space="preserve">H3 </t>
        </r>
        <r>
          <rPr>
            <b val="true"/>
            <sz val="11"/>
            <rFont val="Times-Bold"/>
            <family val="0"/>
            <charset val="1"/>
          </rPr>
          <t xml:space="preserve">1 000 1 600
</t>
        </r>
        <r>
          <rPr>
            <sz val="11"/>
            <rFont val="Times New Roman"/>
            <family val="0"/>
            <charset val="1"/>
          </rPr>
          <t xml:space="preserve">X
Autres secteurs </t>
        </r>
        <r>
          <rPr>
            <b val="true"/>
            <sz val="11"/>
            <rFont val="Times-Bold"/>
            <family val="0"/>
            <charset val="1"/>
          </rPr>
          <t xml:space="preserve">0,6
</t>
        </r>
        <r>
          <rPr>
            <sz val="11"/>
            <rFont val="Times New Roman"/>
            <family val="0"/>
            <charset val="1"/>
          </rPr>
          <t xml:space="preserve">X </t>
        </r>
        <r>
          <rPr>
            <b val="true"/>
            <sz val="11"/>
            <rFont val="Times-Bold"/>
            <family val="0"/>
            <charset val="1"/>
          </rPr>
          <t xml:space="preserve">S</t>
        </r>
      </text>
    </comment>
    <comment ref="N259" authorId="0">
      <text>
        <r>
          <rPr>
            <sz val="11"/>
            <rFont val="Times New Roman"/>
            <family val="0"/>
            <charset val="1"/>
          </rPr>
          <t xml:space="preserve">Pour 10 mètres de portes en verre
</t>
        </r>
        <r>
          <rPr>
            <sz val="11"/>
            <rFont val="Times New Roman"/>
            <family val="1"/>
            <charset val="1"/>
          </rPr>
          <t xml:space="preserve">Montant unitaire en kWh
cumac par mètre linéaire
Longueur linéaire de
porte en verre (en m)
</t>
        </r>
        <r>
          <rPr>
            <b val="true"/>
            <sz val="11"/>
            <rFont val="Times New Roman"/>
            <family val="1"/>
            <charset val="1"/>
          </rPr>
          <t xml:space="preserve">25 600 </t>
        </r>
        <r>
          <rPr>
            <sz val="11"/>
            <rFont val="Times New Roman"/>
            <family val="1"/>
            <charset val="1"/>
          </rPr>
          <t xml:space="preserve">X </t>
        </r>
        <r>
          <rPr>
            <b val="true"/>
            <sz val="11"/>
            <rFont val="Times New Roman"/>
            <family val="1"/>
            <charset val="1"/>
          </rPr>
          <t xml:space="preserve">L</t>
        </r>
      </text>
    </comment>
    <comment ref="N261" authorId="0">
      <text>
        <r>
          <rPr>
            <sz val="11"/>
            <rFont val="Times New Roman"/>
            <family val="0"/>
            <charset val="1"/>
          </rPr>
          <t xml:space="preserve">Pour 50 luminaires  à 20 watt en bureaux
Secteurs
Montant en
kWhcumac/watt installé
Puissance totale des luminaires
à modules LED installés
(P en watt)
Hôtellerie - restauration </t>
        </r>
        <r>
          <rPr>
            <b val="true"/>
            <sz val="11"/>
            <rFont val="Times-Bold"/>
            <family val="0"/>
            <charset val="1"/>
          </rPr>
          <t xml:space="preserve">31
</t>
        </r>
        <r>
          <rPr>
            <sz val="11"/>
            <rFont val="Times New Roman"/>
            <family val="0"/>
            <charset val="1"/>
          </rPr>
          <t xml:space="preserve">Commerce </t>
        </r>
        <r>
          <rPr>
            <b val="true"/>
            <sz val="11"/>
            <rFont val="Times-Bold"/>
            <family val="0"/>
            <charset val="1"/>
          </rPr>
          <t xml:space="preserve">36
</t>
        </r>
        <r>
          <rPr>
            <sz val="11"/>
            <rFont val="Times New Roman"/>
            <family val="0"/>
            <charset val="1"/>
          </rPr>
          <t xml:space="preserve">Bureaux </t>
        </r>
        <r>
          <rPr>
            <b val="true"/>
            <sz val="11"/>
            <rFont val="Times-Bold"/>
            <family val="0"/>
            <charset val="1"/>
          </rPr>
          <t xml:space="preserve">35
</t>
        </r>
        <r>
          <rPr>
            <sz val="11"/>
            <rFont val="Times New Roman"/>
            <family val="0"/>
            <charset val="1"/>
          </rPr>
          <t xml:space="preserve">Santé </t>
        </r>
        <r>
          <rPr>
            <b val="true"/>
            <sz val="11"/>
            <rFont val="Times-Bold"/>
            <family val="0"/>
            <charset val="1"/>
          </rPr>
          <t xml:space="preserve">38
</t>
        </r>
        <r>
          <rPr>
            <sz val="11"/>
            <rFont val="Times New Roman"/>
            <family val="0"/>
            <charset val="1"/>
          </rPr>
          <t xml:space="preserve">Enseignement </t>
        </r>
        <r>
          <rPr>
            <b val="true"/>
            <sz val="11"/>
            <rFont val="Times-Bold"/>
            <family val="0"/>
            <charset val="1"/>
          </rPr>
          <t xml:space="preserve">24
</t>
        </r>
        <r>
          <rPr>
            <sz val="11"/>
            <rFont val="Times New Roman"/>
            <family val="0"/>
            <charset val="1"/>
          </rPr>
          <t xml:space="preserve">Autres </t>
        </r>
        <r>
          <rPr>
            <b val="true"/>
            <sz val="11"/>
            <rFont val="Times-Bold"/>
            <family val="0"/>
            <charset val="1"/>
          </rPr>
          <t xml:space="preserve">24
</t>
        </r>
        <r>
          <rPr>
            <sz val="11"/>
            <rFont val="Times New Roman"/>
            <family val="0"/>
            <charset val="1"/>
          </rPr>
          <t xml:space="preserve">X </t>
        </r>
        <r>
          <rPr>
            <b val="true"/>
            <sz val="11"/>
            <rFont val="Times-Bold"/>
            <family val="0"/>
            <charset val="1"/>
          </rPr>
          <t xml:space="preserve">P
</t>
        </r>
        <r>
          <rPr>
            <sz val="11"/>
            <rFont val="Times New Roman"/>
            <family val="0"/>
            <charset val="1"/>
          </rPr>
          <t xml:space="preserve">
</t>
        </r>
      </text>
    </comment>
    <comment ref="N323" authorId="0">
      <text>
        <r>
          <rPr>
            <sz val="11"/>
            <rFont val="Times New Roman"/>
            <family val="0"/>
            <charset val="1"/>
          </rPr>
          <t xml:space="preserve">Nouvelle fiche BAT-TH-146
Pour 1 000 m² de réseau en littoral (H3)
Montant par mètre de réseau isolé
H1 4 300
H2 4 000
H1 3 600
X
L
Longueur isolée de réseau de chauffage ou d’ECS hors du volume chauffé (en m)
</t>
        </r>
      </text>
    </comment>
    <comment ref="N332" authorId="0">
      <text>
        <r>
          <rPr>
            <sz val="11"/>
            <rFont val="Times New Roman"/>
            <family val="0"/>
            <charset val="1"/>
          </rPr>
          <t xml:space="preserve">Pour un climatiseur de datacenter de puissance 5 MW en littoral (H3), à condensation par rapport à l’atmosphère
</t>
        </r>
        <r>
          <rPr>
            <sz val="11"/>
            <rFont val="Times New Roman"/>
            <family val="1"/>
            <charset val="1"/>
          </rPr>
          <t xml:space="preserve">Climatisation d’un datacenter :
Montant en kWh cumac par kW
Zone
climatique Condensation par
rapport à l’atmosphère
Condensation à
eau seul
Puissance électrique nominale
totale du groupe de
production de froid en kW
H1 </t>
        </r>
        <r>
          <rPr>
            <b val="true"/>
            <sz val="11"/>
            <rFont val="Times New Roman"/>
            <family val="1"/>
            <charset val="1"/>
          </rPr>
          <t xml:space="preserve">22 800 14 500
</t>
        </r>
        <r>
          <rPr>
            <sz val="11"/>
            <rFont val="Times New Roman"/>
            <family val="1"/>
            <charset val="1"/>
          </rPr>
          <t xml:space="preserve">H2 </t>
        </r>
        <r>
          <rPr>
            <b val="true"/>
            <sz val="11"/>
            <rFont val="Times New Roman"/>
            <family val="1"/>
            <charset val="1"/>
          </rPr>
          <t xml:space="preserve">20 500 13 900
</t>
        </r>
        <r>
          <rPr>
            <sz val="11"/>
            <rFont val="Times New Roman"/>
            <family val="1"/>
            <charset val="1"/>
          </rPr>
          <t xml:space="preserve">H3 </t>
        </r>
        <r>
          <rPr>
            <b val="true"/>
            <sz val="11"/>
            <rFont val="Times New Roman"/>
            <family val="1"/>
            <charset val="1"/>
          </rPr>
          <t xml:space="preserve">20 200 11 300
</t>
        </r>
        <r>
          <rPr>
            <sz val="11"/>
            <rFont val="Times New Roman"/>
            <family val="1"/>
            <charset val="1"/>
          </rPr>
          <t xml:space="preserve">X </t>
        </r>
        <r>
          <rPr>
            <b val="true"/>
            <sz val="11"/>
            <rFont val="Times New Roman"/>
            <family val="1"/>
            <charset val="1"/>
          </rPr>
          <t xml:space="preserve">P
</t>
        </r>
        <r>
          <rPr>
            <sz val="11"/>
            <rFont val="Times New Roman"/>
            <family val="0"/>
            <charset val="1"/>
          </rPr>
          <t xml:space="preserve">
</t>
        </r>
      </text>
    </comment>
    <comment ref="N404" authorId="0">
      <text>
        <r>
          <rPr>
            <sz val="11"/>
            <rFont val="Times New Roman"/>
            <family val="1"/>
            <charset val="1"/>
          </rPr>
          <t xml:space="preserve">Pour 1 MW récupéré sur TAR fonctionnant 24h/24
</t>
        </r>
        <r>
          <rPr>
            <sz val="11"/>
            <color rgb="FF0000FF"/>
            <rFont val="Times New Roman"/>
            <family val="1"/>
            <charset val="1"/>
          </rPr>
          <t xml:space="preserve">http://calculateur-cee.ademe.fr/pdf/display/29/IND-BA-112
</t>
        </r>
        <r>
          <rPr>
            <sz val="11"/>
            <rFont val="Times New Roman"/>
            <family val="1"/>
            <charset val="1"/>
          </rPr>
          <t xml:space="preserve">
Mode de fonctionnement
du système de récupération
Montant
en kWh cumac
par kW
Puissance thermique
récupérée en kW
1x8h </t>
        </r>
        <r>
          <rPr>
            <b val="true"/>
            <sz val="11"/>
            <rFont val="Times New Roman"/>
            <family val="1"/>
            <charset val="1"/>
          </rPr>
          <t xml:space="preserve">12 100
</t>
        </r>
        <r>
          <rPr>
            <sz val="11"/>
            <rFont val="Times New Roman"/>
            <family val="1"/>
            <charset val="1"/>
          </rPr>
          <t xml:space="preserve">2x8h </t>
        </r>
        <r>
          <rPr>
            <b val="true"/>
            <sz val="11"/>
            <rFont val="Times New Roman"/>
            <family val="1"/>
            <charset val="1"/>
          </rPr>
          <t xml:space="preserve">26 700
</t>
        </r>
        <r>
          <rPr>
            <sz val="11"/>
            <rFont val="Times New Roman"/>
            <family val="1"/>
            <charset val="1"/>
          </rPr>
          <t xml:space="preserve">3x8h avec arrêt le week-end </t>
        </r>
        <r>
          <rPr>
            <b val="true"/>
            <sz val="11"/>
            <rFont val="Times New Roman"/>
            <family val="1"/>
            <charset val="1"/>
          </rPr>
          <t xml:space="preserve">36 400
</t>
        </r>
        <r>
          <rPr>
            <sz val="11"/>
            <rFont val="Times New Roman"/>
            <family val="1"/>
            <charset val="1"/>
          </rPr>
          <t xml:space="preserve">3x8h sans arrêt le week-end </t>
        </r>
        <r>
          <rPr>
            <b val="true"/>
            <sz val="11"/>
            <rFont val="Times New Roman"/>
            <family val="1"/>
            <charset val="1"/>
          </rPr>
          <t xml:space="preserve">51 000
</t>
        </r>
        <r>
          <rPr>
            <sz val="11"/>
            <rFont val="Times New Roman"/>
            <family val="1"/>
            <charset val="1"/>
          </rPr>
          <t xml:space="preserve">X </t>
        </r>
        <r>
          <rPr>
            <b val="true"/>
            <sz val="11"/>
            <rFont val="Times New Roman"/>
            <family val="1"/>
            <charset val="1"/>
          </rPr>
          <t xml:space="preserve">Q</t>
        </r>
        <r>
          <rPr>
            <b val="true"/>
            <sz val="7"/>
            <rFont val="Times New Roman"/>
            <family val="1"/>
            <charset val="1"/>
          </rPr>
          <t xml:space="preserve">récup</t>
        </r>
      </text>
    </comment>
    <comment ref="N427" authorId="0">
      <text>
        <r>
          <rPr>
            <sz val="11"/>
            <rFont val="Times New Roman"/>
            <family val="1"/>
            <charset val="1"/>
          </rPr>
          <t xml:space="preserve">Pour une VEV d’1 MW sur pompage
</t>
        </r>
        <r>
          <rPr>
            <sz val="11"/>
            <color rgb="FF0000FF"/>
            <rFont val="Times New Roman"/>
            <family val="1"/>
            <charset val="1"/>
          </rPr>
          <t xml:space="preserve">http://calculateur-cee.ademe.fr/pdf/display/30/IND-UT-102
</t>
        </r>
        <r>
          <rPr>
            <sz val="11"/>
            <rFont val="Times New Roman"/>
            <family val="1"/>
            <charset val="1"/>
          </rPr>
          <t xml:space="preserve">
Application Montant en kWh cumac par kW
Puissance nominale
du moteur en kW
Pompage </t>
        </r>
        <r>
          <rPr>
            <b val="true"/>
            <sz val="11"/>
            <rFont val="Times New Roman"/>
            <family val="1"/>
            <charset val="1"/>
          </rPr>
          <t xml:space="preserve">12 400
</t>
        </r>
        <r>
          <rPr>
            <sz val="11"/>
            <rFont val="Times New Roman"/>
            <family val="1"/>
            <charset val="1"/>
          </rPr>
          <t xml:space="preserve">Ventilation </t>
        </r>
        <r>
          <rPr>
            <b val="true"/>
            <sz val="11"/>
            <rFont val="Times New Roman"/>
            <family val="1"/>
            <charset val="1"/>
          </rPr>
          <t xml:space="preserve">12 200
</t>
        </r>
        <r>
          <rPr>
            <sz val="11"/>
            <rFont val="Times New Roman"/>
            <family val="1"/>
            <charset val="1"/>
          </rPr>
          <t xml:space="preserve">Compresseur d’air </t>
        </r>
        <r>
          <rPr>
            <b val="true"/>
            <sz val="11"/>
            <rFont val="Times New Roman"/>
            <family val="1"/>
            <charset val="1"/>
          </rPr>
          <t xml:space="preserve">11 900
</t>
        </r>
        <r>
          <rPr>
            <sz val="11"/>
            <rFont val="Times New Roman"/>
            <family val="1"/>
            <charset val="1"/>
          </rPr>
          <t xml:space="preserve">Compresseur frigorifique </t>
        </r>
        <r>
          <rPr>
            <b val="true"/>
            <sz val="11"/>
            <rFont val="Times New Roman"/>
            <family val="1"/>
            <charset val="1"/>
          </rPr>
          <t xml:space="preserve">7 100
</t>
        </r>
        <r>
          <rPr>
            <sz val="11"/>
            <rFont val="Times New Roman"/>
            <family val="1"/>
            <charset val="1"/>
          </rPr>
          <t xml:space="preserve">Autres applications </t>
        </r>
        <r>
          <rPr>
            <b val="true"/>
            <sz val="11"/>
            <rFont val="Times New Roman"/>
            <family val="1"/>
            <charset val="1"/>
          </rPr>
          <t xml:space="preserve">5 500
</t>
        </r>
        <r>
          <rPr>
            <sz val="11"/>
            <rFont val="Times New Roman"/>
            <family val="1"/>
            <charset val="1"/>
          </rPr>
          <t xml:space="preserve">X </t>
        </r>
        <r>
          <rPr>
            <b val="true"/>
            <sz val="11"/>
            <rFont val="Times New Roman"/>
            <family val="1"/>
            <charset val="1"/>
          </rPr>
          <t xml:space="preserve">P</t>
        </r>
      </text>
    </comment>
    <comment ref="N437" authorId="0">
      <text>
        <r>
          <rPr>
            <sz val="11"/>
            <rFont val="Times New Roman"/>
            <family val="1"/>
            <charset val="1"/>
          </rPr>
          <t xml:space="preserve">Pour 1 MW récupéré sur système fonctionnant 24h/24
</t>
        </r>
        <r>
          <rPr>
            <sz val="11"/>
            <color rgb="FF0000FF"/>
            <rFont val="Times New Roman"/>
            <family val="0"/>
            <charset val="1"/>
          </rPr>
          <t xml:space="preserve">http://calculateur-cee.ademe.fr/pdf/display/199/IND-UT-117
</t>
        </r>
        <r>
          <rPr>
            <sz val="11"/>
            <rFont val="Times New Roman"/>
            <family val="0"/>
            <charset val="1"/>
          </rPr>
          <t xml:space="preserve">
Durée de fonctionnement du
compresseur
Montant en kWh cumac
par kW
Puissance thermique du système
de récupération de chaleur en kW
(thermique)
1x8h
ou &lt; 3000 h/an
</t>
        </r>
        <r>
          <rPr>
            <b val="true"/>
            <sz val="11"/>
            <rFont val="Times-Bold"/>
            <family val="0"/>
            <charset val="1"/>
          </rPr>
          <t xml:space="preserve">21 500
</t>
        </r>
        <r>
          <rPr>
            <sz val="11"/>
            <rFont val="Times New Roman"/>
            <family val="0"/>
            <charset val="1"/>
          </rPr>
          <t xml:space="preserve">2x8h
ou </t>
        </r>
        <r>
          <rPr>
            <sz val="11"/>
            <rFont val="TimesNewRoman"/>
            <family val="0"/>
            <charset val="128"/>
          </rPr>
          <t xml:space="preserve">≥ </t>
        </r>
        <r>
          <rPr>
            <sz val="11"/>
            <rFont val="Times New Roman"/>
            <family val="0"/>
            <charset val="1"/>
          </rPr>
          <t xml:space="preserve">3000 et &lt; 5000 h/an
</t>
        </r>
        <r>
          <rPr>
            <b val="true"/>
            <sz val="11"/>
            <rFont val="Times-Bold"/>
            <family val="0"/>
            <charset val="1"/>
          </rPr>
          <t xml:space="preserve">43 100
</t>
        </r>
        <r>
          <rPr>
            <sz val="11"/>
            <rFont val="Times New Roman"/>
            <family val="0"/>
            <charset val="1"/>
          </rPr>
          <t xml:space="preserve">3x8h avec arrêt le week-end
ou </t>
        </r>
        <r>
          <rPr>
            <sz val="11"/>
            <rFont val="TimesNewRoman"/>
            <family val="0"/>
            <charset val="128"/>
          </rPr>
          <t xml:space="preserve">≥ </t>
        </r>
        <r>
          <rPr>
            <sz val="11"/>
            <rFont val="Times New Roman"/>
            <family val="0"/>
            <charset val="1"/>
          </rPr>
          <t xml:space="preserve">5000 et &lt; 7000 h/an
</t>
        </r>
        <r>
          <rPr>
            <b val="true"/>
            <sz val="11"/>
            <rFont val="Times-Bold"/>
            <family val="0"/>
            <charset val="1"/>
          </rPr>
          <t xml:space="preserve">64 600
</t>
        </r>
        <r>
          <rPr>
            <sz val="11"/>
            <rFont val="Times New Roman"/>
            <family val="0"/>
            <charset val="1"/>
          </rPr>
          <t xml:space="preserve">3x8h sans arrêt le week-end
ou </t>
        </r>
        <r>
          <rPr>
            <sz val="11"/>
            <rFont val="TimesNewRoman"/>
            <family val="0"/>
            <charset val="128"/>
          </rPr>
          <t xml:space="preserve">≥ </t>
        </r>
        <r>
          <rPr>
            <sz val="11"/>
            <rFont val="Times New Roman"/>
            <family val="0"/>
            <charset val="1"/>
          </rPr>
          <t xml:space="preserve">7000 h/an
</t>
        </r>
        <r>
          <rPr>
            <b val="true"/>
            <sz val="11"/>
            <rFont val="Times-Bold"/>
            <family val="0"/>
            <charset val="1"/>
          </rPr>
          <t xml:space="preserve">90 400
</t>
        </r>
        <r>
          <rPr>
            <sz val="11"/>
            <rFont val="Times New Roman"/>
            <family val="0"/>
            <charset val="1"/>
          </rPr>
          <t xml:space="preserve">X
</t>
        </r>
        <r>
          <rPr>
            <b val="true"/>
            <sz val="11"/>
            <rFont val="Times-Bold"/>
            <family val="0"/>
            <charset val="1"/>
          </rPr>
          <t xml:space="preserve">P</t>
        </r>
        <r>
          <rPr>
            <b val="true"/>
            <sz val="7"/>
            <rFont val="Times-Bold"/>
            <family val="0"/>
            <charset val="1"/>
          </rPr>
          <t xml:space="preserve">récupérée
</t>
        </r>
        <r>
          <rPr>
            <b val="true"/>
            <sz val="11"/>
            <rFont val="Times-Bold"/>
            <family val="0"/>
            <charset val="1"/>
          </rPr>
          <t xml:space="preserve">limitée à :
(2 x P</t>
        </r>
        <r>
          <rPr>
            <b val="true"/>
            <sz val="7"/>
            <rFont val="Times-Bold"/>
            <family val="0"/>
            <charset val="1"/>
          </rPr>
          <t xml:space="preserve">compresseur(s)</t>
        </r>
        <r>
          <rPr>
            <b val="true"/>
            <sz val="11"/>
            <rFont val="Times-Bold"/>
            <family val="0"/>
            <charset val="1"/>
          </rPr>
          <t xml:space="preserve">) – P</t>
        </r>
        <r>
          <rPr>
            <b val="true"/>
            <sz val="7"/>
            <rFont val="Times-Bold"/>
            <family val="0"/>
            <charset val="1"/>
          </rPr>
          <t xml:space="preserve">déjà récupérée</t>
        </r>
      </text>
    </comment>
    <comment ref="N441" authorId="0">
      <text>
        <r>
          <rPr>
            <sz val="10"/>
            <rFont val="Arial"/>
            <family val="0"/>
            <charset val="1"/>
          </rPr>
          <t xml:space="preserve">Pour 1 matelas d’isolation sur réseau vapeur fonctionnant sans arrêt le week-end
</t>
        </r>
        <r>
          <rPr>
            <sz val="10"/>
            <color rgb="FF0000FF"/>
            <rFont val="Arial"/>
            <family val="0"/>
            <charset val="1"/>
          </rPr>
          <t xml:space="preserve">http://calculateur-cee.ademe.fr/pdf/display/69/IND-UT-121
</t>
        </r>
        <r>
          <rPr>
            <sz val="10"/>
            <rFont val="Arial"/>
            <family val="0"/>
            <charset val="1"/>
          </rPr>
          <t xml:space="preserve">
</t>
        </r>
        <r>
          <rPr>
            <sz val="11"/>
            <rFont val="Times New Roman"/>
            <family val="0"/>
            <charset val="1"/>
          </rPr>
          <t xml:space="preserve">Montant en kWh cumac par matelas d’isolation mis en
place et selon la nature du réseau :
Mode de fonctionnement
du site
Vapeur
Eau
chaude ou
retour de
condensats en
circuit fermé
Eau
surchauffée
Fluide
organique
Nombre
de matelas
d’isolation mis
en place
1x8h </t>
        </r>
        <r>
          <rPr>
            <b val="true"/>
            <sz val="11"/>
            <rFont val="Times-Bold"/>
            <family val="0"/>
            <charset val="1"/>
          </rPr>
          <t xml:space="preserve">13 800 2 700 5 400 14 800
</t>
        </r>
        <r>
          <rPr>
            <sz val="11"/>
            <rFont val="Times New Roman"/>
            <family val="0"/>
            <charset val="1"/>
          </rPr>
          <t xml:space="preserve">2x8h </t>
        </r>
        <r>
          <rPr>
            <b val="true"/>
            <sz val="11"/>
            <rFont val="Times-Bold"/>
            <family val="0"/>
            <charset val="1"/>
          </rPr>
          <t xml:space="preserve">30 400 6 000 11 800 32 600
</t>
        </r>
        <r>
          <rPr>
            <sz val="11"/>
            <rFont val="Times New Roman"/>
            <family val="0"/>
            <charset val="1"/>
          </rPr>
          <t xml:space="preserve">3x8h avec arrêt le week-end </t>
        </r>
        <r>
          <rPr>
            <b val="true"/>
            <sz val="11"/>
            <rFont val="Times-Bold"/>
            <family val="0"/>
            <charset val="1"/>
          </rPr>
          <t xml:space="preserve">41 500 8 200 16 100 44 500
</t>
        </r>
        <r>
          <rPr>
            <sz val="11"/>
            <rFont val="Times New Roman"/>
            <family val="0"/>
            <charset val="1"/>
          </rPr>
          <t xml:space="preserve">3x8h sans arrêt le week-end </t>
        </r>
        <r>
          <rPr>
            <b val="true"/>
            <sz val="11"/>
            <rFont val="Times-Bold"/>
            <family val="0"/>
            <charset val="1"/>
          </rPr>
          <t xml:space="preserve">58 000 11 500 22 500 62 300
</t>
        </r>
        <r>
          <rPr>
            <sz val="11"/>
            <rFont val="Times New Roman"/>
            <family val="0"/>
            <charset val="1"/>
          </rPr>
          <t xml:space="preserve">X </t>
        </r>
        <r>
          <rPr>
            <b val="true"/>
            <sz val="11"/>
            <rFont val="Times-Bold"/>
            <family val="0"/>
            <charset val="1"/>
          </rPr>
          <t xml:space="preserve">N</t>
        </r>
      </text>
    </comment>
  </commentList>
</comments>
</file>

<file path=xl/sharedStrings.xml><?xml version="1.0" encoding="utf-8"?>
<sst xmlns="http://schemas.openxmlformats.org/spreadsheetml/2006/main" count="22098" uniqueCount="1381">
  <si>
    <t xml:space="preserve">1- SOURCES</t>
  </si>
  <si>
    <t xml:space="preserve">La quantité de kWh cumac par opération standardisée et par département est tirée du registre national des CEE</t>
  </si>
  <si>
    <t xml:space="preserve">https://www.emmy.fr/public/accueil</t>
  </si>
  <si>
    <t xml:space="preserve">Les données brutes peuvent être consultées sur le site de la DREAL PACA</t>
  </si>
  <si>
    <t xml:space="preserve">http://www.paca.developpement-durable.gouv.fr/bilans-cee-en-paca-a9091.html</t>
  </si>
  <si>
    <t xml:space="preserve">ainsi que sur le site du Ministère</t>
  </si>
  <si>
    <t xml:space="preserve">https://www.ecologique-solidaire.gouv.fr/comites-pilotage-lettres-dinformation-et-statistiques-du-dispositif-des-certificats-deconomies</t>
  </si>
  <si>
    <t xml:space="preserve">2- VARIABLES</t>
  </si>
  <si>
    <t xml:space="preserve">Variable</t>
  </si>
  <si>
    <t xml:space="preserve">Signification</t>
  </si>
  <si>
    <t xml:space="preserve">Commentaire</t>
  </si>
  <si>
    <t xml:space="preserve">DEPARTEMENT</t>
  </si>
  <si>
    <t xml:space="preserve">Département concerné par les données CEE</t>
  </si>
  <si>
    <t xml:space="preserve">OPERATION STANDARDISEE</t>
  </si>
  <si>
    <t xml:space="preserve">Code de l'opération standardisée concernée dans le registre national des CEE</t>
  </si>
  <si>
    <t xml:space="preserve">SECTEUR</t>
  </si>
  <si>
    <t xml:space="preserve">Secteur d'activité duquel relève le CEE</t>
  </si>
  <si>
    <t xml:space="preserve">Agriculture / Résidentiel / Tertiaire / Industrie / Réseaux / Transports</t>
  </si>
  <si>
    <t xml:space="preserve">USAGE</t>
  </si>
  <si>
    <t xml:space="preserve">Catégorie concernée par le CEE au sein du Secteur</t>
  </si>
  <si>
    <t xml:space="preserve">Equipements / Thermique / Enveloppe / Utilités / Systèmes de Management de l'Energie / Bâtiments / Chaleur / Eclairage / Electricité</t>
  </si>
  <si>
    <t xml:space="preserve">3- METHODOLOGIE</t>
  </si>
  <si>
    <t xml:space="preserve">La date de référence est la date d'engagement des opérations </t>
  </si>
  <si>
    <t xml:space="preserve">Depuis le 1er Janvier 2016, certains CEE sont éligibles sous des conditions de précarité énergétique: ce sont les CEE précarités</t>
  </si>
  <si>
    <t xml:space="preserve">Ceux-ci sont extraits des onglets des années concernées. Les données des onglets "PACA - Année xxxx" et "PACA Précarité - Année xxxx" ne sont pas cumulables, les premières intégrant les secondes.</t>
  </si>
  <si>
    <t xml:space="preserve">Pour plus d'information, voir: </t>
  </si>
  <si>
    <t xml:space="preserve">.Le site du registre national:</t>
  </si>
  <si>
    <t xml:space="preserve">.Le site du Ministère:</t>
  </si>
  <si>
    <t xml:space="preserve">CEE délivrés entre le 1er juillet 2006 et le 31 juillet 2017 </t>
  </si>
  <si>
    <t xml:space="preserve">Agriculture (AGRI)</t>
  </si>
  <si>
    <t xml:space="preserve">Bâtiment résidentiel (BAR)</t>
  </si>
  <si>
    <t xml:space="preserve">Enveloppe (EN)</t>
  </si>
  <si>
    <t xml:space="preserve">Bâtiment tertiaire (BAT)</t>
  </si>
  <si>
    <t xml:space="preserve">Thermique (TH)</t>
  </si>
  <si>
    <t xml:space="preserve">Industries (IND)</t>
  </si>
  <si>
    <t xml:space="preserve">Service (SE)</t>
  </si>
  <si>
    <t xml:space="preserve">Réseaux (RES)</t>
  </si>
  <si>
    <t xml:space="preserve">Utilités (UT)</t>
  </si>
  <si>
    <t xml:space="preserve">Transport (TRA)</t>
  </si>
  <si>
    <t xml:space="preserve">Equipements/Bâtiments (EQ-BA)</t>
  </si>
  <si>
    <t xml:space="preserve">Infrastructures publiques (EC-CH-EL)</t>
  </si>
  <si>
    <t xml:space="preserve">total</t>
  </si>
  <si>
    <t xml:space="preserve"> CEE Classique – prix du registre Emmy (non spot)</t>
  </si>
  <si>
    <t xml:space="preserve">http://www.emmy.fr/public/donnees-mensuelles?precarite=false</t>
  </si>
  <si>
    <t xml:space="preserve">Coût moyen pondéré (en c€/ kWh cumac)</t>
  </si>
  <si>
    <t xml:space="preserve">Coût moyen pondéré des CEE (en €/ MWh cumac)</t>
  </si>
  <si>
    <r>
      <rPr>
        <b val="true"/>
        <sz val="8"/>
        <color rgb="FF000000"/>
        <rFont val="Arial"/>
        <family val="0"/>
        <charset val="1"/>
      </rPr>
      <t xml:space="preserve">Coût moyen </t>
    </r>
    <r>
      <rPr>
        <b val="true"/>
        <u val="single"/>
        <sz val="8"/>
        <color rgb="FF000000"/>
        <rFont val="Arial"/>
        <family val="0"/>
        <charset val="1"/>
      </rPr>
      <t xml:space="preserve">annuel</t>
    </r>
    <r>
      <rPr>
        <b val="true"/>
        <sz val="8"/>
        <color rgb="FF000000"/>
        <rFont val="Arial"/>
        <family val="0"/>
        <charset val="1"/>
      </rPr>
      <t xml:space="preserve"> des CEE (en €/ MWh cumac)</t>
    </r>
  </si>
  <si>
    <t xml:space="preserve">en €/ MWh cumac</t>
  </si>
  <si>
    <t xml:space="preserve">Prix moyen en P1 + 2010 :</t>
  </si>
  <si>
    <t xml:space="preserve">Prix moyen en P2 + 2014 :</t>
  </si>
  <si>
    <t xml:space="preserve">Prix moyen en P3 :</t>
  </si>
  <si>
    <t xml:space="preserve">Prix moyen en P4 :</t>
  </si>
  <si>
    <t xml:space="preserve">x</t>
  </si>
  <si>
    <t xml:space="preserve"> CEE Précarité – prix du registre Emmy (non spot)</t>
  </si>
  <si>
    <t xml:space="preserve">https://www.emmy.fr/public/donnees-mensuelles?precarite=true</t>
  </si>
  <si>
    <t xml:space="preserve">Prix moyen en P3 (2016-2017) :</t>
  </si>
  <si>
    <t xml:space="preserve"> Bilan CEE Classique (CL) + CEE Précarité (PR)</t>
  </si>
  <si>
    <t xml:space="preserve">Économies d’énergie</t>
  </si>
  <si>
    <t xml:space="preserve">en kWh cumac</t>
  </si>
  <si>
    <t xml:space="preserve">Alpes-de-Haute-Provence (04)</t>
  </si>
  <si>
    <t xml:space="preserve">Hautes-Alpes (05)</t>
  </si>
  <si>
    <t xml:space="preserve">Alpes-Maritimes (06)</t>
  </si>
  <si>
    <t xml:space="preserve">Bouches-du-Rhône (13)</t>
  </si>
  <si>
    <t xml:space="preserve">Var (83)</t>
  </si>
  <si>
    <t xml:space="preserve">Vaucluse (84)</t>
  </si>
  <si>
    <t xml:space="preserve">Provence-Alpes-Côte-d'Azur</t>
  </si>
  <si>
    <t xml:space="preserve">% par rapport au National</t>
  </si>
  <si>
    <t xml:space="preserve">France</t>
  </si>
  <si>
    <t xml:space="preserve">vérification</t>
  </si>
  <si>
    <r>
      <rPr>
        <b val="true"/>
        <sz val="10"/>
        <color rgb="FFFFFFFF"/>
        <rFont val="Arial"/>
        <family val="2"/>
        <charset val="1"/>
      </rPr>
      <t xml:space="preserve">Montant des aides CEE </t>
    </r>
    <r>
      <rPr>
        <b val="true"/>
        <u val="single"/>
        <sz val="10"/>
        <color rgb="FFFFFFFF"/>
        <rFont val="Arial"/>
        <family val="2"/>
        <charset val="1"/>
      </rPr>
      <t xml:space="preserve">en €</t>
    </r>
  </si>
  <si>
    <t xml:space="preserve">en kWh</t>
  </si>
  <si>
    <t xml:space="preserve">en tep</t>
  </si>
  <si>
    <t xml:space="preserve">Consommation finale régionale (en tep)</t>
  </si>
  <si>
    <t xml:space="preserve">Consommation finale nationale (en tep)</t>
  </si>
  <si>
    <t xml:space="preserve">P4</t>
  </si>
  <si>
    <t xml:space="preserve">% par rapport à PACA</t>
  </si>
  <si>
    <t xml:space="preserve">2018 CL+PR</t>
  </si>
  <si>
    <t xml:space="preserve">2019 CL+PR</t>
  </si>
  <si>
    <t xml:space="preserve">2020 CL+PR</t>
  </si>
  <si>
    <t xml:space="preserve">2021 CL+PR</t>
  </si>
  <si>
    <t xml:space="preserve"> CEE Classique</t>
  </si>
  <si>
    <t xml:space="preserve"> Période du 01/01/2019 au 31/12/2019</t>
  </si>
  <si>
    <t xml:space="preserve"> (4ème période)</t>
  </si>
  <si>
    <t xml:space="preserve">Opérations standardisées</t>
  </si>
  <si>
    <t xml:space="preserve">Opérations spécifiques</t>
  </si>
  <si>
    <t xml:space="preserve">Programmes d'accompagnement</t>
  </si>
  <si>
    <t xml:space="preserve">Total en kWh cumac</t>
  </si>
  <si>
    <t xml:space="preserve">Montant des aides CEE</t>
  </si>
  <si>
    <t xml:space="preserve"> Quantité de certificats d'économies d'énergie délivrés par opération standardisée et par département </t>
  </si>
  <si>
    <t xml:space="preserve">PACA</t>
  </si>
  <si>
    <t xml:space="preserve">Montant des aides CEE en € en région PACA</t>
  </si>
  <si>
    <t xml:space="preserve">Montant des aides CEE en € en France</t>
  </si>
  <si>
    <t xml:space="preserve">Prix moyen en €/MWh cumac</t>
  </si>
  <si>
    <t xml:space="preserve">Part opération / secteur</t>
  </si>
  <si>
    <t xml:space="preserve">Rang Opération / secteur</t>
  </si>
  <si>
    <t xml:space="preserve">Zone climatique</t>
  </si>
  <si>
    <t xml:space="preserve">H2</t>
  </si>
  <si>
    <t xml:space="preserve">H3</t>
  </si>
  <si>
    <t xml:space="preserve">H1</t>
  </si>
  <si>
    <t xml:space="preserve">Total en kWh</t>
  </si>
  <si>
    <t xml:space="preserve"> kWh</t>
  </si>
  <si>
    <t xml:space="preserve">Total en tep</t>
  </si>
  <si>
    <t xml:space="preserve"> tep</t>
  </si>
  <si>
    <t xml:space="preserve">fiches</t>
  </si>
  <si>
    <t xml:space="preserve">TOTAL AGRI</t>
  </si>
  <si>
    <t xml:space="preserve">TOTAL BAR</t>
  </si>
  <si>
    <t xml:space="preserve">TOTAL BAT</t>
  </si>
  <si>
    <t xml:space="preserve">TOTAL IND</t>
  </si>
  <si>
    <t xml:space="preserve">TOTAL RES</t>
  </si>
  <si>
    <t xml:space="preserve">TOTAL TRA</t>
  </si>
  <si>
    <t xml:space="preserve">Coup de pouce</t>
  </si>
  <si>
    <t xml:space="preserve">Secteur</t>
  </si>
  <si>
    <t xml:space="preserve">Usage</t>
  </si>
  <si>
    <t xml:space="preserve">Opération Standardisée</t>
  </si>
  <si>
    <t xml:space="preserve">Code Opération Standardisée</t>
  </si>
  <si>
    <t xml:space="preserve">Montant des aides CEE en € en région PACA en 2019</t>
  </si>
  <si>
    <t xml:space="preserve">Montant des aides CEE par fiche
 Avec 6,5 €/MWh cumac</t>
  </si>
  <si>
    <t xml:space="preserve">Durée de vie actualisée</t>
  </si>
  <si>
    <t xml:space="preserve">Agriculture</t>
  </si>
  <si>
    <t xml:space="preserve">Équipement</t>
  </si>
  <si>
    <t xml:space="preserve">Ordinateur climatique avec module d’intégration de température</t>
  </si>
  <si>
    <t xml:space="preserve">AGRI-EQ-01</t>
  </si>
  <si>
    <t xml:space="preserve">Double écran thermique</t>
  </si>
  <si>
    <t xml:space="preserve">AGRI-EQ-02</t>
  </si>
  <si>
    <t xml:space="preserve">Système de condensation frigorifique à haute efficacité</t>
  </si>
  <si>
    <t xml:space="preserve">AGRI-EQ-03</t>
  </si>
  <si>
    <t xml:space="preserve">Module d’intégration de température installé sur un ordinateur climatique</t>
  </si>
  <si>
    <t xml:space="preserve">AGRI-EQ-101</t>
  </si>
  <si>
    <t xml:space="preserve">AGRI-EQ-102</t>
  </si>
  <si>
    <t xml:space="preserve">Ecrans thermiques latéraux</t>
  </si>
  <si>
    <t xml:space="preserve">AGRI-EQ-104</t>
  </si>
  <si>
    <t xml:space="preserve">Stop &amp; Start pour véhicules agricoles à moteur</t>
  </si>
  <si>
    <t xml:space="preserve">AGRI-EQ-105</t>
  </si>
  <si>
    <t xml:space="preserve">Régulation de la ventilation des silos et des installations de stockage en vrac de céréales</t>
  </si>
  <si>
    <t xml:space="preserve">AGRI-EQ-106</t>
  </si>
  <si>
    <t xml:space="preserve">Services</t>
  </si>
  <si>
    <t xml:space="preserve">Contrôle du moteur d’un tracteur</t>
  </si>
  <si>
    <t xml:space="preserve">AGRI-SE-01</t>
  </si>
  <si>
    <t xml:space="preserve">Systèmes de Management de l'Energie</t>
  </si>
  <si>
    <t xml:space="preserve">AGRI-SE-02</t>
  </si>
  <si>
    <t xml:space="preserve">Contrôle et préconisations de réglage du moteur d’un tracteur</t>
  </si>
  <si>
    <t xml:space="preserve">AGRI-SE-101</t>
  </si>
  <si>
    <t xml:space="preserve">Thermique</t>
  </si>
  <si>
    <t xml:space="preserve">Ballon de stockage d’eau chaude de type « Open Buffer »</t>
  </si>
  <si>
    <t xml:space="preserve">AGRI-TH-01</t>
  </si>
  <si>
    <t xml:space="preserve">Ballon de stockage d’eau chaude pour le chauffage de serres</t>
  </si>
  <si>
    <t xml:space="preserve">AGRI-TH-02</t>
  </si>
  <si>
    <t xml:space="preserve">Pré-refroidisseur de lait</t>
  </si>
  <si>
    <t xml:space="preserve">AGRI-TH-03</t>
  </si>
  <si>
    <t xml:space="preserve">Récupérateur de chaleur sur un groupe de production de froid hors tank à lait</t>
  </si>
  <si>
    <t xml:space="preserve">AGRI-TH-04</t>
  </si>
  <si>
    <t xml:space="preserve">Récupérateur de chaleur sur un tank à lait</t>
  </si>
  <si>
    <t xml:space="preserve">AGRI-TH-05</t>
  </si>
  <si>
    <t xml:space="preserve">Chaufferie biomasse pour culture sous serres</t>
  </si>
  <si>
    <t xml:space="preserve">AGRI-TH-06</t>
  </si>
  <si>
    <t xml:space="preserve">Pompe à chaleur de type eauleau ou air/eau pour l'élevage porcin</t>
  </si>
  <si>
    <t xml:space="preserve">AGRI-TH-07</t>
  </si>
  <si>
    <t xml:space="preserve">Pompe à chaleur de type eau/eau ou air/eau pour le chauffage de serres horticoles</t>
  </si>
  <si>
    <t xml:space="preserve">AGRI-TH-08</t>
  </si>
  <si>
    <t xml:space="preserve">Récupérateur de chaleur à condensation pour serres horticole</t>
  </si>
  <si>
    <t xml:space="preserve">AGRI-TH-09</t>
  </si>
  <si>
    <t xml:space="preserve">Chaudière à condensation pour le chauffage des serres horticoles</t>
  </si>
  <si>
    <t xml:space="preserve">AGRI-TH-10</t>
  </si>
  <si>
    <t xml:space="preserve">Dispositif de stockage d’eau chaude de type « Open Buffer »</t>
  </si>
  <si>
    <t xml:space="preserve">AGRI-TH-101</t>
  </si>
  <si>
    <t xml:space="preserve">Dispositif de stockage d’eau chaude</t>
  </si>
  <si>
    <t xml:space="preserve">AGRI-TH-102</t>
  </si>
  <si>
    <t xml:space="preserve">Pré refroidisseur de lait</t>
  </si>
  <si>
    <t xml:space="preserve">AGRI-TH-103</t>
  </si>
  <si>
    <t xml:space="preserve">Système de récupération de chaleur sur groupe de production de froid hors tanks à lait</t>
  </si>
  <si>
    <t xml:space="preserve">AGRI-TH-104</t>
  </si>
  <si>
    <t xml:space="preserve">Récupérateur de chaleur sur tank à lait</t>
  </si>
  <si>
    <t xml:space="preserve">AGRI-TH-105</t>
  </si>
  <si>
    <t xml:space="preserve">Pompe à chaleur de type air/eau ou eau/eau</t>
  </si>
  <si>
    <t xml:space="preserve">AGRI-TH-108</t>
  </si>
  <si>
    <t xml:space="preserve">AGRI-TH-109</t>
  </si>
  <si>
    <t xml:space="preserve">Chaufferie biomasse pour le chauffage de bâtiments d'élevage de porcs</t>
  </si>
  <si>
    <t xml:space="preserve">AGRI-TH-11</t>
  </si>
  <si>
    <t xml:space="preserve">Chaudière à condensation serres horticoles</t>
  </si>
  <si>
    <t xml:space="preserve">AGRI-TH-110</t>
  </si>
  <si>
    <t xml:space="preserve">Échangeur récupérateur de chaleur air/air dans un bâtiment d’élevage de volailles</t>
  </si>
  <si>
    <t xml:space="preserve">AGRI-TH-113</t>
  </si>
  <si>
    <t xml:space="preserve">Récupération de chaleur fatale issue d’un procédé industriel pour le chauffage d’une serre ou d’un bâtiment d’élevage</t>
  </si>
  <si>
    <t xml:space="preserve">AGRI-TH-116</t>
  </si>
  <si>
    <t xml:space="preserve">Déshumidificateur thermodynamique pour serres</t>
  </si>
  <si>
    <t xml:space="preserve">AGRI-TH-117</t>
  </si>
  <si>
    <t xml:space="preserve">Double tube de chauffage pour serres</t>
  </si>
  <si>
    <t xml:space="preserve">AGRI-TH-118</t>
  </si>
  <si>
    <t xml:space="preserve">Système de déshumidification avec air extérieur</t>
  </si>
  <si>
    <t xml:space="preserve">AGRI-TH-119</t>
  </si>
  <si>
    <t xml:space="preserve">Écrans thermiques latéraux</t>
  </si>
  <si>
    <t xml:space="preserve">AGRI-TH-12</t>
  </si>
  <si>
    <t xml:space="preserve">AGRI-TH-13</t>
  </si>
  <si>
    <t xml:space="preserve">Chauffe-eau solaire dans un bâtiment d’élevage pour une surface totale de panneaux inférieure à 20 m² (France métropolitaine)</t>
  </si>
  <si>
    <t xml:space="preserve">AGRI-TH-14</t>
  </si>
  <si>
    <t xml:space="preserve">Chauffe-eau solaire dans un bâtiment d’élevage pour une surface totale de panneaux supérieure ou égale à 20 m² (France métropolitaine)</t>
  </si>
  <si>
    <t xml:space="preserve">AGRI-TH-15</t>
  </si>
  <si>
    <t xml:space="preserve">Raccordement d'un bâtiment agricole à un réseau de chaleur alimenté par des énergies renouvelables ou de récupération</t>
  </si>
  <si>
    <t xml:space="preserve">AGRI-TH-16</t>
  </si>
  <si>
    <t xml:space="preserve">AGRI-TH-17</t>
  </si>
  <si>
    <t xml:space="preserve">AGRI-TH-18</t>
  </si>
  <si>
    <t xml:space="preserve">Utilités</t>
  </si>
  <si>
    <t xml:space="preserve">Moto-variateur synchrone à aimants permanents</t>
  </si>
  <si>
    <t xml:space="preserve">AGRI-UT-01</t>
  </si>
  <si>
    <t xml:space="preserve">Système de variation électronique de vitesse sur un moteur asynchrone</t>
  </si>
  <si>
    <t xml:space="preserve">AGRI-UT-02</t>
  </si>
  <si>
    <t xml:space="preserve">Régulation d'un groupe de production de froid permettant d’avoir une basse pression flottante</t>
  </si>
  <si>
    <t xml:space="preserve">AGRI-UT-03</t>
  </si>
  <si>
    <t xml:space="preserve">Régulation d’un groupe de production de froid permettant d’avoir une haute pression flottante</t>
  </si>
  <si>
    <t xml:space="preserve">AGRI-UT-04</t>
  </si>
  <si>
    <t xml:space="preserve">AGRI-UT-101</t>
  </si>
  <si>
    <t xml:space="preserve">AGRI-UT-102</t>
  </si>
  <si>
    <t xml:space="preserve">Système de régulation sur un groupe de production de froid permettant d’avoir une basse pression flottante</t>
  </si>
  <si>
    <t xml:space="preserve">AGRI-UT-103</t>
  </si>
  <si>
    <t xml:space="preserve">Système de régulation sur un groupe de production de froid permettant
d’avoir une haute pression flottante</t>
  </si>
  <si>
    <t xml:space="preserve">AGRI-UT-104</t>
  </si>
  <si>
    <t xml:space="preserve">Résidentiel</t>
  </si>
  <si>
    <t xml:space="preserve">Enveloppe</t>
  </si>
  <si>
    <t xml:space="preserve">Isolation de combles ou de toitures</t>
  </si>
  <si>
    <t xml:space="preserve">BAR-EN-01</t>
  </si>
  <si>
    <t xml:space="preserve">Isolation des murs</t>
  </si>
  <si>
    <t xml:space="preserve">BAR-EN-02</t>
  </si>
  <si>
    <t xml:space="preserve">Isolation d’un plancher</t>
  </si>
  <si>
    <t xml:space="preserve">BAR-EN-03</t>
  </si>
  <si>
    <t xml:space="preserve">Fenêtre ou porte-fenêtre complète avec vitrage isolant</t>
  </si>
  <si>
    <t xml:space="preserve">BAR-EN-04</t>
  </si>
  <si>
    <t xml:space="preserve">Isolation des toitures terrasses</t>
  </si>
  <si>
    <t xml:space="preserve">BAR-EN-05</t>
  </si>
  <si>
    <t xml:space="preserve">Isolation de combles ou de toitures (France d'outre mer)</t>
  </si>
  <si>
    <t xml:space="preserve">BAR-EN-06</t>
  </si>
  <si>
    <t xml:space="preserve">Isolation des murs (France d'outre mer)</t>
  </si>
  <si>
    <t xml:space="preserve">BAR-EN-07</t>
  </si>
  <si>
    <t xml:space="preserve">Fermeture isolante</t>
  </si>
  <si>
    <t xml:space="preserve">BAR-EN-08</t>
  </si>
  <si>
    <t xml:space="preserve">Réduction des apports solaires par la toiture (France d'outre-mer)</t>
  </si>
  <si>
    <t xml:space="preserve">BAR-EN-09</t>
  </si>
  <si>
    <t xml:space="preserve">BAR-EN-101</t>
  </si>
  <si>
    <t xml:space="preserve">BAR-EN-102</t>
  </si>
  <si>
    <t xml:space="preserve">BAR-EN-103</t>
  </si>
  <si>
    <t xml:space="preserve">BAR-EN-104</t>
  </si>
  <si>
    <t xml:space="preserve">BAR-EN-105</t>
  </si>
  <si>
    <t xml:space="preserve">Isolation de combles ou de toitures (France d’outre-mer)</t>
  </si>
  <si>
    <t xml:space="preserve">BAR-EN-106</t>
  </si>
  <si>
    <t xml:space="preserve">Isolation des murs (France d’outre-mer)</t>
  </si>
  <si>
    <t xml:space="preserve">BAR-EN-107</t>
  </si>
  <si>
    <t xml:space="preserve">BAR-EN-108</t>
  </si>
  <si>
    <t xml:space="preserve">Réduction des apports solaires par la toiture (France d’outre-mer)
1. Secteur d’application
Bâtiments résidentiels existants en France d’outre-mer.
2. Dénomination</t>
  </si>
  <si>
    <t xml:space="preserve">BAR-EN-109</t>
  </si>
  <si>
    <t xml:space="preserve">Lampe de classe A pour la métropole</t>
  </si>
  <si>
    <t xml:space="preserve">BAR-EQ-01</t>
  </si>
  <si>
    <t xml:space="preserve">Lave-linge domestique de classe A+</t>
  </si>
  <si>
    <t xml:space="preserve">BAR-EQ-02</t>
  </si>
  <si>
    <t xml:space="preserve">Appareil de froid domestique de classe A+</t>
  </si>
  <si>
    <t xml:space="preserve">BAR-EQ-03</t>
  </si>
  <si>
    <t xml:space="preserve">Luminaire avec ballast électronique pour parties communes </t>
  </si>
  <si>
    <t xml:space="preserve">BAR-EQ-04</t>
  </si>
  <si>
    <t xml:space="preserve">Bloc autonome d'éclairage à faible consommation pour parties communes </t>
  </si>
  <si>
    <t xml:space="preserve">BAR-EQ-05</t>
  </si>
  <si>
    <t xml:space="preserve">Coupe-veille automatique </t>
  </si>
  <si>
    <t xml:space="preserve">BAR-EQ-06</t>
  </si>
  <si>
    <t xml:space="preserve">Lampe fluo-compacte avec globe de classe B </t>
  </si>
  <si>
    <t xml:space="preserve">BAR-EQ-07</t>
  </si>
  <si>
    <t xml:space="preserve">Lampe de classe A (France d'outre mer)</t>
  </si>
  <si>
    <t xml:space="preserve">BAR-EQ-08</t>
  </si>
  <si>
    <t xml:space="preserve">Appareil de froid domestique performant (France d’outre-mer)</t>
  </si>
  <si>
    <t xml:space="preserve">BAR-EQ-09</t>
  </si>
  <si>
    <t xml:space="preserve">Luminaire LED avec dispositif de contrôle pour les parties communes</t>
  </si>
  <si>
    <t xml:space="preserve">BAR-EQ-10</t>
  </si>
  <si>
    <t xml:space="preserve">Lampe fluo-compacte de classe A</t>
  </si>
  <si>
    <t xml:space="preserve">BAR-EQ-101</t>
  </si>
  <si>
    <t xml:space="preserve">Lave-linge ménager de classe A++ ou A+++</t>
  </si>
  <si>
    <t xml:space="preserve">BAR-EQ-102</t>
  </si>
  <si>
    <t xml:space="preserve">Appareil de réfrigération ménager de classe A++ ou A+++</t>
  </si>
  <si>
    <t xml:space="preserve">BAR-EQ-103</t>
  </si>
  <si>
    <t xml:space="preserve">Luminaire à modules LED avec dispositif de contrôle pour les parties communes</t>
  </si>
  <si>
    <t xml:space="preserve">BAR-EQ-110</t>
  </si>
  <si>
    <t xml:space="preserve">Lampe à LED de classe A+</t>
  </si>
  <si>
    <t xml:space="preserve">BAR-EQ-111</t>
  </si>
  <si>
    <t xml:space="preserve">Systèmes hydroéconomes (France métropolitaine)</t>
  </si>
  <si>
    <t xml:space="preserve">BAR-EQ-112</t>
  </si>
  <si>
    <t xml:space="preserve">Dispositif d’affichage et d’interprétation des consommations pour un logement chauffé à l’électricité</t>
  </si>
  <si>
    <t xml:space="preserve">BAR-EQ-113</t>
  </si>
  <si>
    <t xml:space="preserve">Dispositif d’affichage et d’interprétation des consommations d’énergie pour un logement chauffé au combustible</t>
  </si>
  <si>
    <t xml:space="preserve">BAR-EQ-114</t>
  </si>
  <si>
    <t xml:space="preserve">Dispositif d’affichage et d’interprétation des consommations d’énergie</t>
  </si>
  <si>
    <t xml:space="preserve">BAR-EQ-115</t>
  </si>
  <si>
    <t xml:space="preserve">Contrat de performance énergétique (CPE)</t>
  </si>
  <si>
    <t xml:space="preserve">BAR-SE-03</t>
  </si>
  <si>
    <t xml:space="preserve">Acquisition et réglage d’organes d’équilibrage neufs d’une installation collective de chauffage à eau chaude</t>
  </si>
  <si>
    <t xml:space="preserve">BAR-SE-04</t>
  </si>
  <si>
    <t xml:space="preserve">Réglage des organes d’équilibrage d’une installation de chauffage à eau chaude</t>
  </si>
  <si>
    <t xml:space="preserve">BAR-SE-104</t>
  </si>
  <si>
    <t xml:space="preserve">Contrat de Performance Énergétique Services (CPE Services)</t>
  </si>
  <si>
    <t xml:space="preserve">BAR-SE-105</t>
  </si>
  <si>
    <t xml:space="preserve"> Service de suivi des consommations d'énergie</t>
  </si>
  <si>
    <t xml:space="preserve">BAR-SE-106</t>
  </si>
  <si>
    <t xml:space="preserve">Chauffe-eau solaire individuel (France métropolitaine)</t>
  </si>
  <si>
    <t xml:space="preserve">BAR-TH-01</t>
  </si>
  <si>
    <t xml:space="preserve">Chauffe-eau solaire en logement collectif (France métropolitaine)</t>
  </si>
  <si>
    <t xml:space="preserve">BAR-TH-02</t>
  </si>
  <si>
    <t xml:space="preserve">Pompe à chaleur de type eau/eau</t>
  </si>
  <si>
    <t xml:space="preserve">BAR-TH-03</t>
  </si>
  <si>
    <t xml:space="preserve">Pompe à chaleur de type air/eau</t>
  </si>
  <si>
    <t xml:space="preserve">BAR-TH-04</t>
  </si>
  <si>
    <t xml:space="preserve">Panneau rayonnant électrique ou radiateur à régulation électronique </t>
  </si>
  <si>
    <t xml:space="preserve">BAR-TH-05</t>
  </si>
  <si>
    <t xml:space="preserve">Chaudière individuelle de type condensation</t>
  </si>
  <si>
    <t xml:space="preserve">BAR-TH-06</t>
  </si>
  <si>
    <t xml:space="preserve">Chaudière collective de type condensation</t>
  </si>
  <si>
    <t xml:space="preserve">BAR-TH-07</t>
  </si>
  <si>
    <t xml:space="preserve">Chaudière collective de type condensation avec contrat assurant le maintien du rendement énergétique de la chaudière</t>
  </si>
  <si>
    <t xml:space="preserve">BAR-TH-07-SE</t>
  </si>
  <si>
    <t xml:space="preserve">Chaudière individuelle de type Basse température </t>
  </si>
  <si>
    <t xml:space="preserve">BAR-TH-08</t>
  </si>
  <si>
    <t xml:space="preserve">Chaudière collective de type Basse température </t>
  </si>
  <si>
    <t xml:space="preserve">BAR-TH-09</t>
  </si>
  <si>
    <t xml:space="preserve">Chaudière collective de type Basse température avec contrat assurant le maintien du rendement énergétique de la chaudière </t>
  </si>
  <si>
    <t xml:space="preserve">BAR-TH-09-SE</t>
  </si>
  <si>
    <t xml:space="preserve">Radiateur à chaleur douce pour un chauffage central à combustible</t>
  </si>
  <si>
    <t xml:space="preserve">BAR-TH-10</t>
  </si>
  <si>
    <t xml:space="preserve">BAR-TH-101</t>
  </si>
  <si>
    <t xml:space="preserve">Chauffe-eau solaire collectif (France métropolitaine)</t>
  </si>
  <si>
    <t xml:space="preserve">BAR-TH-102</t>
  </si>
  <si>
    <t xml:space="preserve">BAR-TH-104</t>
  </si>
  <si>
    <t xml:space="preserve">Chaudière individuelle à haute performance énergétique</t>
  </si>
  <si>
    <t xml:space="preserve">BAR-TH-106</t>
  </si>
  <si>
    <t xml:space="preserve">Chaudière collective haute performance énergétique</t>
  </si>
  <si>
    <t xml:space="preserve">BAR-TH-107</t>
  </si>
  <si>
    <t xml:space="preserve">Chaudière collective haute performance énergétique avec contrat assurant la conduite de l’installation</t>
  </si>
  <si>
    <t xml:space="preserve">BAR-TH-107-SE</t>
  </si>
  <si>
    <t xml:space="preserve">Régulation par sonde de température extérieure</t>
  </si>
  <si>
    <t xml:space="preserve">BAR-TH-11</t>
  </si>
  <si>
    <t xml:space="preserve">Radiateur basse température pour un chauffage central</t>
  </si>
  <si>
    <t xml:space="preserve">BAR-TH-110</t>
  </si>
  <si>
    <t xml:space="preserve">BAR-TH-111</t>
  </si>
  <si>
    <t xml:space="preserve">Appareil indépendant de chauffage au bois</t>
  </si>
  <si>
    <t xml:space="preserve">BAR-TH-112</t>
  </si>
  <si>
    <t xml:space="preserve">Chaudière biomasse individuelle</t>
  </si>
  <si>
    <t xml:space="preserve">BAR-TH-113</t>
  </si>
  <si>
    <t xml:space="preserve">Isolation d’un réseau hydraulique de chauffage</t>
  </si>
  <si>
    <t xml:space="preserve">BAR-TH-115</t>
  </si>
  <si>
    <t xml:space="preserve">Plancher chauffant hydraulique à basse température</t>
  </si>
  <si>
    <t xml:space="preserve">BAR-TH-116</t>
  </si>
  <si>
    <t xml:space="preserve">Robinet thermostatique</t>
  </si>
  <si>
    <t xml:space="preserve">BAR-TH-117</t>
  </si>
  <si>
    <t xml:space="preserve">Système de régulation par programmation d’intermittence</t>
  </si>
  <si>
    <t xml:space="preserve">BAR-TH-118</t>
  </si>
  <si>
    <t xml:space="preserve">BAR-TH-12</t>
  </si>
  <si>
    <t xml:space="preserve">Système de comptage individuel d’énergie de chauffage </t>
  </si>
  <si>
    <t xml:space="preserve">BAR-TH-121</t>
  </si>
  <si>
    <t xml:space="preserve">Récupérateur de chaleur à condensation</t>
  </si>
  <si>
    <t xml:space="preserve">BAR-TH-122</t>
  </si>
  <si>
    <t xml:space="preserve">Optimiseur de relance en chauffage collectif</t>
  </si>
  <si>
    <t xml:space="preserve">BAR-TH-123</t>
  </si>
  <si>
    <t xml:space="preserve">Chauffe-eau solaire individuel (France d’outre mer)</t>
  </si>
  <si>
    <t xml:space="preserve">BAR-TH-124</t>
  </si>
  <si>
    <t xml:space="preserve">Système de ventilation double flux autoréglable ou modulé à haute performance (France métropolitaine)</t>
  </si>
  <si>
    <t xml:space="preserve">BAR-TH-125</t>
  </si>
  <si>
    <t xml:space="preserve">Ventilation Mécanique Contrôlée simple flux hygroréglable (France métropolitaine)</t>
  </si>
  <si>
    <t xml:space="preserve">BAR-TH-127</t>
  </si>
  <si>
    <t xml:space="preserve">Pompe à chaleur de type air/air</t>
  </si>
  <si>
    <t xml:space="preserve">BAR-TH-129</t>
  </si>
  <si>
    <t xml:space="preserve">BAR-TH-13</t>
  </si>
  <si>
    <t xml:space="preserve">Surperformance énergétique pour un bâtiment neuf
(France métropolitaine)</t>
  </si>
  <si>
    <t xml:space="preserve">BAR-TH-130</t>
  </si>
  <si>
    <t xml:space="preserve">Isolation d’un réseau hydraulique d’eau chaude sanitaire</t>
  </si>
  <si>
    <t xml:space="preserve">BAR-TH-131</t>
  </si>
  <si>
    <t xml:space="preserve">Chauffe-eau solaire collectif (France d’outre mer)</t>
  </si>
  <si>
    <t xml:space="preserve">BAR-TH-135</t>
  </si>
  <si>
    <t xml:space="preserve">Raccordement d’un bâtiment résidentiel à un réseau de chaleur</t>
  </si>
  <si>
    <t xml:space="preserve">BAR-TH-137</t>
  </si>
  <si>
    <t xml:space="preserve">Système de variation électronique de vitesse sur une pompe</t>
  </si>
  <si>
    <t xml:space="preserve">BAR-TH-139</t>
  </si>
  <si>
    <t xml:space="preserve">Chaufferie biomasse </t>
  </si>
  <si>
    <t xml:space="preserve">BAR-TH-14</t>
  </si>
  <si>
    <t xml:space="preserve">Chaufferie biomasse avec contrat assurant le maintien du rendement énergétique de la chaufferie </t>
  </si>
  <si>
    <t xml:space="preserve">BAR-TH-14-SE</t>
  </si>
  <si>
    <t xml:space="preserve">Climatiseur performant (France d’outre-mer)</t>
  </si>
  <si>
    <t xml:space="preserve">BAR-TH-141</t>
  </si>
  <si>
    <t xml:space="preserve">Système Solaire combine (France Métropolitaine)</t>
  </si>
  <si>
    <t xml:space="preserve">BAR-TH-143</t>
  </si>
  <si>
    <t xml:space="preserve">Rénovation globale d’un bâtiment résidentiel (France métropolitaine)</t>
  </si>
  <si>
    <t xml:space="preserve">BAR-TH-145</t>
  </si>
  <si>
    <t xml:space="preserve">Chauffe eau thermodynamique à accumulation</t>
  </si>
  <si>
    <t xml:space="preserve">BAR-TH-148</t>
  </si>
  <si>
    <t xml:space="preserve">Isolation d'un réseau hydraulique de chauffage</t>
  </si>
  <si>
    <t xml:space="preserve">BAR-TH-15</t>
  </si>
  <si>
    <t xml:space="preserve">Pompe à chaleur collective à absorption de type air/eau ou eau/eau</t>
  </si>
  <si>
    <t xml:space="preserve">BAR-TH-150</t>
  </si>
  <si>
    <t xml:space="preserve">Ventilation hybride hygroréglable (France métropolitaine)</t>
  </si>
  <si>
    <t xml:space="preserve">BAR-TH-155</t>
  </si>
  <si>
    <t xml:space="preserve">Émetteur électrique à régulation électronique à fonctions avancées</t>
  </si>
  <si>
    <t xml:space="preserve">BAR-TH-158</t>
  </si>
  <si>
    <t xml:space="preserve">Pompe à chaleur hybride individuelle</t>
  </si>
  <si>
    <t xml:space="preserve">BAR-TH-159</t>
  </si>
  <si>
    <t xml:space="preserve">Isolation d’un réseau hydraulique de chauffage
ou d’eau chaude sanitaire</t>
  </si>
  <si>
    <t xml:space="preserve">BAR-TH-16</t>
  </si>
  <si>
    <t xml:space="preserve">Plancher chauffant à eau basse température</t>
  </si>
  <si>
    <t xml:space="preserve">BAR-TH-160</t>
  </si>
  <si>
    <t xml:space="preserve">Isolation de points singuliers d'un réseau</t>
  </si>
  <si>
    <t xml:space="preserve">BAR-TH-161</t>
  </si>
  <si>
    <t xml:space="preserve">Système énergétique comportant des capteurs solaires photovoltaïques et thermiques à circulation d'eau (France métropolitaine)</t>
  </si>
  <si>
    <t xml:space="preserve">BAR-TH-162</t>
  </si>
  <si>
    <t xml:space="preserve">Conduit d’évacuation des produits de combustion</t>
  </si>
  <si>
    <t xml:space="preserve">BAR-TH-163</t>
  </si>
  <si>
    <t xml:space="preserve">Rénovation globale d'une maison individuelle</t>
  </si>
  <si>
    <t xml:space="preserve">BAR-TH-164</t>
  </si>
  <si>
    <t xml:space="preserve">Chaudière biomasse collective</t>
  </si>
  <si>
    <t xml:space="preserve">BAR-TH-165</t>
  </si>
  <si>
    <t xml:space="preserve">BAR-TH-17</t>
  </si>
  <si>
    <t xml:space="preserve">Programmateur d'intermittence pour un chauffage individuel à combustible</t>
  </si>
  <si>
    <t xml:space="preserve">BAR-TH-18</t>
  </si>
  <si>
    <t xml:space="preserve">Programmateur d'intermittence pour un chauffage collectif à combustible</t>
  </si>
  <si>
    <t xml:space="preserve">BAR-TH-19</t>
  </si>
  <si>
    <t xml:space="preserve">Programmateur d'intermittence centralisé pour un chauffage électrique</t>
  </si>
  <si>
    <t xml:space="preserve">BAR-TH-20</t>
  </si>
  <si>
    <t xml:space="preserve">Système de comptage individuel d'énergie de chauffage</t>
  </si>
  <si>
    <t xml:space="preserve">BAR-TH-21</t>
  </si>
  <si>
    <t xml:space="preserve">BAR-TH-22</t>
  </si>
  <si>
    <t xml:space="preserve">BAR-TH-23</t>
  </si>
  <si>
    <t xml:space="preserve">Chauffe-eau solaire individuel (France d'outre mer)</t>
  </si>
  <si>
    <t xml:space="preserve">BAR-TH-24</t>
  </si>
  <si>
    <t xml:space="preserve">Ventilation mécanique contrôlée à double flux</t>
  </si>
  <si>
    <t xml:space="preserve">BAR-TH-25</t>
  </si>
  <si>
    <t xml:space="preserve">Ventilation mécanique contrôlée, simple flux autoréglable </t>
  </si>
  <si>
    <t xml:space="preserve">BAR-TH-26</t>
  </si>
  <si>
    <t xml:space="preserve">Ventilation mécanique contrôlée (VMC) simple flux hygroréglable</t>
  </si>
  <si>
    <t xml:space="preserve">BAR-TH-27</t>
  </si>
  <si>
    <t xml:space="preserve">Plancher rayonnant électrique, plafond rayonnant plâtre, avec dispositif de réglage automatique </t>
  </si>
  <si>
    <t xml:space="preserve">BAR-TH-28</t>
  </si>
  <si>
    <t xml:space="preserve">BAR-TH-29</t>
  </si>
  <si>
    <t xml:space="preserve">Surperformance énergétique pour un bâtiment neuf avec label de haute performance énergétique </t>
  </si>
  <si>
    <t xml:space="preserve">BAR-TH-30</t>
  </si>
  <si>
    <t xml:space="preserve">Isolation d'un réseau d'eau chaude sanitaire</t>
  </si>
  <si>
    <t xml:space="preserve">BAR-TH-31</t>
  </si>
  <si>
    <t xml:space="preserve">Caisson de ventilation mécanique contrôlée (VMC) à consommation réduite</t>
  </si>
  <si>
    <t xml:space="preserve">BAR-TH-32</t>
  </si>
  <si>
    <t xml:space="preserve">Ventilation mécanique répartie </t>
  </si>
  <si>
    <t xml:space="preserve">BAR-TH-33</t>
  </si>
  <si>
    <t xml:space="preserve">Ventilation naturelle hygrorèglable </t>
  </si>
  <si>
    <t xml:space="preserve">BAR-TH-34</t>
  </si>
  <si>
    <t xml:space="preserve">Chauffe-eau solaire en logement collectif (France d'outre mer)</t>
  </si>
  <si>
    <t xml:space="preserve">BAR-TH-35</t>
  </si>
  <si>
    <t xml:space="preserve">Programmateur d'intermittence pour un chauffage individuel avec pompe à chaleur</t>
  </si>
  <si>
    <t xml:space="preserve">BAR-TH-36</t>
  </si>
  <si>
    <t xml:space="preserve">Raccordement d'un bâtiment résidentiel à un réseau de chaleur alimenté par des énergies renouvelables ou de récupération</t>
  </si>
  <si>
    <t xml:space="preserve">BAR-TH-37</t>
  </si>
  <si>
    <t xml:space="preserve">Mini-cogénération sans obligation d'achat </t>
  </si>
  <si>
    <t xml:space="preserve">BAR-TH-38</t>
  </si>
  <si>
    <t xml:space="preserve">Pompe équipée d’un système de variation électronique de vitesse</t>
  </si>
  <si>
    <t xml:space="preserve">BAR-TH-39</t>
  </si>
  <si>
    <t xml:space="preserve">Circulateur à rotor noyé de classe A</t>
  </si>
  <si>
    <t xml:space="preserve">BAR-TH-40</t>
  </si>
  <si>
    <t xml:space="preserve">Climatiseur performant (France d'outre mer)</t>
  </si>
  <si>
    <t xml:space="preserve">BAR-TH-41</t>
  </si>
  <si>
    <t xml:space="preserve">Accumulateur d'eau chaude à condensation</t>
  </si>
  <si>
    <t xml:space="preserve">BAR-TH-42</t>
  </si>
  <si>
    <t xml:space="preserve">Système solaire combiné</t>
  </si>
  <si>
    <t xml:space="preserve">BAR-TH-43</t>
  </si>
  <si>
    <t xml:space="preserve">Chaudière individuelle de type micro-cogénération à moteur stirling</t>
  </si>
  <si>
    <t xml:space="preserve">BAR-TH-44</t>
  </si>
  <si>
    <t xml:space="preserve">Rénovation globale d'un bâtiment résidentiel</t>
  </si>
  <si>
    <t xml:space="preserve">BAR-TH-45</t>
  </si>
  <si>
    <t xml:space="preserve">Système de production d'eau chaude sanitaire collective de type pompe à chaleur sur capteur solaire non vitré</t>
  </si>
  <si>
    <t xml:space="preserve">BAR-TH-46</t>
  </si>
  <si>
    <t xml:space="preserve">Systèmes hydroéconomes (France d’outre-mer)</t>
  </si>
  <si>
    <t xml:space="preserve">BAR-TH-47</t>
  </si>
  <si>
    <t xml:space="preserve">Chauffe eau thermodynamique individuel à accumulation</t>
  </si>
  <si>
    <t xml:space="preserve">BAR-TH-48</t>
  </si>
  <si>
    <t xml:space="preserve">BAR-TH-49</t>
  </si>
  <si>
    <t xml:space="preserve">BAR-TH-50</t>
  </si>
  <si>
    <t xml:space="preserve">Chaudière de type basse température couplée à une ventilation mécanique contrôlée pilotée par la chaudière</t>
  </si>
  <si>
    <t xml:space="preserve">BAR-TH-51</t>
  </si>
  <si>
    <t xml:space="preserve">Chauffe-eau électrique à accumulation de catégorie C</t>
  </si>
  <si>
    <t xml:space="preserve">BAR-TH-52</t>
  </si>
  <si>
    <t xml:space="preserve">Chauffe-eau thermodynamique individuel à accumulation (France d’outre-mer)</t>
  </si>
  <si>
    <t xml:space="preserve">BAR-TH-53</t>
  </si>
  <si>
    <t xml:space="preserve">Récupération instantanée de chaleur sur eaux grises pour la production d'ECS</t>
  </si>
  <si>
    <t xml:space="preserve">BAR-TH-54</t>
  </si>
  <si>
    <t xml:space="preserve">Ventilation naturelle hybride hygroréglable</t>
  </si>
  <si>
    <t xml:space="preserve">BAR-TH-55</t>
  </si>
  <si>
    <t xml:space="preserve">Chauffe-bain à condensation</t>
  </si>
  <si>
    <t xml:space="preserve">BAR-TH-56</t>
  </si>
  <si>
    <t xml:space="preserve">Chauffe-eau thermodynamique collectif sur air extrait à accumulation</t>
  </si>
  <si>
    <t xml:space="preserve">BAR-TH-57</t>
  </si>
  <si>
    <t xml:space="preserve">Tertiaire</t>
  </si>
  <si>
    <t xml:space="preserve">BAT-EN-01</t>
  </si>
  <si>
    <t xml:space="preserve">Isolation de combles ou de toitures dans un bâtiment de grande taille</t>
  </si>
  <si>
    <t xml:space="preserve">BAT-EN-01-GT</t>
  </si>
  <si>
    <t xml:space="preserve">Isolation des murs par l’intérieur</t>
  </si>
  <si>
    <t xml:space="preserve">BAT-EN-02</t>
  </si>
  <si>
    <t xml:space="preserve">Isolation des murs par l’intérieur dans un bâtiment de grande taille</t>
  </si>
  <si>
    <t xml:space="preserve">BAT-EN-02-GT</t>
  </si>
  <si>
    <t xml:space="preserve">BAT-EN-03</t>
  </si>
  <si>
    <t xml:space="preserve">Isolation d’un plancher dans un bâtiment de grande taille</t>
  </si>
  <si>
    <t xml:space="preserve">BAT-EN-03-GT</t>
  </si>
  <si>
    <t xml:space="preserve">BAT-EN-04</t>
  </si>
  <si>
    <t xml:space="preserve">Fenêtre ou porte-fenêtre complète avec vitrage isolant dans un bâtiment de grande taille</t>
  </si>
  <si>
    <t xml:space="preserve">BAT-EN-04-GT</t>
  </si>
  <si>
    <t xml:space="preserve">Isolation des murs par l’extérieur</t>
  </si>
  <si>
    <t xml:space="preserve">BAT-EN-05</t>
  </si>
  <si>
    <t xml:space="preserve">Isolation des murs par l’extérieur dans un bâtiment de grande taille</t>
  </si>
  <si>
    <t xml:space="preserve">BAT-EN-05-GT</t>
  </si>
  <si>
    <t xml:space="preserve">BAT-EN-06</t>
  </si>
  <si>
    <t xml:space="preserve">Isolation des toitures terrasses et couvertures de pente strictement inférieure à 5 %</t>
  </si>
  <si>
    <t xml:space="preserve">BAT-EN-07</t>
  </si>
  <si>
    <t xml:space="preserve">Isolation des toitures terrasses et couvertures de pente strictement inférieure à 5 % dans un bâtiment de grande taille</t>
  </si>
  <si>
    <t xml:space="preserve">BAT-EN-07-GT</t>
  </si>
  <si>
    <t xml:space="preserve">BAT-EN-08</t>
  </si>
  <si>
    <t xml:space="preserve">Réduction des apports solaires par la toiture (France d’outre-mer)</t>
  </si>
  <si>
    <t xml:space="preserve">BAT-EN-09</t>
  </si>
  <si>
    <t xml:space="preserve">BAT-EN-101</t>
  </si>
  <si>
    <t xml:space="preserve">Pour 500 m² d’isolation de bureaux chauffés à l’électricité en littoral (H3)</t>
  </si>
  <si>
    <t xml:space="preserve">BAT-EN-102</t>
  </si>
  <si>
    <t xml:space="preserve">BAT-EN-103</t>
  </si>
  <si>
    <t xml:space="preserve">BAT-EN-104</t>
  </si>
  <si>
    <t xml:space="preserve">Isolation de combles ou de toitures
(France d’outre-mer)</t>
  </si>
  <si>
    <t xml:space="preserve">BAT-EN-106</t>
  </si>
  <si>
    <t xml:space="preserve">BAT-EN-107</t>
  </si>
  <si>
    <t xml:space="preserve">Isolation des murs
(France d’outre-mer)</t>
  </si>
  <si>
    <t xml:space="preserve">BAT-EN-108</t>
  </si>
  <si>
    <t xml:space="preserve">BAT-EN-109</t>
  </si>
  <si>
    <t xml:space="preserve">Protections des baies contre le rayonnement solaire (France d'outre-mer)</t>
  </si>
  <si>
    <t xml:space="preserve">BAT-EN-110</t>
  </si>
  <si>
    <t xml:space="preserve">Luminaire pour tube fluorescent T5 </t>
  </si>
  <si>
    <t xml:space="preserve">BAT-EQ-01</t>
  </si>
  <si>
    <t xml:space="preserve">Horloge sur un dispositif d'éclairage </t>
  </si>
  <si>
    <t xml:space="preserve">BAT-EQ-02</t>
  </si>
  <si>
    <t xml:space="preserve">Détecteur de présence sur un dispositif d'éclairage </t>
  </si>
  <si>
    <t xml:space="preserve">BAT-EQ-03</t>
  </si>
  <si>
    <t xml:space="preserve">Luminaire avec ballast électronique et système de gradation sur un dispositif d'éclairage </t>
  </si>
  <si>
    <t xml:space="preserve">BAT-EQ-04</t>
  </si>
  <si>
    <t xml:space="preserve">Tube fluorescent haut rendement T8 sur un dispositif d'éclairage </t>
  </si>
  <si>
    <t xml:space="preserve">BAT-EQ-05</t>
  </si>
  <si>
    <t xml:space="preserve">Luminaire avec ballast électronique sur un dispositif d'éclairage </t>
  </si>
  <si>
    <t xml:space="preserve">BAT-EQ-06</t>
  </si>
  <si>
    <t xml:space="preserve">Rideaux de nuit sur meubles frigorifiques de type vertical à température positive </t>
  </si>
  <si>
    <t xml:space="preserve">BAT-EQ-07</t>
  </si>
  <si>
    <t xml:space="preserve">Luminaire pour lampe iodure métallique céramique à ballast électronique </t>
  </si>
  <si>
    <t xml:space="preserve">BAT-EQ-08</t>
  </si>
  <si>
    <t xml:space="preserve">Luminaire pour lampe fluorescente compacte à ballast électronique séparé </t>
  </si>
  <si>
    <t xml:space="preserve">BAT-EQ-09</t>
  </si>
  <si>
    <t xml:space="preserve">Bloc autonome d'éclairage de sécurité à faible consommation </t>
  </si>
  <si>
    <t xml:space="preserve">BAT-EQ-10</t>
  </si>
  <si>
    <t xml:space="preserve">Nappe d'éclairage fluorescent en tube T5 </t>
  </si>
  <si>
    <t xml:space="preserve">BAT-EQ-11</t>
  </si>
  <si>
    <t xml:space="preserve">Luminaires à modules LED pour surfaces commerciales</t>
  </si>
  <si>
    <t xml:space="preserve">BAT-EQ-111</t>
  </si>
  <si>
    <t xml:space="preserve">Eclairage LED pour meubles frigorifiques verticaux</t>
  </si>
  <si>
    <t xml:space="preserve">BAT-EQ-114</t>
  </si>
  <si>
    <t xml:space="preserve">Lampe à LED de classe A+ (France d’Outre-mer)</t>
  </si>
  <si>
    <t xml:space="preserve">BAT-EQ-116</t>
  </si>
  <si>
    <t xml:space="preserve">Installation frigorifique utilisant du CO2 subcritique ou transcritique</t>
  </si>
  <si>
    <t xml:space="preserve">BAT-EQ-117</t>
  </si>
  <si>
    <t xml:space="preserve">Porte non chauffante à haute performance d'isolation pour armoire verticale pour produits surgelés </t>
  </si>
  <si>
    <t xml:space="preserve">BAT-EQ-12</t>
  </si>
  <si>
    <t xml:space="preserve">Moto-variateur synchrone à aimants permanents ou à réluctance</t>
  </si>
  <si>
    <t xml:space="preserve">BAT-EQ-123</t>
  </si>
  <si>
    <t xml:space="preserve">Fermeture des meubles frigorifiques de vente à température positive</t>
  </si>
  <si>
    <t xml:space="preserve">BAT-EQ-124</t>
  </si>
  <si>
    <t xml:space="preserve">Pour 10 mètres de portes en verre</t>
  </si>
  <si>
    <t xml:space="preserve">Equipement</t>
  </si>
  <si>
    <t xml:space="preserve">Fermeture des meubles frigorifiques de vente à température négative</t>
  </si>
  <si>
    <t xml:space="preserve">BAT-EQ-125</t>
  </si>
  <si>
    <r>
      <rPr>
        <sz val="8"/>
        <rFont val="Arial"/>
        <family val="0"/>
        <charset val="1"/>
      </rPr>
      <t xml:space="preserve">Lampe ou luminaire à modules LED pour l’éclairage d’accentuation devient
</t>
    </r>
    <r>
      <rPr>
        <b val="true"/>
        <sz val="8"/>
        <rFont val="Arial"/>
        <family val="0"/>
        <charset val="1"/>
      </rPr>
      <t xml:space="preserve">Luminaires d'éclairage général à modules LED</t>
    </r>
  </si>
  <si>
    <r>
      <rPr>
        <sz val="10"/>
        <rFont val="Arial"/>
        <family val="0"/>
        <charset val="1"/>
      </rPr>
      <t xml:space="preserve">BAT-EQ-126
</t>
    </r>
    <r>
      <rPr>
        <b val="true"/>
        <sz val="10"/>
        <rFont val="Arial"/>
        <family val="0"/>
        <charset val="1"/>
      </rPr>
      <t xml:space="preserve">BAT-EQ-127</t>
    </r>
  </si>
  <si>
    <t xml:space="preserve">Pour 50 luminaires  à 20 watt en bureaux</t>
  </si>
  <si>
    <t xml:space="preserve">Luminaire d’éclairage général à modules LED</t>
  </si>
  <si>
    <t xml:space="preserve">BAT-EQ-127</t>
  </si>
  <si>
    <t xml:space="preserve">Lanterneaux d'éclairage zénithal</t>
  </si>
  <si>
    <t xml:space="preserve">BAT-EQ-129</t>
  </si>
  <si>
    <t xml:space="preserve">Système de mise au repos automatique de blocs autonomes d'éclairage de sécurité </t>
  </si>
  <si>
    <t xml:space="preserve">BAT-EQ-13</t>
  </si>
  <si>
    <t xml:space="preserve">BAT-EQ-130</t>
  </si>
  <si>
    <t xml:space="preserve">Conduits de lumière naturelle</t>
  </si>
  <si>
    <t xml:space="preserve">BAT-EQ-131</t>
  </si>
  <si>
    <t xml:space="preserve">Tubes à LED à éclairage hémisphérique</t>
  </si>
  <si>
    <t xml:space="preserve">BAT-EQ-132</t>
  </si>
  <si>
    <t xml:space="preserve">Systèmes hydro-économes (France métropolitaine)</t>
  </si>
  <si>
    <t xml:space="preserve">BAT-EQ-133</t>
  </si>
  <si>
    <t xml:space="preserve">Meuble frigorifique de type vertical avec uniquement éclairage en fronton </t>
  </si>
  <si>
    <t xml:space="preserve">BAT-EQ-14</t>
  </si>
  <si>
    <t xml:space="preserve">Système de régulation des cordons chauffants d'une porte d'armoire verticale à froid négatif </t>
  </si>
  <si>
    <t xml:space="preserve">BAT-EQ-15</t>
  </si>
  <si>
    <t xml:space="preserve">Lampe fluo-compacte de classe A (DOM) </t>
  </si>
  <si>
    <t xml:space="preserve">BAT-EQ-16</t>
  </si>
  <si>
    <t xml:space="preserve">Installation frigorifique négative de type cascade utilisant du CO2 </t>
  </si>
  <si>
    <t xml:space="preserve">BAT-EQ-17</t>
  </si>
  <si>
    <t xml:space="preserve">Sous-refroidissement du liquide d'une installation de production de froid négatif </t>
  </si>
  <si>
    <t xml:space="preserve">BAT-EQ-18</t>
  </si>
  <si>
    <t xml:space="preserve">Coupe-veille automatique</t>
  </si>
  <si>
    <t xml:space="preserve">BAT-EQ-19</t>
  </si>
  <si>
    <t xml:space="preserve">Coupe-veille en hébergement relié au système d'accès</t>
  </si>
  <si>
    <t xml:space="preserve">BAT-EQ-20</t>
  </si>
  <si>
    <t xml:space="preserve">Transformateur à haut rendement pour l'alimentation basse tension d'un site tertiaire</t>
  </si>
  <si>
    <t xml:space="preserve">BAT-EQ-21</t>
  </si>
  <si>
    <t xml:space="preserve">Système de pilotage par intermittence des centrales de traitement d'air (DOM)</t>
  </si>
  <si>
    <t xml:space="preserve">BAT-EQ-22</t>
  </si>
  <si>
    <t xml:space="preserve">BAT-EQ-23</t>
  </si>
  <si>
    <t xml:space="preserve">BAT-EQ-24</t>
  </si>
  <si>
    <t xml:space="preserve">BAT-EQ-25</t>
  </si>
  <si>
    <t xml:space="preserve">Lampe ou luminaire à LED pour l'éclairage d'accentuation</t>
  </si>
  <si>
    <t xml:space="preserve">BAT-EQ-26</t>
  </si>
  <si>
    <t xml:space="preserve">Luminaire à LED de type downlight</t>
  </si>
  <si>
    <t xml:space="preserve">BAT-EQ-27</t>
  </si>
  <si>
    <t xml:space="preserve">Logiciel de réduction des consommations des ordinateurs</t>
  </si>
  <si>
    <t xml:space="preserve">BAT-EQ-28</t>
  </si>
  <si>
    <t xml:space="preserve">Lanterneaux d’éclairage zénithal</t>
  </si>
  <si>
    <t xml:space="preserve">BAT-EQ-29</t>
  </si>
  <si>
    <t xml:space="preserve">BAT-EQ-30</t>
  </si>
  <si>
    <t xml:space="preserve">Formation des chefs d’entreprises, salariés et artisans du bâtiment aux économies d’énergie </t>
  </si>
  <si>
    <t xml:space="preserve">BAT-SE-01</t>
  </si>
  <si>
    <t xml:space="preserve">Système de management de l’énergie (SME)</t>
  </si>
  <si>
    <t xml:space="preserve">BAT-SE-02</t>
  </si>
  <si>
    <t xml:space="preserve">Acquisition et réglage d'organes d’équilibrage neufs d’une installation collective de chauffage à eau chaude</t>
  </si>
  <si>
    <t xml:space="preserve">BAT-SE-03</t>
  </si>
  <si>
    <t xml:space="preserve">BAT-SE-103</t>
  </si>
  <si>
    <t xml:space="preserve">Contrat  de performance énergétique Services (CPE Services) Chauffage</t>
  </si>
  <si>
    <t xml:space="preserve">BAT-SE-104</t>
  </si>
  <si>
    <t xml:space="preserve">Abaissement de la température de retour vers un réseau de chaleur</t>
  </si>
  <si>
    <t xml:space="preserve">BAT-SE-105</t>
  </si>
  <si>
    <t xml:space="preserve">Chaudière de type Basse température </t>
  </si>
  <si>
    <t xml:space="preserve">BAT-TH-01</t>
  </si>
  <si>
    <t xml:space="preserve">Chaudière de type basse température dans bâtiment de grande taille</t>
  </si>
  <si>
    <t xml:space="preserve">BAT-TH-01-GT</t>
  </si>
  <si>
    <t xml:space="preserve">Chaudière de type condensation</t>
  </si>
  <si>
    <t xml:space="preserve">BAT-TH-02</t>
  </si>
  <si>
    <t xml:space="preserve">Chaudière de type condensation dans bâtiment de grande taille</t>
  </si>
  <si>
    <t xml:space="preserve">BAT-TH-02-GT</t>
  </si>
  <si>
    <t xml:space="preserve">BAT-TH-03</t>
  </si>
  <si>
    <t xml:space="preserve">Plancher chauffant à eau basse température dans un bâtiment de grande taille</t>
  </si>
  <si>
    <t xml:space="preserve">BAT-TH-03-GT</t>
  </si>
  <si>
    <t xml:space="preserve">Robinet thermostatique sur radiateurs existants appartenant à un système de chauffage central à combustible</t>
  </si>
  <si>
    <t xml:space="preserve">BAT-TH-04</t>
  </si>
  <si>
    <t xml:space="preserve">Robinet thermostatique sur radiateurs existants appartenant à un système de chauffage central à combustible dans bâtiment de grande taille</t>
  </si>
  <si>
    <t xml:space="preserve">BAT-TH-04-GT</t>
  </si>
  <si>
    <t xml:space="preserve">BAT-TH-05</t>
  </si>
  <si>
    <t xml:space="preserve">Radiateur à chaleur douce pour un chauffage central à combustible dans bâtiment de grande taille</t>
  </si>
  <si>
    <t xml:space="preserve">BAT-TH-05-GT</t>
  </si>
  <si>
    <t xml:space="preserve">Isolation d'un réseau hydraulique de chauffage existant</t>
  </si>
  <si>
    <t xml:space="preserve">BAT-TH-06</t>
  </si>
  <si>
    <t xml:space="preserve">BAT-TH-07</t>
  </si>
  <si>
    <t xml:space="preserve">Programmateur d'intermittence pour un chauffage central à combustible </t>
  </si>
  <si>
    <t xml:space="preserve">BAT-TH-08</t>
  </si>
  <si>
    <t xml:space="preserve">Programmateur d'intermittence sur une chaudière existante pour un chauffage central à combustible dans bâtiment de grande taille</t>
  </si>
  <si>
    <t xml:space="preserve">BAT-TH-08-GT</t>
  </si>
  <si>
    <t xml:space="preserve">Optimiseur de relance pour un chauffage central à combustible </t>
  </si>
  <si>
    <t xml:space="preserve">BAT-TH-09</t>
  </si>
  <si>
    <t xml:space="preserve">Optimiseur de relance pour un chauffage central à combustible dans bâtiment de grande taille</t>
  </si>
  <si>
    <t xml:space="preserve">BAT-TH-09-GT</t>
  </si>
  <si>
    <t xml:space="preserve">BAT-TH-10</t>
  </si>
  <si>
    <t xml:space="preserve">BAT-TH-10-GT</t>
  </si>
  <si>
    <t xml:space="preserve">BAT-TH-102</t>
  </si>
  <si>
    <t xml:space="preserve">BAT-TH-103</t>
  </si>
  <si>
    <t xml:space="preserve">BAT-TH-104</t>
  </si>
  <si>
    <t xml:space="preserve">BAT-TH-105</t>
  </si>
  <si>
    <t xml:space="preserve">Isolation d’un réseau hydraulique de chauffage </t>
  </si>
  <si>
    <t xml:space="preserve">BAT-TH-106</t>
  </si>
  <si>
    <t xml:space="preserve">BAT-TH-108</t>
  </si>
  <si>
    <t xml:space="preserve">BAT-TH-109</t>
  </si>
  <si>
    <t xml:space="preserve">Récupérateur de chaleur à condensation dans bâtiment de grande taille</t>
  </si>
  <si>
    <t xml:space="preserve">BAT-TH-11</t>
  </si>
  <si>
    <t xml:space="preserve">Récupérateur de chaleur à condensation </t>
  </si>
  <si>
    <t xml:space="preserve">BAT-TH-110</t>
  </si>
  <si>
    <t xml:space="preserve">BAT-TH-111</t>
  </si>
  <si>
    <t xml:space="preserve">BAT-TH-112</t>
  </si>
  <si>
    <t xml:space="preserve">BAT-TH-113</t>
  </si>
  <si>
    <t xml:space="preserve">Climatiseur performant (France d’outre mer)</t>
  </si>
  <si>
    <t xml:space="preserve">BAT-TH-115</t>
  </si>
  <si>
    <t xml:space="preserve">Système de gestion technique du bâtiment pour le chauffage et l’eau chaude sanitaire</t>
  </si>
  <si>
    <t xml:space="preserve">BAT-TH-116</t>
  </si>
  <si>
    <r>
      <rPr>
        <sz val="8"/>
        <rFont val="Arial"/>
        <family val="0"/>
        <charset val="1"/>
      </rPr>
      <t xml:space="preserve">Isolation d’un réseau hydraulique d’eau chaude sanitaire  devient
</t>
    </r>
    <r>
      <rPr>
        <b val="true"/>
        <sz val="8"/>
        <rFont val="Arial"/>
        <family val="0"/>
        <charset val="1"/>
      </rPr>
      <t xml:space="preserve">Isolation d’un réseau hydraulique de chauffage ou d’eau chaude sanitaire</t>
    </r>
  </si>
  <si>
    <r>
      <rPr>
        <sz val="10"/>
        <rFont val="Arial"/>
        <family val="0"/>
        <charset val="1"/>
      </rPr>
      <t xml:space="preserve">BAT-TH-119
</t>
    </r>
    <r>
      <rPr>
        <b val="true"/>
        <sz val="10"/>
        <rFont val="Arial"/>
        <family val="0"/>
        <charset val="1"/>
      </rPr>
      <t xml:space="preserve">BAT-TH-146</t>
    </r>
  </si>
  <si>
    <t xml:space="preserve">Pour 1 000 m² de réseau isolé en littoral (H3)</t>
  </si>
  <si>
    <t xml:space="preserve">BAT-TH-12</t>
  </si>
  <si>
    <t xml:space="preserve">Chauffe-eau solaire (France d’outre mer)</t>
  </si>
  <si>
    <t xml:space="preserve">BAT-TH-121</t>
  </si>
  <si>
    <t xml:space="preserve">Programmateur d’intermittence pour la climatisation (France d’outre-mer)</t>
  </si>
  <si>
    <t xml:space="preserve">BAT-TH-122</t>
  </si>
  <si>
    <t xml:space="preserve">Ventilation mécanique simple flux à débit d’air constant ou modulé</t>
  </si>
  <si>
    <t xml:space="preserve">BAT-TH-125</t>
  </si>
  <si>
    <t xml:space="preserve">Système de ventilation double flux avec échangeur à débit d’air constant ou modulé</t>
  </si>
  <si>
    <t xml:space="preserve">BAT-TH-126</t>
  </si>
  <si>
    <t xml:space="preserve">Raccordement d’un bâtiment tertiaire à un réseau de chaleur</t>
  </si>
  <si>
    <t xml:space="preserve">BAT-TH-127</t>
  </si>
  <si>
    <t xml:space="preserve">BAT-TH-13</t>
  </si>
  <si>
    <t xml:space="preserve">Pompe à chaleur de type eau/eau dans un bâtiment de grande taille</t>
  </si>
  <si>
    <t xml:space="preserve">BAT-TH-13-GT</t>
  </si>
  <si>
    <t xml:space="preserve">Système de régulation sur un groupe de production de froid permettant d’avoir une haute pression flottante (France métropolitaine)</t>
  </si>
  <si>
    <t xml:space="preserve">BAT-TH-134</t>
  </si>
  <si>
    <t xml:space="preserve">Pour un climatiseur de datacenter de puissance 5 MW en littoral (H3), à condensation par rapport à l’atmosphère</t>
  </si>
  <si>
    <t xml:space="preserve">Système de régulation sur un groupe de production de froid permettant d'avoir une haute pression flottante</t>
  </si>
  <si>
    <t xml:space="preserve">BAT-TH-135</t>
  </si>
  <si>
    <t xml:space="preserve">Récupération de chaleur sur groupe de production de froid</t>
  </si>
  <si>
    <t xml:space="preserve">BAT-TH-139</t>
  </si>
  <si>
    <t xml:space="preserve">BAT-TH-14</t>
  </si>
  <si>
    <t xml:space="preserve">Pompe à chaleur de type air/eau dans un bâtiment de grande taille</t>
  </si>
  <si>
    <t xml:space="preserve">BAT-TH-14-GT</t>
  </si>
  <si>
    <t xml:space="preserve">Pompe à chaleur à absorption de type air/eau ou eau/eau</t>
  </si>
  <si>
    <t xml:space="preserve">BAT-TH-140</t>
  </si>
  <si>
    <t xml:space="preserve">Pompe à chaleur à moteur gaz de type air/eau</t>
  </si>
  <si>
    <t xml:space="preserve">BAT-TH-141</t>
  </si>
  <si>
    <t xml:space="preserve">Déstratificateur ou brasseur d’air</t>
  </si>
  <si>
    <t xml:space="preserve">BAT-TH-142</t>
  </si>
  <si>
    <t xml:space="preserve">Ventilo-convecteurs haute performance</t>
  </si>
  <si>
    <t xml:space="preserve">BAT-TH-143</t>
  </si>
  <si>
    <t xml:space="preserve">Système de régulation sur un groupe de production de froid permettant d’avoir une basse pression flottante (France métropolitaine)</t>
  </si>
  <si>
    <t xml:space="preserve">BAT-TH-145</t>
  </si>
  <si>
    <t xml:space="preserve">Isolation d'un réseau hydraulique de chauffage ou d'eau chaude sanitaire (à partir du 01/04/2018)</t>
  </si>
  <si>
    <t xml:space="preserve">BAT-TH-146</t>
  </si>
  <si>
    <t xml:space="preserve">BAT-TH-15</t>
  </si>
  <si>
    <t xml:space="preserve">Système de confinement des allées froides et allées chaudes dans un Data Center</t>
  </si>
  <si>
    <t xml:space="preserve">BAT-TH-153</t>
  </si>
  <si>
    <t xml:space="preserve">Récupération instantanée de chaleur sur eaux grises</t>
  </si>
  <si>
    <t xml:space="preserve">BAT-TH-154</t>
  </si>
  <si>
    <t xml:space="preserve">BAT-TH-155</t>
  </si>
  <si>
    <t xml:space="preserve">Freecooling par eau de refroidissement en substitution d’un groupe froid pour la climatisation</t>
  </si>
  <si>
    <t xml:space="preserve">BAT-TH-156</t>
  </si>
  <si>
    <t xml:space="preserve">BAT-TH-157</t>
  </si>
  <si>
    <t xml:space="preserve">Système de gestion technique d'un bâtiment pour un chauffage électrique</t>
  </si>
  <si>
    <t xml:space="preserve">BAT-TH-16</t>
  </si>
  <si>
    <t xml:space="preserve">Système de gestion technique d'un bâtiment pour un chauffage électrique dans bâtiment de grande taille</t>
  </si>
  <si>
    <t xml:space="preserve">BAT-TH-16-GT</t>
  </si>
  <si>
    <t xml:space="preserve">Programmateur d'intermittence pour un chauffage électrique existant </t>
  </si>
  <si>
    <t xml:space="preserve">BAT-TH-17</t>
  </si>
  <si>
    <t xml:space="preserve">Programmateur d'intermittence pour un chauffage électrique dans bâtiment de grande taille</t>
  </si>
  <si>
    <t xml:space="preserve">BAT-TH-17-GT</t>
  </si>
  <si>
    <t xml:space="preserve">BAT-TH-18</t>
  </si>
  <si>
    <t xml:space="preserve">Isolation d'un réseau d'eau chaude sanitaire existant</t>
  </si>
  <si>
    <t xml:space="preserve">BAT-TH-19</t>
  </si>
  <si>
    <t xml:space="preserve">Remplacement d'un climatiseur existant par un climatiseur fixe de classe A </t>
  </si>
  <si>
    <t xml:space="preserve">BAT-TH-20</t>
  </si>
  <si>
    <t xml:space="preserve">Chauffe-eau solaire collectif (DOM) </t>
  </si>
  <si>
    <t xml:space="preserve">BAT-TH-21</t>
  </si>
  <si>
    <t xml:space="preserve">Programmateur d'intermittence pour la climatisation ( DOM) </t>
  </si>
  <si>
    <t xml:space="preserve">BAT-TH-22</t>
  </si>
  <si>
    <t xml:space="preserve">Ventilation mécanique modulée proportionnelle</t>
  </si>
  <si>
    <t xml:space="preserve">BAT-TH-23</t>
  </si>
  <si>
    <t xml:space="preserve">Ventilation mécanique modulée proportionnelle dans un bâtiment de grande taille</t>
  </si>
  <si>
    <t xml:space="preserve">BAT-TH-23-GT</t>
  </si>
  <si>
    <t xml:space="preserve">Ventilation mécanique modulée à détection de présence</t>
  </si>
  <si>
    <t xml:space="preserve">BAT-TH-24</t>
  </si>
  <si>
    <t xml:space="preserve">Ventilation mécanique modulée à détection de présence dans un bâtiment de grande taille</t>
  </si>
  <si>
    <t xml:space="preserve">BAT-TH-24-GT</t>
  </si>
  <si>
    <t xml:space="preserve">Ventilation mécanique contrôlée simple flux autoréglage</t>
  </si>
  <si>
    <t xml:space="preserve">BAT-TH-25</t>
  </si>
  <si>
    <t xml:space="preserve">Ventilation mécanique contrôlée simple flux autoréglage dans un bâtiment de grande taille</t>
  </si>
  <si>
    <t xml:space="preserve">BAT-TH-25-GT</t>
  </si>
  <si>
    <t xml:space="preserve">Ventilation mécanique contrôlée double flux avec échangeur</t>
  </si>
  <si>
    <t xml:space="preserve">BAT-TH-26</t>
  </si>
  <si>
    <t xml:space="preserve">Ventilation mécanique contrôlée double flux avec débit d’air constant ou modulé échangeur dans un bâtiment de grande taille</t>
  </si>
  <si>
    <t xml:space="preserve">BAT-TH-26-GT</t>
  </si>
  <si>
    <t xml:space="preserve">Raccordement d'un bâtiment tertiaire à un réseau de chaleur alimenté par des énergies renouvelables ou de récupération</t>
  </si>
  <si>
    <t xml:space="preserve">BAT-TH-27</t>
  </si>
  <si>
    <t xml:space="preserve">BAT-TH-28</t>
  </si>
  <si>
    <t xml:space="preserve">Mini-cogénération sans obligation d'achat dans bâtiment de grande taille</t>
  </si>
  <si>
    <t xml:space="preserve">BAT-TH-28-GT</t>
  </si>
  <si>
    <t xml:space="preserve">BAT-TH-29</t>
  </si>
  <si>
    <t xml:space="preserve">Récupération de chaleur sur groupe de production de froid pour le préchauffage d'eau-chaude sanitaire</t>
  </si>
  <si>
    <t xml:space="preserve">BAT-TH-30</t>
  </si>
  <si>
    <t xml:space="preserve">Unité autonome de traitement d'air en toiture à haute performance énergétique</t>
  </si>
  <si>
    <t xml:space="preserve">BAT-TH-31</t>
  </si>
  <si>
    <t xml:space="preserve">Groupe de production d'eau glacée avec condenseur sur eau (DOM)</t>
  </si>
  <si>
    <t xml:space="preserve">BAT-TH-32</t>
  </si>
  <si>
    <t xml:space="preserve">Echangeur air neuf/air extrait sur centrale de traitement d'air (DOM)</t>
  </si>
  <si>
    <t xml:space="preserve">BAT-TH-33</t>
  </si>
  <si>
    <t xml:space="preserve">Système de régulation sur une installation frigorifique permettant d'avoir une haute pression flottante</t>
  </si>
  <si>
    <t xml:space="preserve">BAT-TH-34</t>
  </si>
  <si>
    <t xml:space="preserve">Régulation permettant d'avoir une haute pression flottante (DOM)</t>
  </si>
  <si>
    <t xml:space="preserve">BAT-TH-35</t>
  </si>
  <si>
    <t xml:space="preserve">BAT-TH-36</t>
  </si>
  <si>
    <t xml:space="preserve">Système de climatisation centralisée (BAT-TH-37 Système de climatisation centralisée (DOM)</t>
  </si>
  <si>
    <t xml:space="preserve">BAT-TH-37</t>
  </si>
  <si>
    <t xml:space="preserve">Protections solaires de bâtiments (France d'outre-mer)</t>
  </si>
  <si>
    <t xml:space="preserve">BAT-TH-38</t>
  </si>
  <si>
    <t xml:space="preserve">Récupérateur de chaleur sur un groupe de production de froid</t>
  </si>
  <si>
    <t xml:space="preserve">BAT-TH-39</t>
  </si>
  <si>
    <t xml:space="preserve">BAT-TH-40</t>
  </si>
  <si>
    <t xml:space="preserve">BAT-TH-41</t>
  </si>
  <si>
    <t xml:space="preserve">Déstratificateur d’air</t>
  </si>
  <si>
    <t xml:space="preserve">BAT-TH-42</t>
  </si>
  <si>
    <t xml:space="preserve">Ventilo convecteur haute performance</t>
  </si>
  <si>
    <t xml:space="preserve">BAT-TH-43</t>
  </si>
  <si>
    <t xml:space="preserve">Aérotherme biénergies à haute efficacité énergétique</t>
  </si>
  <si>
    <t xml:space="preserve">BAT-TH-44</t>
  </si>
  <si>
    <t xml:space="preserve">Système de régulation sur une installation frigorifique permettant d'avoir une basse pression flottante</t>
  </si>
  <si>
    <t xml:space="preserve">BAT-TH-45</t>
  </si>
  <si>
    <t xml:space="preserve">Désurchauffeur sur installation cascade CO2 alimentant les postes froids négatifs</t>
  </si>
  <si>
    <t xml:space="preserve">BAT-TH-46</t>
  </si>
  <si>
    <t xml:space="preserve">Système hydro-économe (France métropolitaine)</t>
  </si>
  <si>
    <t xml:space="preserve">BAT-TH-47</t>
  </si>
  <si>
    <t xml:space="preserve">Système hydro-économe (France d’outre-mer)</t>
  </si>
  <si>
    <t xml:space="preserve">BAT-TH-48</t>
  </si>
  <si>
    <t xml:space="preserve">Unité de chauffage au gaz en toiture à haute efficacité énergétique</t>
  </si>
  <si>
    <t xml:space="preserve">BAT-TH-49</t>
  </si>
  <si>
    <t xml:space="preserve">Raccordement d’un bâtiment tertiaire à un réseau de froid</t>
  </si>
  <si>
    <t xml:space="preserve">BAT-TH-50</t>
  </si>
  <si>
    <t xml:space="preserve">Raccordement d'un bâtiment tertiaire à réseau froid alimenté par énergies renouvelables marines (France d’outre-mer)</t>
  </si>
  <si>
    <t xml:space="preserve">BAT-TH-51</t>
  </si>
  <si>
    <t xml:space="preserve">Chauffe- eau solaire collectif (France d'outre mer)</t>
  </si>
  <si>
    <t xml:space="preserve">BAT-TH-52</t>
  </si>
  <si>
    <t xml:space="preserve">Industrie</t>
  </si>
  <si>
    <t xml:space="preserve">Bâtiments</t>
  </si>
  <si>
    <t xml:space="preserve">Détecteur de présence sur un dispositif d'éclairage  </t>
  </si>
  <si>
    <t xml:space="preserve">IND-BA-01</t>
  </si>
  <si>
    <t xml:space="preserve">IND-BA-02</t>
  </si>
  <si>
    <t xml:space="preserve">IND-BA-03</t>
  </si>
  <si>
    <t xml:space="preserve">IND-BA-04</t>
  </si>
  <si>
    <t xml:space="preserve">Luminaire sodium ou iodure sur un dispositif d'éclairage </t>
  </si>
  <si>
    <t xml:space="preserve">IND-BA-05</t>
  </si>
  <si>
    <t xml:space="preserve">IND-BA-06</t>
  </si>
  <si>
    <t xml:space="preserve">Dispositif de gestion horaire d'une installation d'éclairage intérieur </t>
  </si>
  <si>
    <t xml:space="preserve">IND-BA-07</t>
  </si>
  <si>
    <t xml:space="preserve">IND-BA-08</t>
  </si>
  <si>
    <t xml:space="preserve">Luminaire T5 sur un dispositif d'éclairage artificiel intérieur </t>
  </si>
  <si>
    <t xml:space="preserve">IND-BA-09</t>
  </si>
  <si>
    <t xml:space="preserve">Dé-stratificateur d'air</t>
  </si>
  <si>
    <t xml:space="preserve">IND-BA-10</t>
  </si>
  <si>
    <t xml:space="preserve">Luminaire avec ballast performant avec ou sans système de gestion sur un dispositif d’éclairage</t>
  </si>
  <si>
    <t xml:space="preserve">IND-BA-11</t>
  </si>
  <si>
    <t xml:space="preserve">Dé-stratificateur ou brasseur d’air</t>
  </si>
  <si>
    <t xml:space="preserve">IND-BA-110</t>
  </si>
  <si>
    <t xml:space="preserve">Système de récupération de chaleur sur une tour aéroréfrigérante</t>
  </si>
  <si>
    <t xml:space="preserve">IND-BA-112</t>
  </si>
  <si>
    <t xml:space="preserve">Pour 1 MW récupéré sur TAR fonctionnant 24h/24</t>
  </si>
  <si>
    <t xml:space="preserve">IND-BA-113</t>
  </si>
  <si>
    <t xml:space="preserve">IND-BA-114</t>
  </si>
  <si>
    <t xml:space="preserve">IND-BA-115</t>
  </si>
  <si>
    <t xml:space="preserve">Luminaires à modules LED</t>
  </si>
  <si>
    <t xml:space="preserve">IND-BA-116</t>
  </si>
  <si>
    <t xml:space="preserve">Chauffage décentralisé performant</t>
  </si>
  <si>
    <t xml:space="preserve">IND-BA-117</t>
  </si>
  <si>
    <t xml:space="preserve">IND-BA-12</t>
  </si>
  <si>
    <t xml:space="preserve">IND-BA-13</t>
  </si>
  <si>
    <t xml:space="preserve">Isolation des murs (DOM)</t>
  </si>
  <si>
    <t xml:space="preserve">IND-EN-01</t>
  </si>
  <si>
    <t xml:space="preserve">IND-EN-02</t>
  </si>
  <si>
    <t xml:space="preserve">IND-EN-101</t>
  </si>
  <si>
    <t xml:space="preserve">IND-EN-102</t>
  </si>
  <si>
    <t xml:space="preserve">IND-SE-01</t>
  </si>
  <si>
    <t xml:space="preserve">Moteur haut rendement EFF1 </t>
  </si>
  <si>
    <t xml:space="preserve">IND-UT-01</t>
  </si>
  <si>
    <t xml:space="preserve">IND-UT-02</t>
  </si>
  <si>
    <t xml:space="preserve">Récupérateur de chaleur sur un compresseur d’air comprimé</t>
  </si>
  <si>
    <t xml:space="preserve">IND-UT-03</t>
  </si>
  <si>
    <t xml:space="preserve">Économiseur sur les effluents gazeux de chaudière de production de vapeur</t>
  </si>
  <si>
    <t xml:space="preserve">IND-UT-04</t>
  </si>
  <si>
    <t xml:space="preserve">Brûleur haut rendement micromodulant sur chaudière de production de vapeur ou d’eau surchauffée</t>
  </si>
  <si>
    <t xml:space="preserve">IND-UT-05</t>
  </si>
  <si>
    <t xml:space="preserve">Contrôle et réglage du moteur d'un tracteur </t>
  </si>
  <si>
    <t xml:space="preserve">IND-UT-06</t>
  </si>
  <si>
    <t xml:space="preserve">Ordinateur climatique avec module d'intégration de température </t>
  </si>
  <si>
    <t xml:space="preserve">IND-UT-07</t>
  </si>
  <si>
    <t xml:space="preserve">Ballon de stockage d'eau chaude de type " Open Buffer " </t>
  </si>
  <si>
    <t xml:space="preserve">IND-UT-08</t>
  </si>
  <si>
    <t xml:space="preserve">Récupérateur de chaleur sur un compresseur d’air comprimé pour le chauffage des locaux ou la production d’eau chaude sanitaire</t>
  </si>
  <si>
    <t xml:space="preserve">IND-UT-09</t>
  </si>
  <si>
    <t xml:space="preserve">Transformateur à haut rendement pour l'alimentation basse tension d'un site industriel</t>
  </si>
  <si>
    <t xml:space="preserve">IND-UT-10</t>
  </si>
  <si>
    <t xml:space="preserve">IND-UT-102</t>
  </si>
  <si>
    <t xml:space="preserve">Pour une VEV d’1 MW sur pompage</t>
  </si>
  <si>
    <t xml:space="preserve">Système de récupération de chaleur sur un compresseur d’air</t>
  </si>
  <si>
    <t xml:space="preserve">IND-UT-103</t>
  </si>
  <si>
    <t xml:space="preserve">Économiseur sur les effluents gazeux d’une chaudière de production de vapeur</t>
  </si>
  <si>
    <t xml:space="preserve">IND-UT-104</t>
  </si>
  <si>
    <t xml:space="preserve">Brûleur micromodulant sur chaudière industrielle</t>
  </si>
  <si>
    <t xml:space="preserve">IND-UT-105</t>
  </si>
  <si>
    <t xml:space="preserve">Ballon de stockage d'eau chaude</t>
  </si>
  <si>
    <t xml:space="preserve">IND-UT-11</t>
  </si>
  <si>
    <t xml:space="preserve">Moteur haut rendement de classe IE2</t>
  </si>
  <si>
    <t xml:space="preserve">IND-UT-112</t>
  </si>
  <si>
    <t xml:space="preserve">IND-UT-113</t>
  </si>
  <si>
    <t xml:space="preserve">IND-UT-114</t>
  </si>
  <si>
    <t xml:space="preserve">IND-UT-115</t>
  </si>
  <si>
    <t xml:space="preserve">Système de régulation sur un groupe de production de froid permettant d’avoir une haute pression flottante</t>
  </si>
  <si>
    <t xml:space="preserve">IND-UT-116</t>
  </si>
  <si>
    <t xml:space="preserve">Système de récupération de chaleur sur un groupe de production de froid</t>
  </si>
  <si>
    <t xml:space="preserve">IND-UT-117</t>
  </si>
  <si>
    <t xml:space="preserve">Pour 1 MW récupéré sur système fonctionnant 24h/24</t>
  </si>
  <si>
    <t xml:space="preserve">Brûleur avec dispositif de récupération de chaleur sur un four industriel</t>
  </si>
  <si>
    <t xml:space="preserve">IND-UT-118</t>
  </si>
  <si>
    <t xml:space="preserve">Moteur haut rendement IE2</t>
  </si>
  <si>
    <t xml:space="preserve">IND-UT-12</t>
  </si>
  <si>
    <t xml:space="preserve">Compresseur basse pression à vis ou centrifuge</t>
  </si>
  <si>
    <t xml:space="preserve">IND-UT-120</t>
  </si>
  <si>
    <t xml:space="preserve">Matelas pour l’isolation de points singuliers</t>
  </si>
  <si>
    <t xml:space="preserve">IND-UT-121</t>
  </si>
  <si>
    <t xml:space="preserve">Pour 1 matelas d’isolation sur réseau vapeur fonctionnant sans arrêt le week-end</t>
  </si>
  <si>
    <t xml:space="preserve">Sécheur d’air comprimé à adsorption utilisant un apport calorifique pour sa régénération</t>
  </si>
  <si>
    <t xml:space="preserve">IND-UT-122</t>
  </si>
  <si>
    <t xml:space="preserve">Moteur premium de classe IE3</t>
  </si>
  <si>
    <t xml:space="preserve">IND-UT-123</t>
  </si>
  <si>
    <t xml:space="preserve">Séquenceur électronique pour le pilotage d’une centrale de production d’air comprimé</t>
  </si>
  <si>
    <t xml:space="preserve">IND-UT-124</t>
  </si>
  <si>
    <t xml:space="preserve">Traitement d’eau performant sur chaudière de production de vapeur</t>
  </si>
  <si>
    <t xml:space="preserve">IND-UT-125</t>
  </si>
  <si>
    <t xml:space="preserve">Système de transmission performant</t>
  </si>
  <si>
    <t xml:space="preserve">IND-UT-127</t>
  </si>
  <si>
    <t xml:space="preserve">Presse à injecter toute électrique ou hybride</t>
  </si>
  <si>
    <t xml:space="preserve">IND-UT-129</t>
  </si>
  <si>
    <t xml:space="preserve">IND-UT-13</t>
  </si>
  <si>
    <t xml:space="preserve">Condenseur sur les effluents gazeux d’une chaudière de production de vapeur</t>
  </si>
  <si>
    <t xml:space="preserve">IND-UT-130</t>
  </si>
  <si>
    <t xml:space="preserve">Isolation thermique des parois planes ou cylindriques sur des installations industrielles (France métropolitaine)</t>
  </si>
  <si>
    <t xml:space="preserve">IND-UT-131</t>
  </si>
  <si>
    <t xml:space="preserve">Moteur asynchrone de classe IE4</t>
  </si>
  <si>
    <t xml:space="preserve">IND-UT-132</t>
  </si>
  <si>
    <t xml:space="preserve">Système électronique de pilotage d'un moteur électrique avec récupération d'énergie</t>
  </si>
  <si>
    <t xml:space="preserve">IND-UT-133</t>
  </si>
  <si>
    <t xml:space="preserve">Système de mesurage d’indicateurs de performance énergétique</t>
  </si>
  <si>
    <t xml:space="preserve">IND-UT-134</t>
  </si>
  <si>
    <t xml:space="preserve">IND-UT-135</t>
  </si>
  <si>
    <t xml:space="preserve">Systèmes moto-régulés</t>
  </si>
  <si>
    <t xml:space="preserve">IND-UT-136</t>
  </si>
  <si>
    <t xml:space="preserve">IND-UT-14</t>
  </si>
  <si>
    <t xml:space="preserve">Régulation d'un groupe de production de froid permettant d'avoir une basse pression flottante</t>
  </si>
  <si>
    <t xml:space="preserve">IND-UT-15</t>
  </si>
  <si>
    <t xml:space="preserve">Régulation sur un groupe de production de froid permettant d'avoir une haute pression flottante</t>
  </si>
  <si>
    <t xml:space="preserve">IND-UT-16</t>
  </si>
  <si>
    <t xml:space="preserve">Récupération de chaleur sur un groupe de production de froid</t>
  </si>
  <si>
    <t xml:space="preserve">IND-UT-17</t>
  </si>
  <si>
    <t xml:space="preserve">Brûleur avec un dispositif de récupération de chaleur sur un four industriel</t>
  </si>
  <si>
    <t xml:space="preserve">IND-UT-18</t>
  </si>
  <si>
    <t xml:space="preserve">Evaporateur performant</t>
  </si>
  <si>
    <t xml:space="preserve">IND-UT-19</t>
  </si>
  <si>
    <t xml:space="preserve">Compresseur basse pression à vis</t>
  </si>
  <si>
    <t xml:space="preserve">IND-UT-20</t>
  </si>
  <si>
    <t xml:space="preserve">Isolation de points singuliers d’un réseau de fluides caloporteurs</t>
  </si>
  <si>
    <t xml:space="preserve">IND-UT-21</t>
  </si>
  <si>
    <t xml:space="preserve">Sécheur d'air comprimé à haute efficacité énergétique</t>
  </si>
  <si>
    <t xml:space="preserve">IND-UT-22</t>
  </si>
  <si>
    <t xml:space="preserve">Moteur premium IE3</t>
  </si>
  <si>
    <t xml:space="preserve">IND-UT-23</t>
  </si>
  <si>
    <t xml:space="preserve">Séquenceur électronique pour le pilotage d'une centrale de production d'air comprimé</t>
  </si>
  <si>
    <t xml:space="preserve">IND-UT-24</t>
  </si>
  <si>
    <t xml:space="preserve">IND-UT-25</t>
  </si>
  <si>
    <t xml:space="preserve">Transmission à haute efficacité pour le convoyage</t>
  </si>
  <si>
    <t xml:space="preserve">IND-UT-26</t>
  </si>
  <si>
    <t xml:space="preserve">Transmission à meilleur rendement</t>
  </si>
  <si>
    <t xml:space="preserve">IND-UT-27</t>
  </si>
  <si>
    <t xml:space="preserve">Transformateur d’isolement BT/BT à haut rendement</t>
  </si>
  <si>
    <t xml:space="preserve">IND-UT-28</t>
  </si>
  <si>
    <t xml:space="preserve">Presse à injecter électrique ou hybride</t>
  </si>
  <si>
    <t xml:space="preserve">IND-UT-29</t>
  </si>
  <si>
    <t xml:space="preserve">Réseaux</t>
  </si>
  <si>
    <t xml:space="preserve">Chaleur</t>
  </si>
  <si>
    <t xml:space="preserve">Production de chaleur renouvelable ou de récupération en réseau (France métropolitaine)</t>
  </si>
  <si>
    <t xml:space="preserve">RES-CH-01</t>
  </si>
  <si>
    <t xml:space="preserve">Injection de mousse isolante dans un caniveau de réseau de chaleur </t>
  </si>
  <si>
    <t xml:space="preserve">RES-CH-02</t>
  </si>
  <si>
    <t xml:space="preserve">Réhabilitation d’un poste de livraison de chaleur (Bâtiment tertiaire)</t>
  </si>
  <si>
    <t xml:space="preserve">RES-CH-03</t>
  </si>
  <si>
    <t xml:space="preserve">Réhabilitation d’un poste de livraison de chaleur dans un bâtiment tertiaire de grande taille</t>
  </si>
  <si>
    <t xml:space="preserve">RES-CH-03-GT</t>
  </si>
  <si>
    <t xml:space="preserve">Réhabilitation d’un poste de livraison de chaleur (Bâtiment résidentiel)</t>
  </si>
  <si>
    <t xml:space="preserve">RES-CH-04</t>
  </si>
  <si>
    <t xml:space="preserve">Passage d'un réseau de chaleur en basse température</t>
  </si>
  <si>
    <t xml:space="preserve">RES-CH-05</t>
  </si>
  <si>
    <t xml:space="preserve">Renforcement du calorifuge des canalisations d'un réseau de chaleur en caniveau</t>
  </si>
  <si>
    <t xml:space="preserve">RES-CH-06</t>
  </si>
  <si>
    <t xml:space="preserve">Isolation de points singuliers d’un réseau de chaleur</t>
  </si>
  <si>
    <t xml:space="preserve">RES-CH-07</t>
  </si>
  <si>
    <t xml:space="preserve">Valorisation de chaleur de récupération en réseau (France métropolitaine)</t>
  </si>
  <si>
    <t xml:space="preserve">RES-CH-101</t>
  </si>
  <si>
    <t xml:space="preserve">Réhabilitation d’un poste de livraison de chaleur d’un bâtiment tertiaire</t>
  </si>
  <si>
    <t xml:space="preserve">RES-CH-103</t>
  </si>
  <si>
    <t xml:space="preserve">Réhabilitation d’un poste de livraison de chaleur d’un bâtiment résidentiel</t>
  </si>
  <si>
    <t xml:space="preserve">RES-CH-104</t>
  </si>
  <si>
    <t xml:space="preserve">Passage d’un réseau de chaleur en basse température</t>
  </si>
  <si>
    <t xml:space="preserve">RES-CH-105</t>
  </si>
  <si>
    <t xml:space="preserve">Mise en place d’un calorifugeage des canalisations d’un réseau de chaleur</t>
  </si>
  <si>
    <t xml:space="preserve">RES-CH-106</t>
  </si>
  <si>
    <t xml:space="preserve">Isolation de points singuliers sur un réseau de chaleur</t>
  </si>
  <si>
    <t xml:space="preserve">RES-CH-107</t>
  </si>
  <si>
    <t xml:space="preserve">Récupération de chaleur fatale pour valorisation sur un réseau de chaleur ou vers un tiers</t>
  </si>
  <si>
    <t xml:space="preserve">RES-CH-108</t>
  </si>
  <si>
    <t xml:space="preserve">Eclairage</t>
  </si>
  <si>
    <t xml:space="preserve">Système de régulation de tension en éclairage extérieur</t>
  </si>
  <si>
    <t xml:space="preserve">RES-EC-01</t>
  </si>
  <si>
    <t xml:space="preserve">Système de maîtrise de la puissance réactive en éclairage extérieur</t>
  </si>
  <si>
    <t xml:space="preserve">RES-EC-02</t>
  </si>
  <si>
    <t xml:space="preserve">Système de variation de puissance en éclairage extérieur</t>
  </si>
  <si>
    <t xml:space="preserve">RES-EC-03</t>
  </si>
  <si>
    <t xml:space="preserve">Rénovation d’éclairage extérieur</t>
  </si>
  <si>
    <t xml:space="preserve">RES-EC-04</t>
  </si>
  <si>
    <t xml:space="preserve">Installation de diodes électroluminescentes (DEL) dans la signalisation lumineuse tricolore</t>
  </si>
  <si>
    <t xml:space="preserve">RES-EC-05</t>
  </si>
  <si>
    <t xml:space="preserve">Rénovation d'une illumination de mise en valeur</t>
  </si>
  <si>
    <t xml:space="preserve">RES-EC-06</t>
  </si>
  <si>
    <t xml:space="preserve">Horloge astronomique pour l'éclairage public</t>
  </si>
  <si>
    <t xml:space="preserve">RES-EC-07</t>
  </si>
  <si>
    <t xml:space="preserve">Éclairage</t>
  </si>
  <si>
    <t xml:space="preserve">RES-EC-101</t>
  </si>
  <si>
    <t xml:space="preserve">RES-EC-102</t>
  </si>
  <si>
    <t xml:space="preserve">RES-EC-103</t>
  </si>
  <si>
    <t xml:space="preserve">RES-EC-104</t>
  </si>
  <si>
    <t xml:space="preserve">Horloge astronomique pour l’éclairage extérieur</t>
  </si>
  <si>
    <t xml:space="preserve">RES-EC-107</t>
  </si>
  <si>
    <t xml:space="preserve">Transformateur à haut rendement pour la distribution publique d'électricité</t>
  </si>
  <si>
    <t xml:space="preserve">RES-EL-01</t>
  </si>
  <si>
    <t xml:space="preserve">Electricité</t>
  </si>
  <si>
    <t xml:space="preserve">RES-EL-02</t>
  </si>
  <si>
    <t xml:space="preserve">RES-SE-01</t>
  </si>
  <si>
    <t xml:space="preserve">Transports</t>
  </si>
  <si>
    <t xml:space="preserve">Unité de transport intermodal pour le transport combiné rail-route</t>
  </si>
  <si>
    <t xml:space="preserve">TRA-EQ-01</t>
  </si>
  <si>
    <t xml:space="preserve">Pneus d’autobus à basse résistance au roulement </t>
  </si>
  <si>
    <t xml:space="preserve">TRA-EQ-02</t>
  </si>
  <si>
    <t xml:space="preserve">Télématique embarquée pour le suivi de la conduite d’un véhicule</t>
  </si>
  <si>
    <t xml:space="preserve">TRA-EQ-03</t>
  </si>
  <si>
    <t xml:space="preserve">Lubrifiant économiseur d’énergie pour véhicules légers</t>
  </si>
  <si>
    <t xml:space="preserve">TRA-EQ-04</t>
  </si>
  <si>
    <t xml:space="preserve">Suivi des consommations de carburants grâce à des cartes privatives</t>
  </si>
  <si>
    <t xml:space="preserve">TRA-EQ-05</t>
  </si>
  <si>
    <t xml:space="preserve">Pneus de véhicules légers à basse résistance au roulement</t>
  </si>
  <si>
    <t xml:space="preserve">TRA-EQ-06</t>
  </si>
  <si>
    <t xml:space="preserve">Unité de transport intermodal pour le transport combiné fleuve-route</t>
  </si>
  <si>
    <t xml:space="preserve">TRA-EQ-07</t>
  </si>
  <si>
    <t xml:space="preserve">Wagon d'autoroute ferroviaire</t>
  </si>
  <si>
    <t xml:space="preserve">TRA-EQ-08</t>
  </si>
  <si>
    <t xml:space="preserve">Barge fluviale</t>
  </si>
  <si>
    <t xml:space="preserve">TRA-EQ-09</t>
  </si>
  <si>
    <t xml:space="preserve">Automoteur fluvial</t>
  </si>
  <si>
    <t xml:space="preserve">TRA-EQ-10</t>
  </si>
  <si>
    <t xml:space="preserve">TRA-EQ-101</t>
  </si>
  <si>
    <t xml:space="preserve">TRA-EQ-103</t>
  </si>
  <si>
    <t xml:space="preserve">TRA-EQ-104</t>
  </si>
  <si>
    <t xml:space="preserve">TRA-EQ-106</t>
  </si>
  <si>
    <t xml:space="preserve">Unité de transport intermodal pour le transport combiné fluvial-route</t>
  </si>
  <si>
    <t xml:space="preserve">TRA-EQ-107</t>
  </si>
  <si>
    <t xml:space="preserve">TRA-EQ-108</t>
  </si>
  <si>
    <t xml:space="preserve">TRA-EQ-109</t>
  </si>
  <si>
    <t xml:space="preserve">Groupes frigorifiques autonomes à haute efficacité énergétique pour camions,semi-remorques,remorques caisses mobiles</t>
  </si>
  <si>
    <t xml:space="preserve">TRA-EQ-11</t>
  </si>
  <si>
    <t xml:space="preserve">TRA-EQ-110</t>
  </si>
  <si>
    <t xml:space="preserve">Groupe frigorifique autonome à haute efficacité énergétique pour camions, semi-remorques, remorques et caisse mobiles frigorifiques</t>
  </si>
  <si>
    <t xml:space="preserve">TRA-EQ-111</t>
  </si>
  <si>
    <t xml:space="preserve">Lubrifiant économiseur d’énergie pour des véhicules de transport de personnes ou de marchandises</t>
  </si>
  <si>
    <t xml:space="preserve">TRA-EQ-113</t>
  </si>
  <si>
    <t xml:space="preserve">Remplacement de véhicules par des véhicules neufs performants dans une flotte professionnelle</t>
  </si>
  <si>
    <t xml:space="preserve">TRA-EQ-114</t>
  </si>
  <si>
    <t xml:space="preserve">Véhicules de transport de marchandises optimisé</t>
  </si>
  <si>
    <t xml:space="preserve">TRA-EQ-115</t>
  </si>
  <si>
    <t xml:space="preserve">Remplacement de véhicules par des véhicules neufs performants pour les particuliers ou les collectivités</t>
  </si>
  <si>
    <t xml:space="preserve">TRA-EQ-117</t>
  </si>
  <si>
    <t xml:space="preserve">Lubrifiant économiseur d’énergie pour la pêche professionnelle</t>
  </si>
  <si>
    <t xml:space="preserve">TRA-EQ-118</t>
  </si>
  <si>
    <t xml:space="preserve">Optimisation de la combustion et de la propreté des moteurs Diesel</t>
  </si>
  <si>
    <t xml:space="preserve">TRA-EQ-119</t>
  </si>
  <si>
    <t xml:space="preserve">Groupes frigorifiques non autonomes à haute efficacité énergétique pour camions,semi-remorques,remorques,caisse mobile</t>
  </si>
  <si>
    <t xml:space="preserve">TRA-EQ-12</t>
  </si>
  <si>
    <t xml:space="preserve">Hélice avec tuyère sur une unité de transport fluvial</t>
  </si>
  <si>
    <t xml:space="preserve">TRA-EQ-120</t>
  </si>
  <si>
    <t xml:space="preserve">Vélo à assistance électrique</t>
  </si>
  <si>
    <t xml:space="preserve">TRA-EQ-121</t>
  </si>
  <si>
    <t xml:space="preserve">"Stop &amp; Start" pour engins automoteurs non routiers neufs</t>
  </si>
  <si>
    <t xml:space="preserve">TRA-EQ-122</t>
  </si>
  <si>
    <t xml:space="preserve">Simulateur de conduite</t>
  </si>
  <si>
    <t xml:space="preserve">TRA-EQ-123</t>
  </si>
  <si>
    <t xml:space="preserve">Lubrifiant économiseur d’énergie pour des véhicules de transport en commun de personnes ou transport de marchandises</t>
  </si>
  <si>
    <t xml:space="preserve">TRA-EQ-13</t>
  </si>
  <si>
    <t xml:space="preserve">Changement de catégorie de consommation des véhicules de flottes professionnelles</t>
  </si>
  <si>
    <t xml:space="preserve">TRA-EQ-14</t>
  </si>
  <si>
    <t xml:space="preserve">Poids lourds optimisé supérieur à 40 tonnes</t>
  </si>
  <si>
    <t xml:space="preserve">TRA-EQ-15</t>
  </si>
  <si>
    <t xml:space="preserve">Remotorisation d'une unité de transport fluvial</t>
  </si>
  <si>
    <t xml:space="preserve">TRA-EQ-16</t>
  </si>
  <si>
    <t xml:space="preserve">Changement de catégorie de consommation des véhicules (hors flottes professionnelles)</t>
  </si>
  <si>
    <t xml:space="preserve">TRA-EQ-17</t>
  </si>
  <si>
    <t xml:space="preserve">TRA-EQ-18</t>
  </si>
  <si>
    <t xml:space="preserve">TRA-EQ-19</t>
  </si>
  <si>
    <t xml:space="preserve">Formation d’un chauffeur de transport à la conduite économique</t>
  </si>
  <si>
    <t xml:space="preserve">TRA-SE-01</t>
  </si>
  <si>
    <t xml:space="preserve">Formation d’un chauffeur de véhicule (voitures particulières et camionnettes) à la conduite économique</t>
  </si>
  <si>
    <t xml:space="preserve">TRA-SE-02</t>
  </si>
  <si>
    <t xml:space="preserve">Covoiturage domicile / travail</t>
  </si>
  <si>
    <t xml:space="preserve">TRA-SE-03</t>
  </si>
  <si>
    <t xml:space="preserve">Gonflage des pneumatiques pour véhicules légers et véhicules utilitaires légers</t>
  </si>
  <si>
    <t xml:space="preserve">TRA-SE-04</t>
  </si>
  <si>
    <t xml:space="preserve">Recreusage des pneumatiques</t>
  </si>
  <si>
    <t xml:space="preserve">TRA-SE-05</t>
  </si>
  <si>
    <t xml:space="preserve">Mesure et optimisation des consommations de carburant pour une unité de transport fluvial</t>
  </si>
  <si>
    <t xml:space="preserve">TRA-SE-06</t>
  </si>
  <si>
    <t xml:space="preserve">Carénage sur une unité de transport fluvial</t>
  </si>
  <si>
    <t xml:space="preserve">TRA-SE-07</t>
  </si>
  <si>
    <t xml:space="preserve">Gestion externalisée du poste pneumatique dans une flotte de poids lourds</t>
  </si>
  <si>
    <t xml:space="preserve">TRA-SE-08</t>
  </si>
  <si>
    <t xml:space="preserve">Gestion externalisée du poste pneumatique dans une flotte de transport de personnes</t>
  </si>
  <si>
    <t xml:space="preserve">TRA-SE-09</t>
  </si>
  <si>
    <t xml:space="preserve">Gestion optimisée du poste pneumatique dans une flotte de poids lourds</t>
  </si>
  <si>
    <t xml:space="preserve">TRA-SE-10</t>
  </si>
  <si>
    <t xml:space="preserve">Formation d’un chauffeur de transport à la conduite économe</t>
  </si>
  <si>
    <t xml:space="preserve">TRA-SE-101</t>
  </si>
  <si>
    <t xml:space="preserve">Formation d’un chauffeur de véhicule léger à la conduite économe</t>
  </si>
  <si>
    <t xml:space="preserve">TRA-SE-102</t>
  </si>
  <si>
    <t xml:space="preserve">Station de gonflage des pneumatiques</t>
  </si>
  <si>
    <t xml:space="preserve">TRA-SE-104</t>
  </si>
  <si>
    <t xml:space="preserve">TRA-SE-105</t>
  </si>
  <si>
    <t xml:space="preserve">TRA-SE-106</t>
  </si>
  <si>
    <t xml:space="preserve">TRA-SE-107</t>
  </si>
  <si>
    <t xml:space="preserve">Gestion externalisée de la globalité du poste pneumatique (Véhicules de transport de marchandises)</t>
  </si>
  <si>
    <t xml:space="preserve">TRA-SE-108</t>
  </si>
  <si>
    <t xml:space="preserve">Gestion externalisée de la globalité du poste pneumatique (Véhicules de transport de personnes)</t>
  </si>
  <si>
    <t xml:space="preserve">TRA-SE-109</t>
  </si>
  <si>
    <t xml:space="preserve">Gestion optimisée du poste pneumatique dans une flotte de transport de personnes</t>
  </si>
  <si>
    <t xml:space="preserve">TRA-SE-11</t>
  </si>
  <si>
    <t xml:space="preserve">Gestion optimisée de la globalité du poste pneumatique(Véhicules de transport de marchandises)</t>
  </si>
  <si>
    <t xml:space="preserve">TRA-SE-110</t>
  </si>
  <si>
    <t xml:space="preserve">Gestion optimisée de la globalité du poste pneumatique (Véhicules de transport de personnes)</t>
  </si>
  <si>
    <t xml:space="preserve">TRA-SE-111</t>
  </si>
  <si>
    <t xml:space="preserve">Service d’autopartage en boucle</t>
  </si>
  <si>
    <t xml:space="preserve">TRA-SE-112</t>
  </si>
  <si>
    <t xml:space="preserve">TRA-SE-113</t>
  </si>
  <si>
    <t xml:space="preserve">Abonnement à un service d’autopartage</t>
  </si>
  <si>
    <t xml:space="preserve">TRA-SE-12</t>
  </si>
  <si>
    <r>
      <rPr>
        <b val="true"/>
        <sz val="12"/>
        <color rgb="FF0066CC"/>
        <rFont val="Arial"/>
        <family val="2"/>
        <charset val="1"/>
      </rPr>
      <t xml:space="preserve"> Opérations standardisées avec bonus "Coup de pouce économies d'énergie" : répartition de la quantité de certificats d'économies d'énergie par région  et par ordre d'importance de délivrance
</t>
    </r>
    <r>
      <rPr>
        <i val="true"/>
        <sz val="10"/>
        <color rgb="FF0066CC"/>
        <rFont val="Arial"/>
        <family val="2"/>
        <charset val="1"/>
      </rPr>
      <t xml:space="preserve"> Statistiques intégrées dans les opérations standardisées ci-dessus</t>
    </r>
  </si>
  <si>
    <t xml:space="preserve"> Opérations spécifiques - synthèse détaillée des délivrances et bonus (par fiche, département, région)</t>
  </si>
  <si>
    <t xml:space="preserve">AGRI</t>
  </si>
  <si>
    <t xml:space="preserve">BAR</t>
  </si>
  <si>
    <t xml:space="preserve">BAT</t>
  </si>
  <si>
    <t xml:space="preserve">IND</t>
  </si>
  <si>
    <t xml:space="preserve">PRO</t>
  </si>
  <si>
    <t xml:space="preserve">RES</t>
  </si>
  <si>
    <t xml:space="preserve">TRA</t>
  </si>
  <si>
    <t xml:space="preserve">Autre</t>
  </si>
  <si>
    <t xml:space="preserve"> Programmes d'accompagnement : répartition de la quantité de certificats d'économies d'énergie par sous secteur et par région</t>
  </si>
  <si>
    <r>
      <rPr>
        <b val="true"/>
        <sz val="10"/>
        <color rgb="FFFFFFFF"/>
        <rFont val="Arial"/>
        <family val="2"/>
        <charset val="1"/>
      </rPr>
      <t xml:space="preserve">Montant des aides CEE en € en région PACA
</t>
    </r>
    <r>
      <rPr>
        <b val="true"/>
        <u val="single"/>
        <sz val="10"/>
        <color rgb="FFFFFFFF"/>
        <rFont val="Arial"/>
        <family val="2"/>
        <charset val="1"/>
      </rPr>
      <t xml:space="preserve">5€ / MWh cumac</t>
    </r>
  </si>
  <si>
    <r>
      <rPr>
        <b val="true"/>
        <sz val="10"/>
        <color rgb="FFFFFFFF"/>
        <rFont val="Arial"/>
        <family val="2"/>
        <charset val="1"/>
      </rPr>
      <t xml:space="preserve">Montant des aides CEE en € en France
</t>
    </r>
    <r>
      <rPr>
        <b val="true"/>
        <u val="single"/>
        <sz val="10"/>
        <color rgb="FFFFFFFF"/>
        <rFont val="Arial"/>
        <family val="2"/>
        <charset val="1"/>
      </rPr>
      <t xml:space="preserve">5€ / MWh cumac</t>
    </r>
  </si>
  <si>
    <t xml:space="preserve">Fonds de garanties (FGRE)</t>
  </si>
  <si>
    <t xml:space="preserve">Formation (FOR)</t>
  </si>
  <si>
    <t xml:space="preserve">Information (INFO)</t>
  </si>
  <si>
    <t xml:space="preserve">Innovation (INNO)</t>
  </si>
  <si>
    <t xml:space="preserve">Précarité énergétique (PE)</t>
  </si>
  <si>
    <t xml:space="preserve"> Quantité de certificats d'économies d'énergie délivrés par programme d'accompagnement, par région et par ordre d'importance de délivrance</t>
  </si>
  <si>
    <t xml:space="preserve">Fonds de garanties pour la rénovation énergétique</t>
  </si>
  <si>
    <t xml:space="preserve">PRO-FGRE-01</t>
  </si>
  <si>
    <t xml:space="preserve">PRO-FGRE-02</t>
  </si>
  <si>
    <t xml:space="preserve">FEEBAT</t>
  </si>
  <si>
    <t xml:space="preserve">PRO-FOR-01</t>
  </si>
  <si>
    <t xml:space="preserve">/ </t>
  </si>
  <si>
    <t xml:space="preserve">PRO-FOR-02</t>
  </si>
  <si>
    <t xml:space="preserve">PRO-REFEI</t>
  </si>
  <si>
    <t xml:space="preserve">PRO-FOR-03</t>
  </si>
  <si>
    <t xml:space="preserve">AMARREE</t>
  </si>
  <si>
    <t xml:space="preserve">PRO-FOR-04</t>
  </si>
  <si>
    <t xml:space="preserve">ETHEC</t>
  </si>
  <si>
    <t xml:space="preserve">PRO-FOR-05</t>
  </si>
  <si>
    <t xml:space="preserve">Rénovation des immeubles de copropriété en France (RECIF)</t>
  </si>
  <si>
    <t xml:space="preserve">PRO-FOR-06</t>
  </si>
  <si>
    <t xml:space="preserve">EXPERTISE RENOVATION COPROPRIETE</t>
  </si>
  <si>
    <t xml:space="preserve">PRO-FOR-07</t>
  </si>
  <si>
    <t xml:space="preserve">CEC – Coaching énergétique des Copropriétés</t>
  </si>
  <si>
    <t xml:space="preserve">PRO-FOR-08</t>
  </si>
  <si>
    <t xml:space="preserve">PRO INVEEST</t>
  </si>
  <si>
    <t xml:space="preserve">PRO-FOR-09</t>
  </si>
  <si>
    <t xml:space="preserve">PEPZ</t>
  </si>
  <si>
    <t xml:space="preserve">PRO-FOR-10</t>
  </si>
  <si>
    <t xml:space="preserve">EcoPro</t>
  </si>
  <si>
    <t xml:space="preserve">PRO-FOR-11</t>
  </si>
  <si>
    <t xml:space="preserve">ACTIMMO</t>
  </si>
  <si>
    <t xml:space="preserve">PRO-FOR-12</t>
  </si>
  <si>
    <t xml:space="preserve">PRO-INFO-01</t>
  </si>
  <si>
    <t xml:space="preserve">Diag-EP</t>
  </si>
  <si>
    <t xml:space="preserve">PRO-INFO-02</t>
  </si>
  <si>
    <t xml:space="preserve">APPEL de la CODAH</t>
  </si>
  <si>
    <t xml:space="preserve">PRO-INFO-03</t>
  </si>
  <si>
    <t xml:space="preserve">ENERGETIS</t>
  </si>
  <si>
    <t xml:space="preserve">PRO-INFO-04</t>
  </si>
  <si>
    <t xml:space="preserve">Sensibilisation à l’efficacité énergétique des communes de Vendée (SyDEV)</t>
  </si>
  <si>
    <t xml:space="preserve">PRO-INFO-05</t>
  </si>
  <si>
    <t xml:space="preserve">Suivi de consommation et conseil énergétique aux collectivités de Rhône-Alpes</t>
  </si>
  <si>
    <t xml:space="preserve">PRO-INFO-06</t>
  </si>
  <si>
    <t xml:space="preserve">PRO-INFO-07</t>
  </si>
  <si>
    <t xml:space="preserve">PLEE MAC</t>
  </si>
  <si>
    <t xml:space="preserve">PRO-INFO-08</t>
  </si>
  <si>
    <t xml:space="preserve">Watty à l’école </t>
  </si>
  <si>
    <t xml:space="preserve">PRO-INFO-09</t>
  </si>
  <si>
    <t xml:space="preserve">LED dans les TEPCV</t>
  </si>
  <si>
    <t xml:space="preserve">PRO-INFO-10</t>
  </si>
  <si>
    <t xml:space="preserve">SMEn</t>
  </si>
  <si>
    <t xml:space="preserve">PRO-INFO-11</t>
  </si>
  <si>
    <t xml:space="preserve">Objectif CO2, les transporteurs s’engagent</t>
  </si>
  <si>
    <t xml:space="preserve">PRO-INFO-12</t>
  </si>
  <si>
    <t xml:space="preserve">EVE</t>
  </si>
  <si>
    <t xml:space="preserve">PRO-INFO-15</t>
  </si>
  <si>
    <t xml:space="preserve">CUBE.S</t>
  </si>
  <si>
    <t xml:space="preserve">PRO-INFO-16</t>
  </si>
  <si>
    <t xml:space="preserve">Génération Energie</t>
  </si>
  <si>
    <t xml:space="preserve">PRO-INFO-17</t>
  </si>
  <si>
    <t xml:space="preserve">MOBY</t>
  </si>
  <si>
    <t xml:space="preserve">PRO-INFO-18</t>
  </si>
  <si>
    <t xml:space="preserve">Les jeunes s'engagent pour les économies d'énergie</t>
  </si>
  <si>
    <t xml:space="preserve">PRO-INFO-19</t>
  </si>
  <si>
    <t xml:space="preserve">EcoSanté pour une mobilité durable et active</t>
  </si>
  <si>
    <t xml:space="preserve">PRO-INFO-20</t>
  </si>
  <si>
    <t xml:space="preserve">Kits pour les rendez-vous de l'éco-efficacité énergétique dans les petites communes rurales (KEEPR)</t>
  </si>
  <si>
    <t xml:space="preserve">PRO-INFO-21</t>
  </si>
  <si>
    <t xml:space="preserve">Eco Energie pour les pro </t>
  </si>
  <si>
    <t xml:space="preserve">PRO-INFO-22</t>
  </si>
  <si>
    <t xml:space="preserve">Service d'Accompagnement à la Rénovation Énergétique (SARE)</t>
  </si>
  <si>
    <t xml:space="preserve">PRO-INFO-23</t>
  </si>
  <si>
    <t xml:space="preserve">SLIME</t>
  </si>
  <si>
    <t xml:space="preserve">PRO-INFO-PE-01</t>
  </si>
  <si>
    <t xml:space="preserve">PRO-INNO-01</t>
  </si>
  <si>
    <t xml:space="preserve">PRO-INNO-02</t>
  </si>
  <si>
    <t xml:space="preserve">PRO-INNO-03</t>
  </si>
  <si>
    <t xml:space="preserve">PRO-INNO-04</t>
  </si>
  <si>
    <t xml:space="preserve">PRO-INNO-05</t>
  </si>
  <si>
    <t xml:space="preserve">ADVENIR</t>
  </si>
  <si>
    <t xml:space="preserve">PRO-INNO-06</t>
  </si>
  <si>
    <t xml:space="preserve">PRO-INNO-07</t>
  </si>
  <si>
    <t xml:space="preserve">Economies d’énergie dans les TEPCV</t>
  </si>
  <si>
    <t xml:space="preserve">PRO-INNO-08</t>
  </si>
  <si>
    <t xml:space="preserve">PRO-INNO-08-(PE)</t>
  </si>
  <si>
    <t xml:space="preserve">ALVEOLE (v2)</t>
  </si>
  <si>
    <t xml:space="preserve">PRO-INNO-09</t>
  </si>
  <si>
    <t xml:space="preserve">MOEBUS</t>
  </si>
  <si>
    <t xml:space="preserve">PRO-INNO-10</t>
  </si>
  <si>
    <t xml:space="preserve">PROFEEL</t>
  </si>
  <si>
    <t xml:space="preserve">PRO-INNO-11</t>
  </si>
  <si>
    <t xml:space="preserve">TrEES</t>
  </si>
  <si>
    <t xml:space="preserve">PRO-INNO-12</t>
  </si>
  <si>
    <t xml:space="preserve">Smart Reno</t>
  </si>
  <si>
    <t xml:space="preserve">PRO-INNO-13</t>
  </si>
  <si>
    <t xml:space="preserve">CaSBâ</t>
  </si>
  <si>
    <t xml:space="preserve">PRO-INNO-14</t>
  </si>
  <si>
    <t xml:space="preserve">Energie Sprong France</t>
  </si>
  <si>
    <t xml:space="preserve">PRO-INNO-15</t>
  </si>
  <si>
    <t xml:space="preserve">Facilaréno</t>
  </si>
  <si>
    <t xml:space="preserve">PRO-INNO-16</t>
  </si>
  <si>
    <t xml:space="preserve">ACTEE - Action des Collectivités Territoriales pour l'Efficacité Energétique</t>
  </si>
  <si>
    <t xml:space="preserve">PRO-INNO-17</t>
  </si>
  <si>
    <t xml:space="preserve">ECLER - Economie circulaire et Logistique écologique et responsable</t>
  </si>
  <si>
    <t xml:space="preserve">PRO-INNO-18</t>
  </si>
  <si>
    <t xml:space="preserve">LICOV</t>
  </si>
  <si>
    <t xml:space="preserve">PRO-INNO-19</t>
  </si>
  <si>
    <t xml:space="preserve">Espace Multimodal Augmenté (EMA)</t>
  </si>
  <si>
    <t xml:space="preserve">PRO-INNO-20</t>
  </si>
  <si>
    <t xml:space="preserve">FRED</t>
  </si>
  <si>
    <t xml:space="preserve">PRO-INNO-21</t>
  </si>
  <si>
    <t xml:space="preserve">Impulsion 2021</t>
  </si>
  <si>
    <t xml:space="preserve">PRO-INNO-22</t>
  </si>
  <si>
    <t xml:space="preserve">AEELA</t>
  </si>
  <si>
    <t xml:space="preserve">PRO-INNO-23</t>
  </si>
  <si>
    <t xml:space="preserve">VELOGISTIQUE</t>
  </si>
  <si>
    <t xml:space="preserve">PRO-INNO-24</t>
  </si>
  <si>
    <t xml:space="preserve">PendAURA+</t>
  </si>
  <si>
    <t xml:space="preserve">PRO-INNO-25</t>
  </si>
  <si>
    <t xml:space="preserve">AVELO</t>
  </si>
  <si>
    <t xml:space="preserve">PRO-INNO-26</t>
  </si>
  <si>
    <t xml:space="preserve">OMBREE</t>
  </si>
  <si>
    <t xml:space="preserve">PRO-INNO-27</t>
  </si>
  <si>
    <t xml:space="preserve">Clim’ECO</t>
  </si>
  <si>
    <t xml:space="preserve">PRO-INNO-28</t>
  </si>
  <si>
    <t xml:space="preserve">ECOMODE</t>
  </si>
  <si>
    <t xml:space="preserve">PRO-INNO-29</t>
  </si>
  <si>
    <t xml:space="preserve">AcoTE</t>
  </si>
  <si>
    <t xml:space="preserve">PRO-INNO-30</t>
  </si>
  <si>
    <t xml:space="preserve">EASEE</t>
  </si>
  <si>
    <t xml:space="preserve">PRO-INNO-31</t>
  </si>
  <si>
    <t xml:space="preserve">MOBIPROX</t>
  </si>
  <si>
    <t xml:space="preserve">PRO-INNO-32</t>
  </si>
  <si>
    <t xml:space="preserve">AGREMOB</t>
  </si>
  <si>
    <t xml:space="preserve">PRO-INNO-33</t>
  </si>
  <si>
    <t xml:space="preserve">STEER</t>
  </si>
  <si>
    <t xml:space="preserve">PRO-INNO-34</t>
  </si>
  <si>
    <t xml:space="preserve">Tous Covoitureurs !</t>
  </si>
  <si>
    <t xml:space="preserve">PRO-INNO-35</t>
  </si>
  <si>
    <t xml:space="preserve">Ma Cycloentrepise</t>
  </si>
  <si>
    <t xml:space="preserve">PRO-INNO-36</t>
  </si>
  <si>
    <t xml:space="preserve">ART-MURE</t>
  </si>
  <si>
    <t xml:space="preserve">PRO-INNO-37</t>
  </si>
  <si>
    <t xml:space="preserve">ZESTE</t>
  </si>
  <si>
    <t xml:space="preserve">PRO-INNO-38</t>
  </si>
  <si>
    <t xml:space="preserve">SEIZE</t>
  </si>
  <si>
    <t xml:space="preserve">PRO-INNO-39</t>
  </si>
  <si>
    <t xml:space="preserve">Bungalow</t>
  </si>
  <si>
    <t xml:space="preserve">PRO-INNO-40</t>
  </si>
  <si>
    <t xml:space="preserve">ECCO DOM</t>
  </si>
  <si>
    <t xml:space="preserve">PRO-INNO-41</t>
  </si>
  <si>
    <t xml:space="preserve">MOBIL'ETHIC</t>
  </si>
  <si>
    <t xml:space="preserve">PRO-INNO-42</t>
  </si>
  <si>
    <t xml:space="preserve">Interlud</t>
  </si>
  <si>
    <t xml:space="preserve">PRO-INNO-43</t>
  </si>
  <si>
    <t xml:space="preserve">Les territoires ruraux s'engagent pour la mobilité durable</t>
  </si>
  <si>
    <t xml:space="preserve">PRO-INNO-44</t>
  </si>
  <si>
    <t xml:space="preserve">Je passe au vert</t>
  </si>
  <si>
    <t xml:space="preserve">PRO-INNO-45</t>
  </si>
  <si>
    <t xml:space="preserve">Colis Activ'</t>
  </si>
  <si>
    <t xml:space="preserve">PRO-INNO-46</t>
  </si>
  <si>
    <t xml:space="preserve">O’VELO</t>
  </si>
  <si>
    <t xml:space="preserve">PRO-INNO-47</t>
  </si>
  <si>
    <t xml:space="preserve">ADMA</t>
  </si>
  <si>
    <t xml:space="preserve">PRO-INNO-48</t>
  </si>
  <si>
    <t xml:space="preserve">Mon Compte mobilité</t>
  </si>
  <si>
    <t xml:space="preserve">PRO-INNO-49</t>
  </si>
  <si>
    <t xml:space="preserve">Prêts éco énergie (PEE)</t>
  </si>
  <si>
    <t xml:space="preserve">PRO-INNO-50</t>
  </si>
  <si>
    <t xml:space="preserve">ADVENIR 2</t>
  </si>
  <si>
    <t xml:space="preserve">PRO-INNO-51</t>
  </si>
  <si>
    <t xml:space="preserve">ACTEE 2</t>
  </si>
  <si>
    <t xml:space="preserve">PRO-INNO-52</t>
  </si>
  <si>
    <t xml:space="preserve">PRO-PE-01</t>
  </si>
  <si>
    <t xml:space="preserve">Toits d’abord</t>
  </si>
  <si>
    <t xml:space="preserve">PRO-PE-02</t>
  </si>
  <si>
    <t xml:space="preserve">PRO-PE-03</t>
  </si>
  <si>
    <t xml:space="preserve">PRO-PE-04</t>
  </si>
  <si>
    <t xml:space="preserve">Accompagnement des copropriétés préparant une décision de rénovation énergétique</t>
  </si>
  <si>
    <t xml:space="preserve">PRO-PE-05</t>
  </si>
  <si>
    <t xml:space="preserve">CLEO communauté locale d’Eco citoyens</t>
  </si>
  <si>
    <t xml:space="preserve">PRO-PE-06</t>
  </si>
  <si>
    <t xml:space="preserve">Eco-geste solidaires</t>
  </si>
  <si>
    <t xml:space="preserve">PRO-PE-07</t>
  </si>
  <si>
    <t xml:space="preserve">Eco-geste durables</t>
  </si>
  <si>
    <t xml:space="preserve">PRO-PE-08</t>
  </si>
  <si>
    <t xml:space="preserve">Mettons nos énergies au service des locataires</t>
  </si>
  <si>
    <t xml:space="preserve">PRO-PE-09</t>
  </si>
  <si>
    <t xml:space="preserve">DEPAR</t>
  </si>
  <si>
    <t xml:space="preserve">PRO-PE-10</t>
  </si>
  <si>
    <t xml:space="preserve">MAGE</t>
  </si>
  <si>
    <t xml:space="preserve">PRO-PE-11</t>
  </si>
  <si>
    <t xml:space="preserve">ECORCE</t>
  </si>
  <si>
    <t xml:space="preserve">PRO-PE-12</t>
  </si>
  <si>
    <t xml:space="preserve">AMO Déclic auprès de copropriétés</t>
  </si>
  <si>
    <t xml:space="preserve">PRO-PE-13</t>
  </si>
  <si>
    <t xml:space="preserve">Wimoov</t>
  </si>
  <si>
    <t xml:space="preserve">PRO-PE-14</t>
  </si>
  <si>
    <t xml:space="preserve">ALVEOLE</t>
  </si>
  <si>
    <t xml:space="preserve">PRO-PE-15</t>
  </si>
  <si>
    <t xml:space="preserve">PenD-AURA</t>
  </si>
  <si>
    <t xml:space="preserve">PRO-PE-16</t>
  </si>
  <si>
    <t xml:space="preserve"> CEE Précarité</t>
  </si>
  <si>
    <t xml:space="preserve">(4ème période)</t>
  </si>
  <si>
    <t xml:space="preserve">Économies d’énergie pour l’année par opération standardisée et par département </t>
  </si>
  <si>
    <t xml:space="preserve">CEE Précarité </t>
  </si>
  <si>
    <t xml:space="preserve">Provence-Alpes-Côte d'Azur</t>
  </si>
  <si>
    <t xml:space="preserve">Service de suivi des consommations d'énergie</t>
  </si>
  <si>
    <t xml:space="preserve"> Opérations spécifiques en précarité non valorisées en PACA</t>
  </si>
  <si>
    <t xml:space="preserve"> Période du 01/01/2018 au 31/12/2018</t>
  </si>
  <si>
    <t xml:space="preserve">Montant des aides CEE en € en région PACA en 2018</t>
  </si>
  <si>
    <t xml:space="preserve">Quantité de certificats d'économies d'énergie délivrés par opération standardisée et par département </t>
  </si>
  <si>
    <t xml:space="preserve">Période du 01/01/2015 au 31/12/2017</t>
  </si>
  <si>
    <t xml:space="preserve">(3ème période)</t>
  </si>
  <si>
    <t xml:space="preserve">P3</t>
  </si>
  <si>
    <t xml:space="preserve">-</t>
  </si>
  <si>
    <t xml:space="preserve">Lampe ou luminaire à modules LED pour l’éclairage d’accentuation</t>
  </si>
  <si>
    <t xml:space="preserve">BAT-EQ-126</t>
  </si>
  <si>
    <t xml:space="preserve">BAT-TH-119</t>
  </si>
  <si>
    <t xml:space="preserve">Période du 01/01/2017 au 31/12/2017</t>
  </si>
  <si>
    <t xml:space="preserve">CEE Précarité</t>
  </si>
  <si>
    <t xml:space="preserve">Période du 01/01/2016 au 31/12/2016</t>
  </si>
  <si>
    <t xml:space="preserve">TOTAL France</t>
  </si>
  <si>
    <t xml:space="preserve">TOTAL PACA</t>
  </si>
  <si>
    <t xml:space="preserve">Période du 01/01/2015 au 31/12/2015</t>
  </si>
  <si>
    <t xml:space="preserve">Période du 01/01/2011 au 31/12/2014</t>
  </si>
  <si>
    <t xml:space="preserve">(2ème période)</t>
  </si>
  <si>
    <t xml:space="preserve">P2</t>
  </si>
  <si>
    <t xml:space="preserve">Période du 01/01/2006 au 31/12/2010</t>
  </si>
  <si>
    <t xml:space="preserve">(1ere période)</t>
  </si>
  <si>
    <t xml:space="preserve">National</t>
  </si>
  <si>
    <t xml:space="preserve">P1</t>
  </si>
  <si>
    <t xml:space="preserve">BAR-SE-01</t>
  </si>
  <si>
    <t xml:space="preserve">Ingénierie d'accompagnement des entreprises et artisans du bâtiment pour réaliser les objectifs énergétiques du Grenelle de l'environnement</t>
  </si>
  <si>
    <t xml:space="preserve">BAR-SE-02</t>
  </si>
  <si>
    <t xml:space="preserve">DV</t>
  </si>
  <si>
    <t xml:space="preserve">DV actualisée</t>
  </si>
  <si>
    <r>
      <rPr>
        <sz val="11"/>
        <color rgb="FF000000"/>
        <rFont val="Calibri"/>
        <family val="2"/>
        <charset val="1"/>
      </rPr>
      <t xml:space="preserve">Il est possible de recalculer les économies annuelles qui ont conduit au CEE exprimés en kWhCumac en faisant l'opération inverse de celle y conduisant. Dans la plupart des cas (sauf cas de fiches avec des fourchettes de durée de vie), </t>
    </r>
    <r>
      <rPr>
        <b val="true"/>
        <sz val="11"/>
        <color rgb="FF000000"/>
        <rFont val="Calibri"/>
        <family val="2"/>
        <charset val="1"/>
      </rPr>
      <t xml:space="preserve">l'économie annuelle doit être effectivement la valeur Cumac divisée par la durée de vie actualisée</t>
    </r>
    <r>
      <rPr>
        <sz val="11"/>
        <color rgb="FF000000"/>
        <rFont val="Calibri"/>
        <family val="2"/>
        <charset val="1"/>
      </rPr>
      <t xml:space="preserve">.</t>
    </r>
  </si>
  <si>
    <t xml:space="preserve">Tableur actualisé à demander à la DGEC (X. de Lacaze)</t>
  </si>
  <si>
    <t xml:space="preserve">à 24</t>
  </si>
  <si>
    <t xml:space="preserve">À 10</t>
  </si>
  <si>
    <t xml:space="preserve">ou 6</t>
  </si>
  <si>
    <t xml:space="preserve">ou 7</t>
  </si>
  <si>
    <t xml:space="preserve">17/13</t>
  </si>
  <si>
    <t xml:space="preserve">ou 17</t>
  </si>
  <si>
    <t xml:space="preserve">ou 13 ou 14</t>
  </si>
  <si>
    <t xml:space="preserve">ou 15</t>
  </si>
  <si>
    <t xml:space="preserve">ou 10</t>
  </si>
  <si>
    <t xml:space="preserve">ou 4</t>
  </si>
  <si>
    <t xml:space="preserve"> CEE Précarité – montants de valorisation</t>
  </si>
  <si>
    <t xml:space="preserve">TOTAL de l'opération en PACA</t>
  </si>
  <si>
    <t xml:space="preserve">Montant des aides CEE en €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</si>
</sst>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#,##0"/>
    <numFmt numFmtId="166" formatCode="0.00"/>
    <numFmt numFmtId="167" formatCode="#,##0.000"/>
    <numFmt numFmtId="168" formatCode="_-* #,##0.00\ _€_-;\-* #,##0.00\ _€_-;_-* \-??\ _€_-;_-@_-"/>
    <numFmt numFmtId="169" formatCode="#,##0_ ;\-#,##0\ "/>
    <numFmt numFmtId="170" formatCode="0.000"/>
    <numFmt numFmtId="171" formatCode="0.00\ %"/>
    <numFmt numFmtId="172" formatCode="#,##0\ [$€-40C];[RED]\-#,##0\ [$€-40C]"/>
    <numFmt numFmtId="173" formatCode="0\ %"/>
    <numFmt numFmtId="174" formatCode="0%"/>
    <numFmt numFmtId="175" formatCode="0"/>
    <numFmt numFmtId="176" formatCode="0.000%"/>
    <numFmt numFmtId="177" formatCode="0.0%"/>
    <numFmt numFmtId="178" formatCode="#,##0.00"/>
    <numFmt numFmtId="179" formatCode="###\ ###\ ###\ ###\ ##0"/>
    <numFmt numFmtId="180" formatCode="DD\-MMM"/>
  </numFmts>
  <fonts count="8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u val="single"/>
      <sz val="10"/>
      <color rgb="FF0563C1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u val="single"/>
      <sz val="10"/>
      <color rgb="FF000000"/>
      <name val="Arial"/>
      <family val="2"/>
      <charset val="1"/>
    </font>
    <font>
      <sz val="10"/>
      <color rgb="FF0000FF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2"/>
      <color rgb="FF000000"/>
      <name val="Arial"/>
      <family val="2"/>
    </font>
    <font>
      <sz val="10"/>
      <name val="Arial"/>
      <family val="2"/>
    </font>
    <font>
      <sz val="10.25"/>
      <color rgb="FF000000"/>
      <name val="Arial"/>
      <family val="2"/>
    </font>
    <font>
      <sz val="10.75"/>
      <color rgb="FF000000"/>
      <name val="Arial"/>
      <family val="2"/>
    </font>
    <font>
      <sz val="11.75"/>
      <color rgb="FF000000"/>
      <name val="Arial"/>
      <family val="2"/>
    </font>
    <font>
      <sz val="10"/>
      <color rgb="FF000000"/>
      <name val="Arial"/>
      <family val="0"/>
      <charset val="1"/>
    </font>
    <font>
      <b val="true"/>
      <sz val="14"/>
      <color rgb="FF0000FF"/>
      <name val="Arial"/>
      <family val="0"/>
      <charset val="1"/>
    </font>
    <font>
      <u val="single"/>
      <sz val="10"/>
      <color rgb="FF0000FF"/>
      <name val="Arial"/>
      <family val="0"/>
      <charset val="1"/>
    </font>
    <font>
      <u val="single"/>
      <sz val="10"/>
      <color rgb="FF000000"/>
      <name val="Arial"/>
      <family val="0"/>
      <charset val="1"/>
    </font>
    <font>
      <b val="true"/>
      <u val="single"/>
      <sz val="10"/>
      <color rgb="FF0066B3"/>
      <name val="Arial"/>
      <family val="0"/>
      <charset val="1"/>
    </font>
    <font>
      <b val="true"/>
      <sz val="8"/>
      <color rgb="FF0000FF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u val="single"/>
      <sz val="8"/>
      <color rgb="FF000000"/>
      <name val="Arial"/>
      <family val="0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00FFFF"/>
      <name val="Arial"/>
      <family val="0"/>
      <charset val="1"/>
    </font>
    <font>
      <b val="true"/>
      <sz val="10"/>
      <color rgb="FF0000FF"/>
      <name val="Arial"/>
      <family val="2"/>
      <charset val="1"/>
    </font>
    <font>
      <b val="true"/>
      <sz val="11"/>
      <color rgb="FF00808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 val="true"/>
      <sz val="10.8"/>
      <name val="Calibri"/>
      <family val="0"/>
    </font>
    <font>
      <sz val="10"/>
      <color rgb="FF00CCCC"/>
      <name val="Arial"/>
      <family val="0"/>
      <charset val="1"/>
    </font>
    <font>
      <u val="single"/>
      <sz val="10"/>
      <color rgb="FF00CCCC"/>
      <name val="Arial"/>
      <family val="0"/>
      <charset val="1"/>
    </font>
    <font>
      <b val="true"/>
      <u val="single"/>
      <sz val="10"/>
      <color rgb="FF0000FF"/>
      <name val="Arial"/>
      <family val="0"/>
      <charset val="1"/>
    </font>
    <font>
      <b val="true"/>
      <sz val="8"/>
      <color rgb="FF00CCCC"/>
      <name val="Arial"/>
      <family val="0"/>
      <charset val="1"/>
    </font>
    <font>
      <b val="true"/>
      <sz val="16"/>
      <color rgb="FF0000FF"/>
      <name val="Arial"/>
      <family val="0"/>
      <charset val="1"/>
    </font>
    <font>
      <b val="true"/>
      <sz val="12"/>
      <color rgb="FF0066CC"/>
      <name val="Arial"/>
      <family val="2"/>
      <charset val="1"/>
    </font>
    <font>
      <b val="true"/>
      <sz val="11"/>
      <color rgb="FF0066CC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b val="true"/>
      <u val="single"/>
      <sz val="10"/>
      <color rgb="FFFFFFFF"/>
      <name val="Arial"/>
      <family val="2"/>
      <charset val="1"/>
    </font>
    <font>
      <b val="true"/>
      <u val="single"/>
      <sz val="12"/>
      <color rgb="FF0066CC"/>
      <name val="Arial"/>
      <family val="2"/>
      <charset val="1"/>
    </font>
    <font>
      <b val="true"/>
      <sz val="8"/>
      <color rgb="FF3465A4"/>
      <name val="Arial"/>
      <family val="2"/>
      <charset val="1"/>
    </font>
    <font>
      <b val="true"/>
      <sz val="15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3465A4"/>
      <name val="Arial"/>
      <family val="2"/>
      <charset val="1"/>
    </font>
    <font>
      <b val="true"/>
      <u val="single"/>
      <sz val="12"/>
      <name val="Arial"/>
      <family val="2"/>
      <charset val="1"/>
    </font>
    <font>
      <b val="true"/>
      <sz val="10"/>
      <color rgb="FF21409A"/>
      <name val="Arial"/>
      <family val="2"/>
      <charset val="1"/>
    </font>
    <font>
      <sz val="8"/>
      <name val="Arial"/>
      <family val="0"/>
      <charset val="1"/>
    </font>
    <font>
      <b val="true"/>
      <sz val="14"/>
      <color rgb="FF0066CC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2A6099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u val="single"/>
      <sz val="12"/>
      <color rgb="FF000000"/>
      <name val="Arial"/>
      <family val="2"/>
      <charset val="1"/>
    </font>
    <font>
      <b val="true"/>
      <sz val="8"/>
      <name val="Arial"/>
      <family val="0"/>
      <charset val="1"/>
    </font>
    <font>
      <sz val="8"/>
      <color rgb="FF000000"/>
      <name val="Arial"/>
      <family val="2"/>
      <charset val="1"/>
    </font>
    <font>
      <i val="true"/>
      <sz val="10"/>
      <color rgb="FF0066CC"/>
      <name val="Arial"/>
      <family val="2"/>
      <charset val="1"/>
    </font>
    <font>
      <b val="true"/>
      <sz val="12"/>
      <name val="Arial"/>
      <family val="0"/>
      <charset val="1"/>
    </font>
    <font>
      <b val="true"/>
      <u val="single"/>
      <sz val="12"/>
      <color rgb="FFFFFFFF"/>
      <name val="Arial"/>
      <family val="2"/>
      <charset val="1"/>
    </font>
    <font>
      <u val="single"/>
      <sz val="12"/>
      <color rgb="FFFFFFFF"/>
      <name val="Arial"/>
      <family val="2"/>
      <charset val="1"/>
    </font>
    <font>
      <sz val="11"/>
      <name val="Times New Roman"/>
      <family val="0"/>
      <charset val="1"/>
    </font>
    <font>
      <b val="true"/>
      <sz val="11"/>
      <name val="Times-Bold"/>
      <family val="0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color rgb="FF0000FF"/>
      <name val="Times New Roman"/>
      <family val="1"/>
      <charset val="1"/>
    </font>
    <font>
      <b val="true"/>
      <sz val="7"/>
      <name val="Times New Roman"/>
      <family val="1"/>
      <charset val="1"/>
    </font>
    <font>
      <sz val="11"/>
      <color rgb="FF0000FF"/>
      <name val="Times New Roman"/>
      <family val="0"/>
      <charset val="1"/>
    </font>
    <font>
      <sz val="11"/>
      <name val="TimesNewRoman"/>
      <family val="0"/>
      <charset val="128"/>
    </font>
    <font>
      <b val="true"/>
      <sz val="7"/>
      <name val="Times-Bold"/>
      <family val="0"/>
      <charset val="1"/>
    </font>
    <font>
      <b val="true"/>
      <sz val="12"/>
      <color rgb="FF3366FF"/>
      <name val="Arial"/>
      <family val="2"/>
      <charset val="1"/>
    </font>
    <font>
      <b val="true"/>
      <sz val="18"/>
      <color rgb="FF0066CC"/>
      <name val="Arial"/>
      <family val="2"/>
      <charset val="1"/>
    </font>
    <font>
      <b val="true"/>
      <u val="single"/>
      <sz val="10"/>
      <color rgb="FF000000"/>
      <name val="Arial"/>
      <family val="2"/>
      <charset val="1"/>
    </font>
    <font>
      <b val="true"/>
      <sz val="8"/>
      <color rgb="FF0066CC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2A6099"/>
      <name val="Arial"/>
      <family val="0"/>
      <charset val="1"/>
    </font>
    <font>
      <b val="true"/>
      <sz val="14"/>
      <name val="Arial"/>
      <family val="0"/>
      <charset val="1"/>
    </font>
    <font>
      <b val="true"/>
      <u val="single"/>
      <sz val="10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DAE3F3"/>
        <bgColor rgb="FFDFCCE4"/>
      </patternFill>
    </fill>
    <fill>
      <patternFill patternType="solid">
        <fgColor rgb="FF0066B3"/>
        <bgColor rgb="FF0563C1"/>
      </patternFill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9CC00"/>
        <bgColor rgb="FF808000"/>
      </patternFill>
    </fill>
    <fill>
      <patternFill patternType="solid">
        <fgColor rgb="FFFF0000"/>
        <bgColor rgb="FF993300"/>
      </patternFill>
    </fill>
    <fill>
      <patternFill patternType="solid">
        <fgColor rgb="FFFF6600"/>
        <bgColor rgb="FFF58220"/>
      </patternFill>
    </fill>
    <fill>
      <patternFill patternType="solid">
        <fgColor rgb="FFFF9900"/>
        <bgColor rgb="FFF58220"/>
      </patternFill>
    </fill>
    <fill>
      <patternFill patternType="solid">
        <fgColor rgb="FFFFFF00"/>
        <bgColor rgb="FFFFF200"/>
      </patternFill>
    </fill>
    <fill>
      <patternFill patternType="solid">
        <fgColor rgb="FF3366FF"/>
        <bgColor rgb="FF3465A4"/>
      </patternFill>
    </fill>
    <fill>
      <patternFill patternType="solid">
        <fgColor rgb="FF969696"/>
        <bgColor rgb="FF808080"/>
      </patternFill>
    </fill>
    <fill>
      <patternFill patternType="solid">
        <fgColor rgb="FF21409A"/>
        <bgColor rgb="FF2A6099"/>
      </patternFill>
    </fill>
    <fill>
      <patternFill patternType="solid">
        <fgColor rgb="FF99CCFF"/>
        <bgColor rgb="FF8FAADC"/>
      </patternFill>
    </fill>
    <fill>
      <patternFill patternType="solid">
        <fgColor rgb="FF00AAAD"/>
        <bgColor rgb="FF009999"/>
      </patternFill>
    </fill>
    <fill>
      <patternFill patternType="solid">
        <fgColor rgb="FF00CCCC"/>
        <bgColor rgb="FF00AAAD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31363B"/>
      </left>
      <right style="thin">
        <color rgb="FF31363B"/>
      </right>
      <top style="thin">
        <color rgb="FF31363B"/>
      </top>
      <bottom style="thin">
        <color rgb="FF31363B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>
        <color rgb="FF8FAADC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26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8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6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4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8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21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52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21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6" fillId="0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5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41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46" fillId="0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6" fillId="0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4" fillId="0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21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1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46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6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0" xfId="21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6" fillId="0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1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5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6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6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6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52" fillId="6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5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7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7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7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52" fillId="7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5" fillId="7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8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9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9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2" fillId="9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52" fillId="9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5" fillId="9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1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1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46" fillId="1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5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1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11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11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52" fillId="11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5" fillId="11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12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12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52" fillId="12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5" fillId="1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52" fillId="13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6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6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6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6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6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2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6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6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6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6" borderId="1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6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2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7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2" fillId="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2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7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7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7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7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52" fillId="7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9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0" fillId="9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9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9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2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2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4" fillId="9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0" fillId="9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9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9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9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6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9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52" fillId="9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1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1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1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46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6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8" fillId="1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12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1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1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0" fillId="1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11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11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1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11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11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2" fillId="11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0" fillId="11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1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1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1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1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1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2" fillId="1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0" fillId="1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1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12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52" fillId="1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4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6" fillId="14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6" fillId="0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46" fillId="0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14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6" fillId="14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41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52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1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52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2" fontId="61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2" fontId="62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6" fillId="1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1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1" fontId="5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6" fillId="0" borderId="0" xfId="21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1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6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6" fillId="7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6" fillId="7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4" fillId="0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7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7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7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7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2" fillId="7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7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7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7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2" fillId="7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2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2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9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4" fillId="9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46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8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0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1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0" fillId="1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6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2" fillId="11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2" fillId="11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1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11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11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11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2" fillId="11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2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12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1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46" fillId="0" borderId="10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8" fontId="4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1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7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8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6" fillId="8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52" fillId="8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11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1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7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8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1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11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1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14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4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4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8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6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7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8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1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11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12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6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21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1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6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6" fillId="7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6" fillId="8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6" fillId="10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6" fillId="11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6" fillId="12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14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2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21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6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4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1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8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1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11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1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8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6" fillId="1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1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1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1" fillId="1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  <cellStyle name="Excel Built-in Explanatory Text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B3"/>
      <rgbColor rgb="FF000080"/>
      <rgbColor rgb="FF808000"/>
      <rgbColor rgb="FF8F187C"/>
      <rgbColor rgb="FF008080"/>
      <rgbColor rgb="FF8FAADC"/>
      <rgbColor rgb="FF808080"/>
      <rgbColor rgb="FF9999FF"/>
      <rgbColor rgb="FF993366"/>
      <rgbColor rgb="FFFFFFCC"/>
      <rgbColor rgb="FFCCFFFF"/>
      <rgbColor rgb="FF660066"/>
      <rgbColor rgb="FFF3715A"/>
      <rgbColor rgb="FF0066CC"/>
      <rgbColor rgb="FFDFCCE4"/>
      <rgbColor rgb="FF000080"/>
      <rgbColor rgb="FFFF00FF"/>
      <rgbColor rgb="FFFFF200"/>
      <rgbColor rgb="FF00FFFF"/>
      <rgbColor rgb="FF800080"/>
      <rgbColor rgb="FF800000"/>
      <rgbColor rgb="FF009999"/>
      <rgbColor rgb="FF0000FF"/>
      <rgbColor rgb="FF00CCCC"/>
      <rgbColor rgb="FFDAE3F3"/>
      <rgbColor rgb="FFCCFFCC"/>
      <rgbColor rgb="FFFFFF99"/>
      <rgbColor rgb="FF99CCFF"/>
      <rgbColor rgb="FFFF99CC"/>
      <rgbColor rgb="FFCC99FF"/>
      <rgbColor rgb="FFFFCC99"/>
      <rgbColor rgb="FF3366FF"/>
      <rgbColor rgb="FF00AAAD"/>
      <rgbColor rgb="FF99CC00"/>
      <rgbColor rgb="FFF58220"/>
      <rgbColor rgb="FFFF9900"/>
      <rgbColor rgb="FFFF6600"/>
      <rgbColor rgb="FF3465A4"/>
      <rgbColor rgb="FF969696"/>
      <rgbColor rgb="FF2A6099"/>
      <rgbColor rgb="FF00A65D"/>
      <rgbColor rgb="FF0563C1"/>
      <rgbColor rgb="FF333300"/>
      <rgbColor rgb="FF993300"/>
      <rgbColor rgb="FF993366"/>
      <rgbColor rgb="FF21409A"/>
      <rgbColor rgb="FF31363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externalLink" Target="externalLinks/externalLink1.xml"/><Relationship Id="rId22" Type="http://schemas.openxmlformats.org/officeDocument/2006/relationships/sharedStrings" Target="sharedStrings.xml"/>
</Relationships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solidFill>
                  <a:srgbClr val="000000"/>
                </a:solidFill>
                <a:latin typeface="Arial"/>
              </a:defRPr>
            </a:pPr>
            <a:r>
              <a:rPr b="1" sz="1200" spc="-1" strike="noStrike">
                <a:solidFill>
                  <a:srgbClr val="000000"/>
                </a:solidFill>
                <a:latin typeface="Arial"/>
              </a:rPr>
              <a:t>Bilan PACA</a:t>
            </a:r>
          </a:p>
        </c:rich>
      </c:tx>
      <c:layout>
        <c:manualLayout>
          <c:xMode val="edge"/>
          <c:yMode val="edge"/>
          <c:x val="0.0574190791582096"/>
          <c:y val="0.0499708114419148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619805576327"/>
          <c:y val="0.238762405137186"/>
          <c:w val="0.407435103087277"/>
          <c:h val="0.561004086398132"/>
        </c:manualLayout>
      </c:layout>
      <c:pieChart>
        <c:varyColors val="1"/>
        <c:ser>
          <c:idx val="0"/>
          <c:order val="0"/>
          <c:tx>
            <c:strRef>
              <c:f>label 0</c:f>
              <c:strCache>
                <c:ptCount val="1"/>
                <c:pt idx="0">
                  <c:v>Bilan PACA 2015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cc00"/>
              </a:solidFill>
              <a:ln>
                <a:noFill/>
              </a:ln>
            </c:spPr>
          </c:dPt>
          <c:dPt>
            <c:idx val="1"/>
            <c:spPr>
              <a:solidFill>
                <a:srgbClr val="ff0000"/>
              </a:solidFill>
              <a:ln>
                <a:noFill/>
              </a:ln>
            </c:spPr>
          </c:dPt>
          <c:dPt>
            <c:idx val="2"/>
            <c:spPr>
              <a:solidFill>
                <a:srgbClr val="ff9900"/>
              </a:solidFill>
              <a:ln>
                <a:noFill/>
              </a:ln>
            </c:spPr>
          </c:dPt>
          <c:dPt>
            <c:idx val="3"/>
            <c:spPr>
              <a:solidFill>
                <a:srgbClr val="ffff00"/>
              </a:solidFill>
              <a:ln>
                <a:noFill/>
              </a:ln>
            </c:spPr>
          </c:dPt>
          <c:dPt>
            <c:idx val="4"/>
            <c:spPr>
              <a:solidFill>
                <a:srgbClr val="3366ff"/>
              </a:solidFill>
              <a:ln>
                <a:noFill/>
              </a:ln>
            </c:spPr>
          </c:dPt>
          <c:dPt>
            <c:idx val="5"/>
            <c:spPr>
              <a:solidFill>
                <a:srgbClr val="969696"/>
              </a:solidFill>
              <a:ln>
                <a:noFill/>
              </a:ln>
            </c:spPr>
          </c:dPt>
          <c:dLbls>
            <c:numFmt formatCode="General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Agriculture (AGRI)</c:v>
                </c:pt>
                <c:pt idx="1">
                  <c:v>Bâtiment résidentiel (BAR)</c:v>
                </c:pt>
                <c:pt idx="2">
                  <c:v>Bâtiment tertiaire (BAT)</c:v>
                </c:pt>
                <c:pt idx="3">
                  <c:v>Industries (IND)</c:v>
                </c:pt>
                <c:pt idx="4">
                  <c:v>Réseaux (RES)</c:v>
                </c:pt>
                <c:pt idx="5">
                  <c:v>Transport (TRA)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6"/>
                <c:pt idx="0">
                  <c:v>3.19725425626664</c:v>
                </c:pt>
                <c:pt idx="1">
                  <c:v>23.6798672149316</c:v>
                </c:pt>
                <c:pt idx="2">
                  <c:v>7.46989160651255</c:v>
                </c:pt>
                <c:pt idx="3">
                  <c:v>3.64791412984991</c:v>
                </c:pt>
                <c:pt idx="4">
                  <c:v>0.385192253235693</c:v>
                </c:pt>
                <c:pt idx="5">
                  <c:v>0.805672576251469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Colonne P</c:v>
                </c:pt>
              </c:strCache>
            </c:strRef>
          </c:tx>
          <c:spPr>
            <a:solidFill>
              <a:srgbClr val="993366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99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5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numFmt formatCode="General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Agriculture (AGRI)</c:v>
                </c:pt>
                <c:pt idx="1">
                  <c:v>Bâtiment résidentiel (BAR)</c:v>
                </c:pt>
                <c:pt idx="2">
                  <c:v>Bâtiment tertiaire (BAT)</c:v>
                </c:pt>
                <c:pt idx="3">
                  <c:v>Industries (IND)</c:v>
                </c:pt>
                <c:pt idx="4">
                  <c:v>Réseaux (RES)</c:v>
                </c:pt>
                <c:pt idx="5">
                  <c:v>Transport (TRA)</c:v>
                </c:pt>
              </c:strCache>
            </c:strRef>
          </c:cat>
          <c:val>
            <c:numRef>
              <c:f>1</c:f>
              <c:numCache>
                <c:formatCode>General</c:formatCode>
                <c:ptCount val="6"/>
                <c:pt idx="0">
                  <c:v>3.19725425626664</c:v>
                </c:pt>
                <c:pt idx="1">
                  <c:v>23.6798672149316</c:v>
                </c:pt>
                <c:pt idx="2">
                  <c:v>7.46989160651255</c:v>
                </c:pt>
                <c:pt idx="3">
                  <c:v>3.64791412984991</c:v>
                </c:pt>
                <c:pt idx="4">
                  <c:v>0.385192253235693</c:v>
                </c:pt>
                <c:pt idx="5">
                  <c:v>0.805672576251469</c:v>
                </c:pt>
              </c:numCache>
            </c:numRef>
          </c:val>
        </c:ser>
        <c:ser>
          <c:idx val="2"/>
          <c:order val="2"/>
          <c:tx>
            <c:strRef>
              <c:f>label 2</c:f>
              <c:strCache>
                <c:ptCount val="1"/>
                <c:pt idx="0">
                  <c:v>Bilan PACA 2015</c:v>
                </c:pt>
              </c:strCache>
            </c:strRef>
          </c:tx>
          <c:spPr>
            <a:solidFill>
              <a:srgbClr val="ffffcc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99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5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numFmt formatCode="General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Agriculture (AGRI)</c:v>
                </c:pt>
                <c:pt idx="1">
                  <c:v>Bâtiment résidentiel (BAR)</c:v>
                </c:pt>
                <c:pt idx="2">
                  <c:v>Bâtiment tertiaire (BAT)</c:v>
                </c:pt>
                <c:pt idx="3">
                  <c:v>Industries (IND)</c:v>
                </c:pt>
                <c:pt idx="4">
                  <c:v>Réseaux (RES)</c:v>
                </c:pt>
                <c:pt idx="5">
                  <c:v>Transport (TRA)</c:v>
                </c:pt>
              </c:strCache>
            </c:strRef>
          </c:cat>
          <c:val>
            <c:numRef>
              <c:f>2</c:f>
              <c:numCache>
                <c:formatCode>General</c:formatCode>
                <c:ptCount val="6"/>
                <c:pt idx="0">
                  <c:v>3.19725425626664</c:v>
                </c:pt>
                <c:pt idx="1">
                  <c:v>23.6798672149316</c:v>
                </c:pt>
                <c:pt idx="2">
                  <c:v>7.46989160651255</c:v>
                </c:pt>
                <c:pt idx="3">
                  <c:v>3.64791412984991</c:v>
                </c:pt>
                <c:pt idx="4">
                  <c:v>0.385192253235693</c:v>
                </c:pt>
                <c:pt idx="5">
                  <c:v>0.805672576251469</c:v>
                </c:pt>
              </c:numCache>
            </c:numRef>
          </c:val>
        </c:ser>
        <c:ser>
          <c:idx val="3"/>
          <c:order val="3"/>
          <c:tx>
            <c:strRef>
              <c:f>label 3</c:f>
              <c:strCache>
                <c:ptCount val="1"/>
                <c:pt idx="0">
                  <c:v>Colonne P</c:v>
                </c:pt>
              </c:strCache>
            </c:strRef>
          </c:tx>
          <c:spPr>
            <a:solidFill>
              <a:srgbClr val="ccffff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99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5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numFmt formatCode="General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Agriculture (AGRI)</c:v>
                </c:pt>
                <c:pt idx="1">
                  <c:v>Bâtiment résidentiel (BAR)</c:v>
                </c:pt>
                <c:pt idx="2">
                  <c:v>Bâtiment tertiaire (BAT)</c:v>
                </c:pt>
                <c:pt idx="3">
                  <c:v>Industries (IND)</c:v>
                </c:pt>
                <c:pt idx="4">
                  <c:v>Réseaux (RES)</c:v>
                </c:pt>
                <c:pt idx="5">
                  <c:v>Transport (TRA)</c:v>
                </c:pt>
              </c:strCache>
            </c:strRef>
          </c:cat>
          <c:val>
            <c:numRef>
              <c:f>3</c:f>
              <c:numCache>
                <c:formatCode>General</c:formatCode>
                <c:ptCount val="6"/>
                <c:pt idx="0">
                  <c:v>3.19725425626664</c:v>
                </c:pt>
                <c:pt idx="1">
                  <c:v>23.6798672149316</c:v>
                </c:pt>
                <c:pt idx="2">
                  <c:v>7.46989160651255</c:v>
                </c:pt>
                <c:pt idx="3">
                  <c:v>3.64791412984991</c:v>
                </c:pt>
                <c:pt idx="4">
                  <c:v>0.385192253235693</c:v>
                </c:pt>
                <c:pt idx="5">
                  <c:v>0.805672576251469</c:v>
                </c:pt>
              </c:numCache>
            </c:numRef>
          </c:val>
        </c:ser>
        <c:firstSliceAng val="0"/>
      </c:pieChart>
      <c:spPr>
        <a:noFill/>
        <a:ln w="12600">
          <a:noFill/>
        </a:ln>
      </c:spPr>
    </c:plotArea>
    <c:legend>
      <c:legendPos val="r"/>
      <c:layout>
        <c:manualLayout>
          <c:xMode val="edge"/>
          <c:yMode val="edge"/>
          <c:x val="0.717866666666667"/>
          <c:y val="0.253443201883461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b="0" sz="1025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solidFill>
                  <a:srgbClr val="000000"/>
                </a:solidFill>
                <a:latin typeface="Arial"/>
              </a:defRPr>
            </a:pPr>
            <a:r>
              <a:rPr b="1" sz="1200" spc="-1" strike="noStrike">
                <a:solidFill>
                  <a:srgbClr val="000000"/>
                </a:solidFill>
                <a:latin typeface="Arial"/>
              </a:rPr>
              <a:t>Bilan France</a:t>
            </a:r>
          </a:p>
        </c:rich>
      </c:tx>
      <c:layout>
        <c:manualLayout>
          <c:xMode val="edge"/>
          <c:yMode val="edge"/>
          <c:x val="0.0567216135968056"/>
          <c:y val="0.047258374226584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443124808027"/>
          <c:y val="0.184873053125667"/>
          <c:w val="0.423722739838231"/>
          <c:h val="0.634307659483678"/>
        </c:manualLayout>
      </c:layout>
      <c:pieChart>
        <c:varyColors val="1"/>
        <c:ser>
          <c:idx val="0"/>
          <c:order val="0"/>
          <c:tx>
            <c:strRef>
              <c:f>label 0</c:f>
              <c:strCache>
                <c:ptCount val="1"/>
                <c:pt idx="0">
                  <c:v>Bilan France 2015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cc00"/>
              </a:solidFill>
              <a:ln>
                <a:noFill/>
              </a:ln>
            </c:spPr>
          </c:dPt>
          <c:dPt>
            <c:idx val="1"/>
            <c:spPr>
              <a:solidFill>
                <a:srgbClr val="ff0000"/>
              </a:solidFill>
              <a:ln>
                <a:noFill/>
              </a:ln>
            </c:spPr>
          </c:dPt>
          <c:dPt>
            <c:idx val="2"/>
            <c:spPr>
              <a:solidFill>
                <a:srgbClr val="ff9900"/>
              </a:solidFill>
              <a:ln>
                <a:noFill/>
              </a:ln>
            </c:spPr>
          </c:dPt>
          <c:dPt>
            <c:idx val="3"/>
            <c:spPr>
              <a:solidFill>
                <a:srgbClr val="ffff00"/>
              </a:solidFill>
              <a:ln>
                <a:noFill/>
              </a:ln>
            </c:spPr>
          </c:dPt>
          <c:dPt>
            <c:idx val="4"/>
            <c:spPr>
              <a:solidFill>
                <a:srgbClr val="3366ff"/>
              </a:solidFill>
              <a:ln>
                <a:noFill/>
              </a:ln>
            </c:spPr>
          </c:dPt>
          <c:dPt>
            <c:idx val="5"/>
            <c:spPr>
              <a:solidFill>
                <a:srgbClr val="969696"/>
              </a:solidFill>
              <a:ln>
                <a:noFill/>
              </a:ln>
            </c:spPr>
          </c:dPt>
          <c:dLbls>
            <c:numFmt formatCode="0\ 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Agriculture (AGRI)</c:v>
                </c:pt>
                <c:pt idx="1">
                  <c:v>Bâtiment résidentiel (BAR)</c:v>
                </c:pt>
                <c:pt idx="2">
                  <c:v>Bâtiment tertiaire (BAT)</c:v>
                </c:pt>
                <c:pt idx="3">
                  <c:v>Industries (IND)</c:v>
                </c:pt>
                <c:pt idx="4">
                  <c:v>Réseaux (RES)</c:v>
                </c:pt>
                <c:pt idx="5">
                  <c:v>Transport (TRA)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6"/>
                <c:pt idx="0">
                  <c:v>0.0312488290979062</c:v>
                </c:pt>
                <c:pt idx="1">
                  <c:v>0.637749709180782</c:v>
                </c:pt>
                <c:pt idx="2">
                  <c:v>0.164761995808444</c:v>
                </c:pt>
                <c:pt idx="3">
                  <c:v>0.130580718340238</c:v>
                </c:pt>
                <c:pt idx="4">
                  <c:v>0.0211799460092501</c:v>
                </c:pt>
                <c:pt idx="5">
                  <c:v>0.0144788015633796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Colonne P</c:v>
                </c:pt>
              </c:strCache>
            </c:strRef>
          </c:tx>
          <c:spPr>
            <a:solidFill>
              <a:srgbClr val="993366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99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5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numFmt formatCode="0\ 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Agriculture (AGRI)</c:v>
                </c:pt>
                <c:pt idx="1">
                  <c:v>Bâtiment résidentiel (BAR)</c:v>
                </c:pt>
                <c:pt idx="2">
                  <c:v>Bâtiment tertiaire (BAT)</c:v>
                </c:pt>
                <c:pt idx="3">
                  <c:v>Industries (IND)</c:v>
                </c:pt>
                <c:pt idx="4">
                  <c:v>Réseaux (RES)</c:v>
                </c:pt>
                <c:pt idx="5">
                  <c:v>Transport (TRA)</c:v>
                </c:pt>
              </c:strCache>
            </c:strRef>
          </c:cat>
          <c:val>
            <c:numRef>
              <c:f>1</c:f>
              <c:numCache>
                <c:formatCode>General</c:formatCode>
                <c:ptCount val="6"/>
                <c:pt idx="0">
                  <c:v>3.19725425626664</c:v>
                </c:pt>
                <c:pt idx="1">
                  <c:v>23.6798672149316</c:v>
                </c:pt>
                <c:pt idx="2">
                  <c:v>7.46989160651255</c:v>
                </c:pt>
                <c:pt idx="3">
                  <c:v>3.64791412984991</c:v>
                </c:pt>
                <c:pt idx="4">
                  <c:v>0.385192253235693</c:v>
                </c:pt>
                <c:pt idx="5">
                  <c:v>0.805672576251469</c:v>
                </c:pt>
              </c:numCache>
            </c:numRef>
          </c:val>
        </c:ser>
        <c:ser>
          <c:idx val="2"/>
          <c:order val="2"/>
          <c:tx>
            <c:strRef>
              <c:f>label 2</c:f>
              <c:strCache>
                <c:ptCount val="1"/>
                <c:pt idx="0">
                  <c:v>Bilan PACA 2015</c:v>
                </c:pt>
              </c:strCache>
            </c:strRef>
          </c:tx>
          <c:spPr>
            <a:solidFill>
              <a:srgbClr val="ffffcc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99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5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numFmt formatCode="0\ 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Agriculture (AGRI)</c:v>
                </c:pt>
                <c:pt idx="1">
                  <c:v>Bâtiment résidentiel (BAR)</c:v>
                </c:pt>
                <c:pt idx="2">
                  <c:v>Bâtiment tertiaire (BAT)</c:v>
                </c:pt>
                <c:pt idx="3">
                  <c:v>Industries (IND)</c:v>
                </c:pt>
                <c:pt idx="4">
                  <c:v>Réseaux (RES)</c:v>
                </c:pt>
                <c:pt idx="5">
                  <c:v>Transport (TRA)</c:v>
                </c:pt>
              </c:strCache>
            </c:strRef>
          </c:cat>
          <c:val>
            <c:numRef>
              <c:f>2</c:f>
              <c:numCache>
                <c:formatCode>General</c:formatCode>
                <c:ptCount val="6"/>
                <c:pt idx="0">
                  <c:v>3.19725425626664</c:v>
                </c:pt>
                <c:pt idx="1">
                  <c:v>23.6798672149316</c:v>
                </c:pt>
                <c:pt idx="2">
                  <c:v>7.46989160651255</c:v>
                </c:pt>
                <c:pt idx="3">
                  <c:v>3.64791412984991</c:v>
                </c:pt>
                <c:pt idx="4">
                  <c:v>0.385192253235693</c:v>
                </c:pt>
                <c:pt idx="5">
                  <c:v>0.805672576251469</c:v>
                </c:pt>
              </c:numCache>
            </c:numRef>
          </c:val>
        </c:ser>
        <c:ser>
          <c:idx val="3"/>
          <c:order val="3"/>
          <c:tx>
            <c:strRef>
              <c:f>label 3</c:f>
              <c:strCache>
                <c:ptCount val="1"/>
                <c:pt idx="0">
                  <c:v>Colonne P</c:v>
                </c:pt>
              </c:strCache>
            </c:strRef>
          </c:tx>
          <c:spPr>
            <a:solidFill>
              <a:srgbClr val="ccffff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99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5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numFmt formatCode="0\ 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Agriculture (AGRI)</c:v>
                </c:pt>
                <c:pt idx="1">
                  <c:v>Bâtiment résidentiel (BAR)</c:v>
                </c:pt>
                <c:pt idx="2">
                  <c:v>Bâtiment tertiaire (BAT)</c:v>
                </c:pt>
                <c:pt idx="3">
                  <c:v>Industries (IND)</c:v>
                </c:pt>
                <c:pt idx="4">
                  <c:v>Réseaux (RES)</c:v>
                </c:pt>
                <c:pt idx="5">
                  <c:v>Transport (TRA)</c:v>
                </c:pt>
              </c:strCache>
            </c:strRef>
          </c:cat>
          <c:val>
            <c:numRef>
              <c:f>3</c:f>
              <c:numCache>
                <c:formatCode>General</c:formatCode>
                <c:ptCount val="6"/>
                <c:pt idx="0">
                  <c:v>3.19725425626664</c:v>
                </c:pt>
                <c:pt idx="1">
                  <c:v>23.6798672149316</c:v>
                </c:pt>
                <c:pt idx="2">
                  <c:v>7.46989160651255</c:v>
                </c:pt>
                <c:pt idx="3">
                  <c:v>3.64791412984991</c:v>
                </c:pt>
                <c:pt idx="4">
                  <c:v>0.385192253235693</c:v>
                </c:pt>
                <c:pt idx="5">
                  <c:v>0.805672576251469</c:v>
                </c:pt>
              </c:numCache>
            </c:numRef>
          </c:val>
        </c:ser>
        <c:firstSliceAng val="0"/>
      </c:pieChart>
      <c:spPr>
        <a:noFill/>
        <a:ln w="12600">
          <a:noFill/>
        </a:ln>
      </c:spPr>
    </c:plotArea>
    <c:legend>
      <c:legendPos val="r"/>
      <c:layout>
        <c:manualLayout>
          <c:xMode val="edge"/>
          <c:yMode val="edge"/>
          <c:x val="0.742957926486376"/>
          <c:y val="0.23959000640615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b="0" sz="1075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solidFill>
                  <a:srgbClr val="000000"/>
                </a:solidFill>
                <a:latin typeface="Arial"/>
              </a:defRPr>
            </a:pPr>
            <a:r>
              <a:rPr b="1" sz="1200" spc="-1" strike="noStrike">
                <a:solidFill>
                  <a:srgbClr val="000000"/>
                </a:solidFill>
                <a:latin typeface="Arial"/>
              </a:rPr>
              <a:t>Bilan PACA</a:t>
            </a:r>
          </a:p>
        </c:rich>
      </c:tx>
      <c:layout>
        <c:manualLayout>
          <c:xMode val="edge"/>
          <c:yMode val="edge"/>
          <c:x val="0.0524294629046883"/>
          <c:y val="0.039296187683284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851512080644"/>
          <c:y val="0.195307917888563"/>
          <c:w val="0.415062136647288"/>
          <c:h val="0.611847507331378"/>
        </c:manualLayout>
      </c:layout>
      <c:pieChart>
        <c:varyColors val="1"/>
        <c:ser>
          <c:idx val="0"/>
          <c:order val="0"/>
          <c:tx>
            <c:strRef>
              <c:f>label 0</c:f>
              <c:strCache>
                <c:ptCount val="1"/>
                <c:pt idx="0">
                  <c:v>Bilan PACA 2015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cc00"/>
              </a:solidFill>
              <a:ln>
                <a:noFill/>
              </a:ln>
            </c:spPr>
          </c:dPt>
          <c:dPt>
            <c:idx val="1"/>
            <c:spPr>
              <a:solidFill>
                <a:srgbClr val="ff0000"/>
              </a:solidFill>
              <a:ln>
                <a:noFill/>
              </a:ln>
            </c:spPr>
          </c:dPt>
          <c:dPt>
            <c:idx val="2"/>
            <c:spPr>
              <a:solidFill>
                <a:srgbClr val="ff9900"/>
              </a:solidFill>
              <a:ln>
                <a:noFill/>
              </a:ln>
            </c:spPr>
          </c:dPt>
          <c:dPt>
            <c:idx val="3"/>
            <c:spPr>
              <a:solidFill>
                <a:srgbClr val="ffff00"/>
              </a:solidFill>
              <a:ln>
                <a:noFill/>
              </a:ln>
            </c:spPr>
          </c:dPt>
          <c:dPt>
            <c:idx val="4"/>
            <c:spPr>
              <a:solidFill>
                <a:srgbClr val="3366ff"/>
              </a:solidFill>
              <a:ln>
                <a:noFill/>
              </a:ln>
            </c:spPr>
          </c:dPt>
          <c:dPt>
            <c:idx val="5"/>
            <c:spPr>
              <a:solidFill>
                <a:srgbClr val="969696"/>
              </a:solidFill>
              <a:ln>
                <a:noFill/>
              </a:ln>
            </c:spPr>
          </c:dPt>
          <c:dLbls>
            <c:numFmt formatCode="0\ 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Alpes-de-Haute-Provence (04)</c:v>
                </c:pt>
                <c:pt idx="1">
                  <c:v>Alpes-Maritimes (06)</c:v>
                </c:pt>
                <c:pt idx="2">
                  <c:v>Bouches-du-Rhône (13)</c:v>
                </c:pt>
                <c:pt idx="3">
                  <c:v>Hautes-Alpes (05)</c:v>
                </c:pt>
                <c:pt idx="4">
                  <c:v>Var (83)</c:v>
                </c:pt>
                <c:pt idx="5">
                  <c:v>Vaucluse (84)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6"/>
                <c:pt idx="0">
                  <c:v>2001333020</c:v>
                </c:pt>
                <c:pt idx="1">
                  <c:v>7715963435</c:v>
                </c:pt>
                <c:pt idx="2">
                  <c:v>22860911288</c:v>
                </c:pt>
                <c:pt idx="3">
                  <c:v>6744001882</c:v>
                </c:pt>
                <c:pt idx="4">
                  <c:v>7029925322</c:v>
                </c:pt>
                <c:pt idx="5">
                  <c:v>7443530423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Colonne P</c:v>
                </c:pt>
              </c:strCache>
            </c:strRef>
          </c:tx>
          <c:spPr>
            <a:solidFill>
              <a:srgbClr val="993366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99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5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numFmt formatCode="0\ 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Alpes-de-Haute-Provence (04)</c:v>
                </c:pt>
                <c:pt idx="1">
                  <c:v>Alpes-Maritimes (06)</c:v>
                </c:pt>
                <c:pt idx="2">
                  <c:v>Bouches-du-Rhône (13)</c:v>
                </c:pt>
                <c:pt idx="3">
                  <c:v>Hautes-Alpes (05)</c:v>
                </c:pt>
                <c:pt idx="4">
                  <c:v>Var (83)</c:v>
                </c:pt>
                <c:pt idx="5">
                  <c:v>Vaucluse (84)</c:v>
                </c:pt>
              </c:strCache>
            </c:strRef>
          </c:cat>
          <c:val>
            <c:numRef>
              <c:f>1</c:f>
              <c:numCache>
                <c:formatCode>General</c:formatCode>
                <c:ptCount val="6"/>
                <c:pt idx="0">
                  <c:v>3.19725425626664</c:v>
                </c:pt>
                <c:pt idx="1">
                  <c:v>23.6798672149316</c:v>
                </c:pt>
                <c:pt idx="2">
                  <c:v>7.46989160651255</c:v>
                </c:pt>
                <c:pt idx="3">
                  <c:v>3.64791412984991</c:v>
                </c:pt>
                <c:pt idx="4">
                  <c:v>0.385192253235693</c:v>
                </c:pt>
                <c:pt idx="5">
                  <c:v>0.805672576251469</c:v>
                </c:pt>
              </c:numCache>
            </c:numRef>
          </c:val>
        </c:ser>
        <c:ser>
          <c:idx val="2"/>
          <c:order val="2"/>
          <c:tx>
            <c:strRef>
              <c:f>label 2</c:f>
              <c:strCache>
                <c:ptCount val="1"/>
                <c:pt idx="0">
                  <c:v>Bilan PACA 2015</c:v>
                </c:pt>
              </c:strCache>
            </c:strRef>
          </c:tx>
          <c:spPr>
            <a:solidFill>
              <a:srgbClr val="ffffcc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99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5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numFmt formatCode="0\ 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Alpes-de-Haute-Provence (04)</c:v>
                </c:pt>
                <c:pt idx="1">
                  <c:v>Alpes-Maritimes (06)</c:v>
                </c:pt>
                <c:pt idx="2">
                  <c:v>Bouches-du-Rhône (13)</c:v>
                </c:pt>
                <c:pt idx="3">
                  <c:v>Hautes-Alpes (05)</c:v>
                </c:pt>
                <c:pt idx="4">
                  <c:v>Var (83)</c:v>
                </c:pt>
                <c:pt idx="5">
                  <c:v>Vaucluse (84)</c:v>
                </c:pt>
              </c:strCache>
            </c:strRef>
          </c:cat>
          <c:val>
            <c:numRef>
              <c:f>2</c:f>
              <c:numCache>
                <c:formatCode>General</c:formatCode>
                <c:ptCount val="6"/>
                <c:pt idx="0">
                  <c:v>3.19725425626664</c:v>
                </c:pt>
                <c:pt idx="1">
                  <c:v>23.6798672149316</c:v>
                </c:pt>
                <c:pt idx="2">
                  <c:v>7.46989160651255</c:v>
                </c:pt>
                <c:pt idx="3">
                  <c:v>3.64791412984991</c:v>
                </c:pt>
                <c:pt idx="4">
                  <c:v>0.385192253235693</c:v>
                </c:pt>
                <c:pt idx="5">
                  <c:v>0.805672576251469</c:v>
                </c:pt>
              </c:numCache>
            </c:numRef>
          </c:val>
        </c:ser>
        <c:ser>
          <c:idx val="3"/>
          <c:order val="3"/>
          <c:tx>
            <c:strRef>
              <c:f>label 3</c:f>
              <c:strCache>
                <c:ptCount val="1"/>
                <c:pt idx="0">
                  <c:v>Colonne P</c:v>
                </c:pt>
              </c:strCache>
            </c:strRef>
          </c:tx>
          <c:spPr>
            <a:solidFill>
              <a:srgbClr val="ccffff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99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5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numFmt formatCode="0\ 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Alpes-de-Haute-Provence (04)</c:v>
                </c:pt>
                <c:pt idx="1">
                  <c:v>Alpes-Maritimes (06)</c:v>
                </c:pt>
                <c:pt idx="2">
                  <c:v>Bouches-du-Rhône (13)</c:v>
                </c:pt>
                <c:pt idx="3">
                  <c:v>Hautes-Alpes (05)</c:v>
                </c:pt>
                <c:pt idx="4">
                  <c:v>Var (83)</c:v>
                </c:pt>
                <c:pt idx="5">
                  <c:v>Vaucluse (84)</c:v>
                </c:pt>
              </c:strCache>
            </c:strRef>
          </c:cat>
          <c:val>
            <c:numRef>
              <c:f>3</c:f>
              <c:numCache>
                <c:formatCode>General</c:formatCode>
                <c:ptCount val="6"/>
                <c:pt idx="0">
                  <c:v>3.19725425626664</c:v>
                </c:pt>
                <c:pt idx="1">
                  <c:v>23.6798672149316</c:v>
                </c:pt>
                <c:pt idx="2">
                  <c:v>7.46989160651255</c:v>
                </c:pt>
                <c:pt idx="3">
                  <c:v>3.64791412984991</c:v>
                </c:pt>
                <c:pt idx="4">
                  <c:v>0.385192253235693</c:v>
                </c:pt>
                <c:pt idx="5">
                  <c:v>0.805672576251469</c:v>
                </c:pt>
              </c:numCache>
            </c:numRef>
          </c:val>
        </c:ser>
        <c:firstSliceAng val="0"/>
      </c:pieChart>
      <c:spPr>
        <a:noFill/>
        <a:ln w="12600">
          <a:noFill/>
        </a:ln>
      </c:spPr>
    </c:plotArea>
    <c:legend>
      <c:layout>
        <c:manualLayout>
          <c:xMode val="edge"/>
          <c:yMode val="edge"/>
          <c:x val="0.615593545294775"/>
          <c:y val="0.286384976525822"/>
          <c:w val="0.345654026416702"/>
          <c:h val="0.409789881441484"/>
        </c:manualLayout>
      </c:layout>
      <c:spPr>
        <a:solidFill>
          <a:srgbClr val="ffffff"/>
        </a:solidFill>
        <a:ln>
          <a:noFill/>
        </a:ln>
      </c:spPr>
      <c:txPr>
        <a:bodyPr/>
        <a:lstStyle/>
        <a:p>
          <a:pPr>
            <a:defRPr b="0" sz="1025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solidFill>
                  <a:srgbClr val="000000"/>
                </a:solidFill>
                <a:latin typeface="Arial"/>
              </a:defRPr>
            </a:pPr>
            <a:r>
              <a:rPr b="1" sz="1200" spc="-1" strike="noStrike">
                <a:solidFill>
                  <a:srgbClr val="000000"/>
                </a:solidFill>
                <a:latin typeface="Arial"/>
              </a:rPr>
              <a:t>Bilan PACA</a:t>
            </a:r>
          </a:p>
        </c:rich>
      </c:tx>
      <c:layout>
        <c:manualLayout>
          <c:xMode val="edge"/>
          <c:yMode val="edge"/>
          <c:x val="0.0631023822513184"/>
          <c:y val="0.0496055226824458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947626841244"/>
          <c:y val="0.204733727810651"/>
          <c:w val="0.416393889798145"/>
          <c:h val="0.61439842209073"/>
        </c:manualLayout>
      </c:layout>
      <c:pieChart>
        <c:varyColors val="1"/>
        <c:ser>
          <c:idx val="0"/>
          <c:order val="0"/>
          <c:tx>
            <c:strRef>
              <c:f>label 0</c:f>
              <c:strCache>
                <c:ptCount val="1"/>
                <c:pt idx="0">
                  <c:v>Bilan PACA 2015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cc00"/>
              </a:solidFill>
              <a:ln>
                <a:noFill/>
              </a:ln>
            </c:spPr>
          </c:dPt>
          <c:dPt>
            <c:idx val="1"/>
            <c:spPr>
              <a:solidFill>
                <a:srgbClr val="ff0000"/>
              </a:solidFill>
              <a:ln>
                <a:noFill/>
              </a:ln>
            </c:spPr>
          </c:dPt>
          <c:dPt>
            <c:idx val="2"/>
            <c:spPr>
              <a:solidFill>
                <a:srgbClr val="ff9900"/>
              </a:solidFill>
              <a:ln>
                <a:noFill/>
              </a:ln>
            </c:spPr>
          </c:dPt>
          <c:dPt>
            <c:idx val="3"/>
            <c:spPr>
              <a:solidFill>
                <a:srgbClr val="ffff00"/>
              </a:solidFill>
              <a:ln>
                <a:noFill/>
              </a:ln>
            </c:spPr>
          </c:dPt>
          <c:dPt>
            <c:idx val="4"/>
            <c:spPr>
              <a:solidFill>
                <a:srgbClr val="3366ff"/>
              </a:solidFill>
              <a:ln>
                <a:noFill/>
              </a:ln>
            </c:spPr>
          </c:dPt>
          <c:dPt>
            <c:idx val="5"/>
            <c:spPr>
              <a:solidFill>
                <a:srgbClr val="969696"/>
              </a:solidFill>
              <a:ln>
                <a:noFill/>
              </a:ln>
            </c:spPr>
          </c:dPt>
          <c:dLbls>
            <c:numFmt formatCode="0\ 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Enveloppe (EN)</c:v>
                </c:pt>
                <c:pt idx="1">
                  <c:v>Thermique (TH)</c:v>
                </c:pt>
                <c:pt idx="2">
                  <c:v>Service (SE)</c:v>
                </c:pt>
                <c:pt idx="3">
                  <c:v>Utilités (UT)</c:v>
                </c:pt>
                <c:pt idx="4">
                  <c:v>Equipements/Bâtiments (EQ-BA)</c:v>
                </c:pt>
                <c:pt idx="5">
                  <c:v>Infrastructures publiques (EC-CH-EL)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6"/>
                <c:pt idx="0">
                  <c:v>11755009519</c:v>
                </c:pt>
                <c:pt idx="1">
                  <c:v>26596336905</c:v>
                </c:pt>
                <c:pt idx="2">
                  <c:v>8016017832</c:v>
                </c:pt>
                <c:pt idx="3">
                  <c:v>3587777335</c:v>
                </c:pt>
                <c:pt idx="4">
                  <c:v>3311717993</c:v>
                </c:pt>
                <c:pt idx="5">
                  <c:v>528805786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Colonne P</c:v>
                </c:pt>
              </c:strCache>
            </c:strRef>
          </c:tx>
          <c:spPr>
            <a:solidFill>
              <a:srgbClr val="993366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99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5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numFmt formatCode="0\ 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Enveloppe (EN)</c:v>
                </c:pt>
                <c:pt idx="1">
                  <c:v>Thermique (TH)</c:v>
                </c:pt>
                <c:pt idx="2">
                  <c:v>Service (SE)</c:v>
                </c:pt>
                <c:pt idx="3">
                  <c:v>Utilités (UT)</c:v>
                </c:pt>
                <c:pt idx="4">
                  <c:v>Equipements/Bâtiments (EQ-BA)</c:v>
                </c:pt>
                <c:pt idx="5">
                  <c:v>Infrastructures publiques (EC-CH-EL)</c:v>
                </c:pt>
              </c:strCache>
            </c:strRef>
          </c:cat>
          <c:val>
            <c:numRef>
              <c:f>1</c:f>
              <c:numCache>
                <c:formatCode>General</c:formatCode>
                <c:ptCount val="6"/>
                <c:pt idx="0">
                  <c:v>3.19725425626664</c:v>
                </c:pt>
                <c:pt idx="1">
                  <c:v>23.6798672149316</c:v>
                </c:pt>
                <c:pt idx="2">
                  <c:v>7.46989160651255</c:v>
                </c:pt>
                <c:pt idx="3">
                  <c:v>3.64791412984991</c:v>
                </c:pt>
                <c:pt idx="4">
                  <c:v>0.385192253235693</c:v>
                </c:pt>
                <c:pt idx="5">
                  <c:v>0.805672576251469</c:v>
                </c:pt>
              </c:numCache>
            </c:numRef>
          </c:val>
        </c:ser>
        <c:ser>
          <c:idx val="2"/>
          <c:order val="2"/>
          <c:tx>
            <c:strRef>
              <c:f>label 2</c:f>
              <c:strCache>
                <c:ptCount val="1"/>
                <c:pt idx="0">
                  <c:v>Bilan PACA 2015</c:v>
                </c:pt>
              </c:strCache>
            </c:strRef>
          </c:tx>
          <c:spPr>
            <a:solidFill>
              <a:srgbClr val="ffffcc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99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5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numFmt formatCode="0\ 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Enveloppe (EN)</c:v>
                </c:pt>
                <c:pt idx="1">
                  <c:v>Thermique (TH)</c:v>
                </c:pt>
                <c:pt idx="2">
                  <c:v>Service (SE)</c:v>
                </c:pt>
                <c:pt idx="3">
                  <c:v>Utilités (UT)</c:v>
                </c:pt>
                <c:pt idx="4">
                  <c:v>Equipements/Bâtiments (EQ-BA)</c:v>
                </c:pt>
                <c:pt idx="5">
                  <c:v>Infrastructures publiques (EC-CH-EL)</c:v>
                </c:pt>
              </c:strCache>
            </c:strRef>
          </c:cat>
          <c:val>
            <c:numRef>
              <c:f>2</c:f>
              <c:numCache>
                <c:formatCode>General</c:formatCode>
                <c:ptCount val="6"/>
                <c:pt idx="0">
                  <c:v>3.19725425626664</c:v>
                </c:pt>
                <c:pt idx="1">
                  <c:v>23.6798672149316</c:v>
                </c:pt>
                <c:pt idx="2">
                  <c:v>7.46989160651255</c:v>
                </c:pt>
                <c:pt idx="3">
                  <c:v>3.64791412984991</c:v>
                </c:pt>
                <c:pt idx="4">
                  <c:v>0.385192253235693</c:v>
                </c:pt>
                <c:pt idx="5">
                  <c:v>0.805672576251469</c:v>
                </c:pt>
              </c:numCache>
            </c:numRef>
          </c:val>
        </c:ser>
        <c:ser>
          <c:idx val="3"/>
          <c:order val="3"/>
          <c:tx>
            <c:strRef>
              <c:f>label 3</c:f>
              <c:strCache>
                <c:ptCount val="1"/>
                <c:pt idx="0">
                  <c:v>Colonne P</c:v>
                </c:pt>
              </c:strCache>
            </c:strRef>
          </c:tx>
          <c:spPr>
            <a:solidFill>
              <a:srgbClr val="ccffff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9999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5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numFmt formatCode="0\ %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6"/>
                <c:pt idx="0">
                  <c:v>Enveloppe (EN)</c:v>
                </c:pt>
                <c:pt idx="1">
                  <c:v>Thermique (TH)</c:v>
                </c:pt>
                <c:pt idx="2">
                  <c:v>Service (SE)</c:v>
                </c:pt>
                <c:pt idx="3">
                  <c:v>Utilités (UT)</c:v>
                </c:pt>
                <c:pt idx="4">
                  <c:v>Equipements/Bâtiments (EQ-BA)</c:v>
                </c:pt>
                <c:pt idx="5">
                  <c:v>Infrastructures publiques (EC-CH-EL)</c:v>
                </c:pt>
              </c:strCache>
            </c:strRef>
          </c:cat>
          <c:val>
            <c:numRef>
              <c:f>3</c:f>
              <c:numCache>
                <c:formatCode>General</c:formatCode>
                <c:ptCount val="6"/>
                <c:pt idx="0">
                  <c:v>3.19725425626664</c:v>
                </c:pt>
                <c:pt idx="1">
                  <c:v>23.6798672149316</c:v>
                </c:pt>
                <c:pt idx="2">
                  <c:v>7.46989160651255</c:v>
                </c:pt>
                <c:pt idx="3">
                  <c:v>3.64791412984991</c:v>
                </c:pt>
                <c:pt idx="4">
                  <c:v>0.385192253235693</c:v>
                </c:pt>
                <c:pt idx="5">
                  <c:v>0.805672576251469</c:v>
                </c:pt>
              </c:numCache>
            </c:numRef>
          </c:val>
        </c:ser>
        <c:firstSliceAng val="0"/>
      </c:pieChart>
      <c:spPr>
        <a:noFill/>
        <a:ln w="12600">
          <a:noFill/>
        </a:ln>
      </c:spPr>
    </c:plotArea>
    <c:legend>
      <c:layout>
        <c:manualLayout>
          <c:xMode val="edge"/>
          <c:yMode val="edge"/>
          <c:x val="0.610265793528505"/>
          <c:y val="0.276619467053183"/>
          <c:w val="0.365146626859922"/>
          <c:h val="0.420718108831401"/>
        </c:manualLayout>
      </c:layout>
      <c:spPr>
        <a:solidFill>
          <a:srgbClr val="ffffff"/>
        </a:solidFill>
        <a:ln>
          <a:noFill/>
        </a:ln>
      </c:spPr>
      <c:txPr>
        <a:bodyPr/>
        <a:lstStyle/>
        <a:p>
          <a:pPr>
            <a:defRPr b="0" sz="1175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100" spc="-1" strike="noStrike">
                <a:solidFill>
                  <a:srgbClr val="008080"/>
                </a:solidFill>
                <a:latin typeface="Arial"/>
              </a:defRPr>
            </a:pPr>
            <a:r>
              <a:rPr b="1" sz="1100" spc="-1" strike="noStrike">
                <a:solidFill>
                  <a:srgbClr val="008080"/>
                </a:solidFill>
                <a:latin typeface="Arial"/>
              </a:rPr>
              <a:t>Coût moyen pondéré des CEE classiques (en € / MWh cumac)</a:t>
            </a:r>
          </a:p>
        </c:rich>
      </c:tx>
      <c:layout>
        <c:manualLayout>
          <c:xMode val="edge"/>
          <c:yMode val="edge"/>
          <c:x val="0.308056437820669"/>
          <c:y val="0.034072249589491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14598094307354"/>
          <c:y val="0.119868637110016"/>
          <c:w val="0.908288541412167"/>
          <c:h val="0.792350848385331"/>
        </c:manualLayout>
      </c:layout>
      <c:lineChart>
        <c:grouping val="standard"/>
        <c:varyColors val="0"/>
        <c:ser>
          <c:idx val="0"/>
          <c:order val="0"/>
          <c:tx>
            <c:strRef>
              <c:f>PrixCEE_Classique!$C$4</c:f>
              <c:strCache>
                <c:ptCount val="1"/>
                <c:pt idx="0">
                  <c:v>Coût moyen pondéré des CEE (en €/ MWh cumac)</c:v>
                </c:pt>
              </c:strCache>
            </c:strRef>
          </c:tx>
          <c:spPr>
            <a:solidFill>
              <a:srgbClr val="008080"/>
            </a:solidFill>
            <a:ln w="25200">
              <a:solidFill>
                <a:srgbClr val="008080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PrixCEE_Classique!$A$5:$A$155</c:f>
              <c:strCache>
                <c:ptCount val="151"/>
                <c:pt idx="0">
                  <c:v>2008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2009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2010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>2011</c:v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2012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2013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2014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>2015</c:v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>2016</c:v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2017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2018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>2019</c:v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>2020</c:v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</c:strCache>
            </c:strRef>
          </c:cat>
          <c:val>
            <c:numRef>
              <c:f>PrixCEE_Classique!$C$5:$C$155</c:f>
              <c:numCache>
                <c:formatCode>General</c:formatCode>
                <c:ptCount val="151"/>
                <c:pt idx="0">
                  <c:v>10</c:v>
                </c:pt>
                <c:pt idx="1">
                  <c:v>0</c:v>
                </c:pt>
                <c:pt idx="2">
                  <c:v>3</c:v>
                </c:pt>
                <c:pt idx="3">
                  <c:v>6.5</c:v>
                </c:pt>
                <c:pt idx="4">
                  <c:v>3</c:v>
                </c:pt>
                <c:pt idx="5">
                  <c:v>7</c:v>
                </c:pt>
                <c:pt idx="6">
                  <c:v>4.91</c:v>
                </c:pt>
                <c:pt idx="7">
                  <c:v>4.3</c:v>
                </c:pt>
                <c:pt idx="8">
                  <c:v>3.6</c:v>
                </c:pt>
                <c:pt idx="9">
                  <c:v>6.97</c:v>
                </c:pt>
                <c:pt idx="10">
                  <c:v>3.35</c:v>
                </c:pt>
                <c:pt idx="11">
                  <c:v>3.18</c:v>
                </c:pt>
                <c:pt idx="12">
                  <c:v>2.88</c:v>
                </c:pt>
                <c:pt idx="13">
                  <c:v>6.5</c:v>
                </c:pt>
                <c:pt idx="14">
                  <c:v>2.92</c:v>
                </c:pt>
                <c:pt idx="15">
                  <c:v>3.44</c:v>
                </c:pt>
                <c:pt idx="16">
                  <c:v>3.1</c:v>
                </c:pt>
                <c:pt idx="17">
                  <c:v>2.76</c:v>
                </c:pt>
                <c:pt idx="18">
                  <c:v>3.08</c:v>
                </c:pt>
                <c:pt idx="19">
                  <c:v>3.39</c:v>
                </c:pt>
                <c:pt idx="20">
                  <c:v>3.01</c:v>
                </c:pt>
                <c:pt idx="21">
                  <c:v>3.09</c:v>
                </c:pt>
                <c:pt idx="22">
                  <c:v>2.99</c:v>
                </c:pt>
                <c:pt idx="23">
                  <c:v>3.3</c:v>
                </c:pt>
                <c:pt idx="24">
                  <c:v>3.7</c:v>
                </c:pt>
                <c:pt idx="25">
                  <c:v>3.61</c:v>
                </c:pt>
                <c:pt idx="26">
                  <c:v>3.3</c:v>
                </c:pt>
                <c:pt idx="27">
                  <c:v>3.86</c:v>
                </c:pt>
                <c:pt idx="28">
                  <c:v>3.35</c:v>
                </c:pt>
                <c:pt idx="29">
                  <c:v>3.42</c:v>
                </c:pt>
                <c:pt idx="30">
                  <c:v>3.27</c:v>
                </c:pt>
                <c:pt idx="31">
                  <c:v>3.49</c:v>
                </c:pt>
                <c:pt idx="32">
                  <c:v>3.71</c:v>
                </c:pt>
                <c:pt idx="33">
                  <c:v>3.48</c:v>
                </c:pt>
                <c:pt idx="34">
                  <c:v>3.34</c:v>
                </c:pt>
                <c:pt idx="35">
                  <c:v>3.41</c:v>
                </c:pt>
                <c:pt idx="36">
                  <c:v>3.83</c:v>
                </c:pt>
                <c:pt idx="37">
                  <c:v>3.71</c:v>
                </c:pt>
                <c:pt idx="38">
                  <c:v>3.8</c:v>
                </c:pt>
                <c:pt idx="39">
                  <c:v>3.85</c:v>
                </c:pt>
                <c:pt idx="40">
                  <c:v>3.88</c:v>
                </c:pt>
                <c:pt idx="41">
                  <c:v>4.02</c:v>
                </c:pt>
                <c:pt idx="42">
                  <c:v>3.94</c:v>
                </c:pt>
                <c:pt idx="43">
                  <c:v>3.5</c:v>
                </c:pt>
                <c:pt idx="44">
                  <c:v>3.89</c:v>
                </c:pt>
                <c:pt idx="45">
                  <c:v>4.05</c:v>
                </c:pt>
                <c:pt idx="46">
                  <c:v>4.09</c:v>
                </c:pt>
                <c:pt idx="47">
                  <c:v>4.16</c:v>
                </c:pt>
                <c:pt idx="48">
                  <c:v>4.17</c:v>
                </c:pt>
                <c:pt idx="49">
                  <c:v>4.31</c:v>
                </c:pt>
                <c:pt idx="50">
                  <c:v>4.23</c:v>
                </c:pt>
                <c:pt idx="51">
                  <c:v>4.28</c:v>
                </c:pt>
                <c:pt idx="52">
                  <c:v>4.27</c:v>
                </c:pt>
                <c:pt idx="53">
                  <c:v>4.41</c:v>
                </c:pt>
                <c:pt idx="54">
                  <c:v>4.4</c:v>
                </c:pt>
                <c:pt idx="55">
                  <c:v>4.38</c:v>
                </c:pt>
                <c:pt idx="56">
                  <c:v>4.08</c:v>
                </c:pt>
                <c:pt idx="57">
                  <c:v>4.24</c:v>
                </c:pt>
                <c:pt idx="58">
                  <c:v>4.39</c:v>
                </c:pt>
                <c:pt idx="59">
                  <c:v>4.23</c:v>
                </c:pt>
                <c:pt idx="60">
                  <c:v>3.97</c:v>
                </c:pt>
                <c:pt idx="61">
                  <c:v>3.74</c:v>
                </c:pt>
                <c:pt idx="62">
                  <c:v>3.78</c:v>
                </c:pt>
                <c:pt idx="63">
                  <c:v>3.72</c:v>
                </c:pt>
                <c:pt idx="64">
                  <c:v>3.7</c:v>
                </c:pt>
                <c:pt idx="65">
                  <c:v>3.63</c:v>
                </c:pt>
                <c:pt idx="66">
                  <c:v>3.49</c:v>
                </c:pt>
                <c:pt idx="67">
                  <c:v>3.41</c:v>
                </c:pt>
                <c:pt idx="68">
                  <c:v>3.35</c:v>
                </c:pt>
                <c:pt idx="69">
                  <c:v>3.26</c:v>
                </c:pt>
                <c:pt idx="70">
                  <c:v>2.92</c:v>
                </c:pt>
                <c:pt idx="71">
                  <c:v>2.98</c:v>
                </c:pt>
                <c:pt idx="72">
                  <c:v>2.96</c:v>
                </c:pt>
                <c:pt idx="73">
                  <c:v>3.22</c:v>
                </c:pt>
                <c:pt idx="74">
                  <c:v>3.2</c:v>
                </c:pt>
                <c:pt idx="75">
                  <c:v>3.13</c:v>
                </c:pt>
                <c:pt idx="76">
                  <c:v>3.06</c:v>
                </c:pt>
                <c:pt idx="77">
                  <c:v>3.12</c:v>
                </c:pt>
                <c:pt idx="78">
                  <c:v>3.07</c:v>
                </c:pt>
                <c:pt idx="79">
                  <c:v>3.07</c:v>
                </c:pt>
                <c:pt idx="80">
                  <c:v>3.16</c:v>
                </c:pt>
                <c:pt idx="81">
                  <c:v>3.14</c:v>
                </c:pt>
                <c:pt idx="82">
                  <c:v>3.15</c:v>
                </c:pt>
                <c:pt idx="83">
                  <c:v>3.2</c:v>
                </c:pt>
                <c:pt idx="84">
                  <c:v>3.15</c:v>
                </c:pt>
                <c:pt idx="85">
                  <c:v>3.09</c:v>
                </c:pt>
                <c:pt idx="86">
                  <c:v>3.05</c:v>
                </c:pt>
                <c:pt idx="87">
                  <c:v>2.95</c:v>
                </c:pt>
                <c:pt idx="88">
                  <c:v>2.89</c:v>
                </c:pt>
                <c:pt idx="89">
                  <c:v>2.83</c:v>
                </c:pt>
                <c:pt idx="90">
                  <c:v>2.59</c:v>
                </c:pt>
                <c:pt idx="91">
                  <c:v>2.68</c:v>
                </c:pt>
                <c:pt idx="92">
                  <c:v>2.33</c:v>
                </c:pt>
                <c:pt idx="93">
                  <c:v>2.21</c:v>
                </c:pt>
                <c:pt idx="94">
                  <c:v>2.23</c:v>
                </c:pt>
                <c:pt idx="95">
                  <c:v>2.26</c:v>
                </c:pt>
                <c:pt idx="96">
                  <c:v>2.37</c:v>
                </c:pt>
                <c:pt idx="97">
                  <c:v>1.73</c:v>
                </c:pt>
                <c:pt idx="98">
                  <c:v>1.94</c:v>
                </c:pt>
                <c:pt idx="99">
                  <c:v>1.81</c:v>
                </c:pt>
                <c:pt idx="100">
                  <c:v>1.88</c:v>
                </c:pt>
                <c:pt idx="101">
                  <c:v>1.84</c:v>
                </c:pt>
                <c:pt idx="102">
                  <c:v>1.63</c:v>
                </c:pt>
                <c:pt idx="103">
                  <c:v>1.41</c:v>
                </c:pt>
                <c:pt idx="104">
                  <c:v>1.66</c:v>
                </c:pt>
                <c:pt idx="105">
                  <c:v>1.64</c:v>
                </c:pt>
                <c:pt idx="106">
                  <c:v>1.69</c:v>
                </c:pt>
                <c:pt idx="107">
                  <c:v>1.98</c:v>
                </c:pt>
                <c:pt idx="108">
                  <c:v>2.12</c:v>
                </c:pt>
                <c:pt idx="109">
                  <c:v>2.12</c:v>
                </c:pt>
                <c:pt idx="110">
                  <c:v>2.54</c:v>
                </c:pt>
                <c:pt idx="111">
                  <c:v>2.86</c:v>
                </c:pt>
                <c:pt idx="112">
                  <c:v>2.8</c:v>
                </c:pt>
                <c:pt idx="113">
                  <c:v>3.1</c:v>
                </c:pt>
                <c:pt idx="114">
                  <c:v>3.89</c:v>
                </c:pt>
                <c:pt idx="115">
                  <c:v>3.56</c:v>
                </c:pt>
                <c:pt idx="116">
                  <c:v>3.6</c:v>
                </c:pt>
                <c:pt idx="117">
                  <c:v>3.68</c:v>
                </c:pt>
                <c:pt idx="118">
                  <c:v>4.05</c:v>
                </c:pt>
                <c:pt idx="119">
                  <c:v>4.15</c:v>
                </c:pt>
                <c:pt idx="120">
                  <c:v>4.18</c:v>
                </c:pt>
                <c:pt idx="121">
                  <c:v>4.3</c:v>
                </c:pt>
                <c:pt idx="122">
                  <c:v>4.39</c:v>
                </c:pt>
                <c:pt idx="123">
                  <c:v>4.03</c:v>
                </c:pt>
                <c:pt idx="124">
                  <c:v>4.49</c:v>
                </c:pt>
                <c:pt idx="125">
                  <c:v>4.5</c:v>
                </c:pt>
                <c:pt idx="126">
                  <c:v>4.71</c:v>
                </c:pt>
                <c:pt idx="127">
                  <c:v>5.64</c:v>
                </c:pt>
                <c:pt idx="128">
                  <c:v>5.55</c:v>
                </c:pt>
                <c:pt idx="129">
                  <c:v>5.58</c:v>
                </c:pt>
                <c:pt idx="130">
                  <c:v>6.2</c:v>
                </c:pt>
                <c:pt idx="131">
                  <c:v>6.72</c:v>
                </c:pt>
                <c:pt idx="132">
                  <c:v>6.51</c:v>
                </c:pt>
                <c:pt idx="133">
                  <c:v>6.73</c:v>
                </c:pt>
                <c:pt idx="134">
                  <c:v>7.67</c:v>
                </c:pt>
                <c:pt idx="135">
                  <c:v>7.16</c:v>
                </c:pt>
                <c:pt idx="136">
                  <c:v>7.36</c:v>
                </c:pt>
                <c:pt idx="137">
                  <c:v>6.95</c:v>
                </c:pt>
                <c:pt idx="138">
                  <c:v>7.09</c:v>
                </c:pt>
                <c:pt idx="139">
                  <c:v>6.69</c:v>
                </c:pt>
                <c:pt idx="140">
                  <c:v>6.3</c:v>
                </c:pt>
                <c:pt idx="141">
                  <c:v>6.72</c:v>
                </c:pt>
                <c:pt idx="142">
                  <c:v>7.26</c:v>
                </c:pt>
                <c:pt idx="143">
                  <c:v>8.18</c:v>
                </c:pt>
                <c:pt idx="144">
                  <c:v>7.75</c:v>
                </c:pt>
                <c:pt idx="145">
                  <c:v>7.41</c:v>
                </c:pt>
                <c:pt idx="146">
                  <c:v>7.84</c:v>
                </c:pt>
                <c:pt idx="147">
                  <c:v>8.06</c:v>
                </c:pt>
                <c:pt idx="148">
                  <c:v>8.24</c:v>
                </c:pt>
                <c:pt idx="149">
                  <c:v>8.06</c:v>
                </c:pt>
                <c:pt idx="150">
                  <c:v>8.33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24196891"/>
        <c:axId val="93641601"/>
      </c:lineChart>
      <c:catAx>
        <c:axId val="24196891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3641601"/>
        <c:crosses val="autoZero"/>
        <c:auto val="1"/>
        <c:lblAlgn val="ctr"/>
        <c:lblOffset val="100"/>
      </c:catAx>
      <c:valAx>
        <c:axId val="9364160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4196891"/>
        <c:crossesAt val="1"/>
        <c:crossBetween val="midCat"/>
      </c:valAx>
      <c:spPr>
        <a:noFill/>
        <a:ln w="12600"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100" spc="-1" strike="noStrike">
                <a:solidFill>
                  <a:srgbClr val="008080"/>
                </a:solidFill>
                <a:latin typeface="Arial"/>
              </a:defRPr>
            </a:pPr>
            <a:r>
              <a:rPr b="1" sz="1100" spc="-1" strike="noStrike">
                <a:solidFill>
                  <a:srgbClr val="008080"/>
                </a:solidFill>
                <a:latin typeface="Arial"/>
              </a:rPr>
              <a:t>Coût moyen pondéré des CEE Précarité (en € / MWh cumac)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15080868424887"/>
          <c:y val="0.119934612406436"/>
          <c:w val="0.907984846277138"/>
          <c:h val="0.791620063666867"/>
        </c:manualLayout>
      </c:layout>
      <c:lineChart>
        <c:grouping val="standard"/>
        <c:varyColors val="0"/>
        <c:ser>
          <c:idx val="0"/>
          <c:order val="0"/>
          <c:tx>
            <c:strRef>
              <c:f>PrixCEE_Précarité!$C$4</c:f>
              <c:strCache>
                <c:ptCount val="1"/>
                <c:pt idx="0">
                  <c:v>Coût moyen pondéré des CEE (en €/ MWh cumac)</c:v>
                </c:pt>
              </c:strCache>
            </c:strRef>
          </c:tx>
          <c:spPr>
            <a:solidFill>
              <a:srgbClr val="008080"/>
            </a:solidFill>
            <a:ln w="25200">
              <a:solidFill>
                <a:srgbClr val="008080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PrixCEE_Précarité!$A$5:$A$59</c:f>
              <c:strCache>
                <c:ptCount val="55"/>
                <c:pt idx="0">
                  <c:v>2016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2017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2018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>2019</c:v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2020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</c:strCache>
            </c:strRef>
          </c:cat>
          <c:val>
            <c:numRef>
              <c:f>PrixCEE_Précarité!$C$5:$C$59</c:f>
              <c:numCache>
                <c:formatCode>General</c:formatCode>
                <c:ptCount val="5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4.58</c:v>
                </c:pt>
                <c:pt idx="7">
                  <c:v>4.44</c:v>
                </c:pt>
                <c:pt idx="8">
                  <c:v>5.12</c:v>
                </c:pt>
                <c:pt idx="9">
                  <c:v>4.45</c:v>
                </c:pt>
                <c:pt idx="10">
                  <c:v>4.66</c:v>
                </c:pt>
                <c:pt idx="11">
                  <c:v>4.92</c:v>
                </c:pt>
                <c:pt idx="12">
                  <c:v>4.49</c:v>
                </c:pt>
                <c:pt idx="13">
                  <c:v>4.45</c:v>
                </c:pt>
                <c:pt idx="14">
                  <c:v>4.71</c:v>
                </c:pt>
                <c:pt idx="15">
                  <c:v>4.63</c:v>
                </c:pt>
                <c:pt idx="16">
                  <c:v>4.72</c:v>
                </c:pt>
                <c:pt idx="17">
                  <c:v>4.75</c:v>
                </c:pt>
                <c:pt idx="18">
                  <c:v>4.64</c:v>
                </c:pt>
                <c:pt idx="19">
                  <c:v>4.92</c:v>
                </c:pt>
                <c:pt idx="20">
                  <c:v>4.77</c:v>
                </c:pt>
                <c:pt idx="21">
                  <c:v>4.93</c:v>
                </c:pt>
                <c:pt idx="22">
                  <c:v>4.86</c:v>
                </c:pt>
                <c:pt idx="23">
                  <c:v>4.96</c:v>
                </c:pt>
                <c:pt idx="24">
                  <c:v>4.68</c:v>
                </c:pt>
                <c:pt idx="25">
                  <c:v>4.91</c:v>
                </c:pt>
                <c:pt idx="26">
                  <c:v>4.85</c:v>
                </c:pt>
                <c:pt idx="27">
                  <c:v>5.05</c:v>
                </c:pt>
                <c:pt idx="28">
                  <c:v>4.89</c:v>
                </c:pt>
                <c:pt idx="29">
                  <c:v>5.46</c:v>
                </c:pt>
                <c:pt idx="30">
                  <c:v>5.58</c:v>
                </c:pt>
                <c:pt idx="31">
                  <c:v>5.86</c:v>
                </c:pt>
                <c:pt idx="32">
                  <c:v>5.73</c:v>
                </c:pt>
                <c:pt idx="33">
                  <c:v>5.82</c:v>
                </c:pt>
                <c:pt idx="34">
                  <c:v>6.43</c:v>
                </c:pt>
                <c:pt idx="35">
                  <c:v>7.2</c:v>
                </c:pt>
                <c:pt idx="36">
                  <c:v>6.25</c:v>
                </c:pt>
                <c:pt idx="37">
                  <c:v>7.47</c:v>
                </c:pt>
                <c:pt idx="38">
                  <c:v>7.34</c:v>
                </c:pt>
                <c:pt idx="39">
                  <c:v>7.35</c:v>
                </c:pt>
                <c:pt idx="40">
                  <c:v>8.18</c:v>
                </c:pt>
                <c:pt idx="41">
                  <c:v>8.19</c:v>
                </c:pt>
                <c:pt idx="42">
                  <c:v>7.37</c:v>
                </c:pt>
                <c:pt idx="43">
                  <c:v>8.04</c:v>
                </c:pt>
                <c:pt idx="44">
                  <c:v>7.57</c:v>
                </c:pt>
                <c:pt idx="45">
                  <c:v>8.4</c:v>
                </c:pt>
                <c:pt idx="46">
                  <c:v>8</c:v>
                </c:pt>
                <c:pt idx="47">
                  <c:v>8.24</c:v>
                </c:pt>
                <c:pt idx="48">
                  <c:v>8.33</c:v>
                </c:pt>
                <c:pt idx="49">
                  <c:v>7.84</c:v>
                </c:pt>
                <c:pt idx="50">
                  <c:v>8.39</c:v>
                </c:pt>
                <c:pt idx="51">
                  <c:v>8.24</c:v>
                </c:pt>
                <c:pt idx="52">
                  <c:v>8.17</c:v>
                </c:pt>
                <c:pt idx="53">
                  <c:v>8.04</c:v>
                </c:pt>
                <c:pt idx="54">
                  <c:v>8.44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14132810"/>
        <c:axId val="44050582"/>
      </c:lineChart>
      <c:catAx>
        <c:axId val="14132810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4050582"/>
        <c:crosses val="autoZero"/>
        <c:auto val="1"/>
        <c:lblAlgn val="ctr"/>
        <c:lblOffset val="100"/>
      </c:catAx>
      <c:valAx>
        <c:axId val="44050582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4132810"/>
        <c:crossesAt val="1"/>
        <c:crossBetween val="midCat"/>
      </c:valAx>
      <c:spPr>
        <a:noFill/>
        <a:ln w="12600"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5.png"/><Relationship Id="rId2" Type="http://schemas.openxmlformats.org/officeDocument/2006/relationships/image" Target="../media/image26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73.xml"/><Relationship Id="rId2" Type="http://schemas.openxmlformats.org/officeDocument/2006/relationships/chart" Target="../charts/chart74.xml"/><Relationship Id="rId3" Type="http://schemas.openxmlformats.org/officeDocument/2006/relationships/chart" Target="../charts/chart75.xml"/><Relationship Id="rId4" Type="http://schemas.openxmlformats.org/officeDocument/2006/relationships/chart" Target="../charts/chart76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7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7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2208960</xdr:colOff>
      <xdr:row>6</xdr:row>
      <xdr:rowOff>158760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4224960" cy="1130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2309760</xdr:colOff>
      <xdr:row>0</xdr:row>
      <xdr:rowOff>47160</xdr:rowOff>
    </xdr:from>
    <xdr:to>
      <xdr:col>2</xdr:col>
      <xdr:colOff>657360</xdr:colOff>
      <xdr:row>7</xdr:row>
      <xdr:rowOff>133200</xdr:rowOff>
    </xdr:to>
    <xdr:pic>
      <xdr:nvPicPr>
        <xdr:cNvPr id="1" name="Image 2" descr=""/>
        <xdr:cNvPicPr/>
      </xdr:nvPicPr>
      <xdr:blipFill>
        <a:blip r:embed="rId2"/>
        <a:stretch/>
      </xdr:blipFill>
      <xdr:spPr>
        <a:xfrm>
          <a:off x="4325760" y="47160"/>
          <a:ext cx="3075120" cy="1219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350640</xdr:colOff>
      <xdr:row>1</xdr:row>
      <xdr:rowOff>39240</xdr:rowOff>
    </xdr:from>
    <xdr:to>
      <xdr:col>8</xdr:col>
      <xdr:colOff>740880</xdr:colOff>
      <xdr:row>20</xdr:row>
      <xdr:rowOff>33480</xdr:rowOff>
    </xdr:to>
    <xdr:graphicFrame>
      <xdr:nvGraphicFramePr>
        <xdr:cNvPr id="2" name="Chart 1"/>
        <xdr:cNvGraphicFramePr/>
      </xdr:nvGraphicFramePr>
      <xdr:xfrm>
        <a:off x="350640" y="201600"/>
        <a:ext cx="6739560" cy="3083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401040</xdr:colOff>
      <xdr:row>1</xdr:row>
      <xdr:rowOff>63360</xdr:rowOff>
    </xdr:from>
    <xdr:to>
      <xdr:col>23</xdr:col>
      <xdr:colOff>420480</xdr:colOff>
      <xdr:row>22</xdr:row>
      <xdr:rowOff>23760</xdr:rowOff>
    </xdr:to>
    <xdr:graphicFrame>
      <xdr:nvGraphicFramePr>
        <xdr:cNvPr id="3" name="Chart 3"/>
        <xdr:cNvGraphicFramePr/>
      </xdr:nvGraphicFramePr>
      <xdr:xfrm>
        <a:off x="11723400" y="225720"/>
        <a:ext cx="7031880" cy="3374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389520</xdr:colOff>
      <xdr:row>21</xdr:row>
      <xdr:rowOff>144000</xdr:rowOff>
    </xdr:from>
    <xdr:to>
      <xdr:col>9</xdr:col>
      <xdr:colOff>10440</xdr:colOff>
      <xdr:row>40</xdr:row>
      <xdr:rowOff>123840</xdr:rowOff>
    </xdr:to>
    <xdr:graphicFrame>
      <xdr:nvGraphicFramePr>
        <xdr:cNvPr id="4" name="Chart 4"/>
        <xdr:cNvGraphicFramePr/>
      </xdr:nvGraphicFramePr>
      <xdr:xfrm>
        <a:off x="389520" y="3557520"/>
        <a:ext cx="6749280" cy="3068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448560</xdr:colOff>
      <xdr:row>41</xdr:row>
      <xdr:rowOff>101160</xdr:rowOff>
    </xdr:from>
    <xdr:to>
      <xdr:col>10</xdr:col>
      <xdr:colOff>459360</xdr:colOff>
      <xdr:row>64</xdr:row>
      <xdr:rowOff>12240</xdr:rowOff>
    </xdr:to>
    <xdr:graphicFrame>
      <xdr:nvGraphicFramePr>
        <xdr:cNvPr id="5" name="Chart 5"/>
        <xdr:cNvGraphicFramePr/>
      </xdr:nvGraphicFramePr>
      <xdr:xfrm>
        <a:off x="448560" y="6765840"/>
        <a:ext cx="7918200" cy="3650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74880</xdr:colOff>
      <xdr:row>9</xdr:row>
      <xdr:rowOff>54000</xdr:rowOff>
    </xdr:from>
    <xdr:to>
      <xdr:col>15</xdr:col>
      <xdr:colOff>742680</xdr:colOff>
      <xdr:row>40</xdr:row>
      <xdr:rowOff>125640</xdr:rowOff>
    </xdr:to>
    <xdr:graphicFrame>
      <xdr:nvGraphicFramePr>
        <xdr:cNvPr id="6" name="Chart 1"/>
        <xdr:cNvGraphicFramePr/>
      </xdr:nvGraphicFramePr>
      <xdr:xfrm>
        <a:off x="4187520" y="2236320"/>
        <a:ext cx="11787480" cy="5261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1887840</xdr:colOff>
      <xdr:row>21</xdr:row>
      <xdr:rowOff>83160</xdr:rowOff>
    </xdr:from>
    <xdr:to>
      <xdr:col>6</xdr:col>
      <xdr:colOff>925560</xdr:colOff>
      <xdr:row>22</xdr:row>
      <xdr:rowOff>86760</xdr:rowOff>
    </xdr:to>
    <xdr:sp>
      <xdr:nvSpPr>
        <xdr:cNvPr id="7" name="CustomShape 1"/>
        <xdr:cNvSpPr/>
      </xdr:nvSpPr>
      <xdr:spPr>
        <a:xfrm>
          <a:off x="6000480" y="4377960"/>
          <a:ext cx="1104840" cy="1656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Fin 1ère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6</xdr:col>
      <xdr:colOff>801360</xdr:colOff>
      <xdr:row>22</xdr:row>
      <xdr:rowOff>114120</xdr:rowOff>
    </xdr:from>
    <xdr:to>
      <xdr:col>7</xdr:col>
      <xdr:colOff>782280</xdr:colOff>
      <xdr:row>23</xdr:row>
      <xdr:rowOff>118800</xdr:rowOff>
    </xdr:to>
    <xdr:sp>
      <xdr:nvSpPr>
        <xdr:cNvPr id="8" name="CustomShape 1"/>
        <xdr:cNvSpPr/>
      </xdr:nvSpPr>
      <xdr:spPr>
        <a:xfrm>
          <a:off x="6981120" y="4570920"/>
          <a:ext cx="1396800" cy="166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Début 2ème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7</xdr:col>
      <xdr:colOff>499320</xdr:colOff>
      <xdr:row>27</xdr:row>
      <xdr:rowOff>10800</xdr:rowOff>
    </xdr:from>
    <xdr:to>
      <xdr:col>8</xdr:col>
      <xdr:colOff>767880</xdr:colOff>
      <xdr:row>28</xdr:row>
      <xdr:rowOff>18000</xdr:rowOff>
    </xdr:to>
    <xdr:sp>
      <xdr:nvSpPr>
        <xdr:cNvPr id="9" name="CustomShape 1"/>
        <xdr:cNvSpPr/>
      </xdr:nvSpPr>
      <xdr:spPr>
        <a:xfrm>
          <a:off x="8094960" y="5277240"/>
          <a:ext cx="1211760" cy="169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max 4,4 €/MWh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6</xdr:col>
      <xdr:colOff>424080</xdr:colOff>
      <xdr:row>26</xdr:row>
      <xdr:rowOff>14040</xdr:rowOff>
    </xdr:from>
    <xdr:to>
      <xdr:col>6</xdr:col>
      <xdr:colOff>1276560</xdr:colOff>
      <xdr:row>27</xdr:row>
      <xdr:rowOff>21600</xdr:rowOff>
    </xdr:to>
    <xdr:sp>
      <xdr:nvSpPr>
        <xdr:cNvPr id="10" name="CustomShape 1"/>
        <xdr:cNvSpPr/>
      </xdr:nvSpPr>
      <xdr:spPr>
        <a:xfrm>
          <a:off x="6603840" y="5118480"/>
          <a:ext cx="852480" cy="16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   </a:t>
          </a:r>
          <a:r>
            <a:rPr b="1" lang="fr-FR" sz="1080" spc="-1" strike="noStrike">
              <a:latin typeface="Calibri"/>
            </a:rPr>
            <a:t>Période </a:t>
          </a:r>
          <a:endParaRPr b="0" lang="fr-FR" sz="108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transitoire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6</xdr:col>
      <xdr:colOff>315720</xdr:colOff>
      <xdr:row>23</xdr:row>
      <xdr:rowOff>69480</xdr:rowOff>
    </xdr:from>
    <xdr:to>
      <xdr:col>6</xdr:col>
      <xdr:colOff>315720</xdr:colOff>
      <xdr:row>28</xdr:row>
      <xdr:rowOff>124200</xdr:rowOff>
    </xdr:to>
    <xdr:sp>
      <xdr:nvSpPr>
        <xdr:cNvPr id="11" name="Line 1"/>
        <xdr:cNvSpPr/>
      </xdr:nvSpPr>
      <xdr:spPr>
        <a:xfrm>
          <a:off x="6495480" y="4688280"/>
          <a:ext cx="0" cy="864360"/>
        </a:xfrm>
        <a:prstGeom prst="line">
          <a:avLst/>
        </a:prstGeom>
        <a:ln w="9360">
          <a:solidFill>
            <a:srgbClr val="000000"/>
          </a:solidFill>
          <a:miter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1161720</xdr:colOff>
      <xdr:row>23</xdr:row>
      <xdr:rowOff>136800</xdr:rowOff>
    </xdr:from>
    <xdr:to>
      <xdr:col>6</xdr:col>
      <xdr:colOff>1161720</xdr:colOff>
      <xdr:row>29</xdr:row>
      <xdr:rowOff>28800</xdr:rowOff>
    </xdr:to>
    <xdr:sp>
      <xdr:nvSpPr>
        <xdr:cNvPr id="12" name="Line 1"/>
        <xdr:cNvSpPr/>
      </xdr:nvSpPr>
      <xdr:spPr>
        <a:xfrm>
          <a:off x="7341480" y="4755600"/>
          <a:ext cx="0" cy="864360"/>
        </a:xfrm>
        <a:prstGeom prst="line">
          <a:avLst/>
        </a:prstGeom>
        <a:ln w="9360">
          <a:solidFill>
            <a:srgbClr val="000000"/>
          </a:solidFill>
          <a:miter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14</xdr:col>
      <xdr:colOff>537840</xdr:colOff>
      <xdr:row>16</xdr:row>
      <xdr:rowOff>126720</xdr:rowOff>
    </xdr:from>
    <xdr:to>
      <xdr:col>15</xdr:col>
      <xdr:colOff>557280</xdr:colOff>
      <xdr:row>19</xdr:row>
      <xdr:rowOff>66600</xdr:rowOff>
    </xdr:to>
    <xdr:sp>
      <xdr:nvSpPr>
        <xdr:cNvPr id="13" name="CustomShape 1"/>
        <xdr:cNvSpPr/>
      </xdr:nvSpPr>
      <xdr:spPr>
        <a:xfrm>
          <a:off x="14994720" y="3611520"/>
          <a:ext cx="794880" cy="4262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Max en      </a:t>
          </a:r>
          <a:endParaRPr b="0" lang="fr-FR" sz="1080" spc="-1" strike="noStrike">
            <a:latin typeface="Times New Roman"/>
          </a:endParaRPr>
        </a:p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Mai 2020 : </a:t>
          </a:r>
          <a:endParaRPr b="0" lang="fr-FR" sz="1080" spc="-1" strike="noStrike">
            <a:latin typeface="Times New Roman"/>
          </a:endParaRPr>
        </a:p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8,24 €/MWh 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8</xdr:col>
      <xdr:colOff>758160</xdr:colOff>
      <xdr:row>23</xdr:row>
      <xdr:rowOff>30600</xdr:rowOff>
    </xdr:from>
    <xdr:to>
      <xdr:col>9</xdr:col>
      <xdr:colOff>847800</xdr:colOff>
      <xdr:row>24</xdr:row>
      <xdr:rowOff>38160</xdr:rowOff>
    </xdr:to>
    <xdr:sp>
      <xdr:nvSpPr>
        <xdr:cNvPr id="14" name="CustomShape 1"/>
        <xdr:cNvSpPr/>
      </xdr:nvSpPr>
      <xdr:spPr>
        <a:xfrm>
          <a:off x="9297000" y="4649400"/>
          <a:ext cx="1313640" cy="16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      </a:t>
          </a:r>
          <a:r>
            <a:rPr b="1" lang="fr-FR" sz="1080" spc="-1" strike="noStrike">
              <a:latin typeface="Calibri"/>
            </a:rPr>
            <a:t>Fin 2ème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9</xdr:col>
      <xdr:colOff>107640</xdr:colOff>
      <xdr:row>24</xdr:row>
      <xdr:rowOff>126720</xdr:rowOff>
    </xdr:from>
    <xdr:to>
      <xdr:col>9</xdr:col>
      <xdr:colOff>107640</xdr:colOff>
      <xdr:row>30</xdr:row>
      <xdr:rowOff>19080</xdr:rowOff>
    </xdr:to>
    <xdr:sp>
      <xdr:nvSpPr>
        <xdr:cNvPr id="15" name="Line 1"/>
        <xdr:cNvSpPr/>
      </xdr:nvSpPr>
      <xdr:spPr>
        <a:xfrm>
          <a:off x="9870480" y="4907520"/>
          <a:ext cx="0" cy="864360"/>
        </a:xfrm>
        <a:prstGeom prst="line">
          <a:avLst/>
        </a:prstGeom>
        <a:ln w="9360">
          <a:solidFill>
            <a:srgbClr val="000000"/>
          </a:solidFill>
          <a:miter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569880</xdr:colOff>
      <xdr:row>25</xdr:row>
      <xdr:rowOff>73080</xdr:rowOff>
    </xdr:from>
    <xdr:to>
      <xdr:col>11</xdr:col>
      <xdr:colOff>202680</xdr:colOff>
      <xdr:row>26</xdr:row>
      <xdr:rowOff>81000</xdr:rowOff>
    </xdr:to>
    <xdr:sp>
      <xdr:nvSpPr>
        <xdr:cNvPr id="16" name="CustomShape 1"/>
        <xdr:cNvSpPr/>
      </xdr:nvSpPr>
      <xdr:spPr>
        <a:xfrm>
          <a:off x="10332720" y="5015880"/>
          <a:ext cx="2000880" cy="16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Début 3ème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9</xdr:col>
      <xdr:colOff>977760</xdr:colOff>
      <xdr:row>26</xdr:row>
      <xdr:rowOff>108360</xdr:rowOff>
    </xdr:from>
    <xdr:to>
      <xdr:col>9</xdr:col>
      <xdr:colOff>977760</xdr:colOff>
      <xdr:row>30</xdr:row>
      <xdr:rowOff>131400</xdr:rowOff>
    </xdr:to>
    <xdr:sp>
      <xdr:nvSpPr>
        <xdr:cNvPr id="17" name="Line 1"/>
        <xdr:cNvSpPr/>
      </xdr:nvSpPr>
      <xdr:spPr>
        <a:xfrm>
          <a:off x="10740600" y="5212800"/>
          <a:ext cx="0" cy="671400"/>
        </a:xfrm>
        <a:prstGeom prst="line">
          <a:avLst/>
        </a:prstGeom>
        <a:ln w="9360">
          <a:solidFill>
            <a:srgbClr val="000000"/>
          </a:solidFill>
          <a:miter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222120</xdr:colOff>
      <xdr:row>27</xdr:row>
      <xdr:rowOff>6840</xdr:rowOff>
    </xdr:from>
    <xdr:to>
      <xdr:col>9</xdr:col>
      <xdr:colOff>1074600</xdr:colOff>
      <xdr:row>28</xdr:row>
      <xdr:rowOff>14400</xdr:rowOff>
    </xdr:to>
    <xdr:sp>
      <xdr:nvSpPr>
        <xdr:cNvPr id="18" name="CustomShape 1"/>
        <xdr:cNvSpPr/>
      </xdr:nvSpPr>
      <xdr:spPr>
        <a:xfrm>
          <a:off x="9984960" y="5273280"/>
          <a:ext cx="852480" cy="16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   </a:t>
          </a:r>
          <a:r>
            <a:rPr b="1" lang="fr-FR" sz="1080" spc="-1" strike="noStrike">
              <a:latin typeface="Calibri"/>
            </a:rPr>
            <a:t>Période </a:t>
          </a:r>
          <a:endParaRPr b="0" lang="fr-FR" sz="108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transitoire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10</xdr:col>
      <xdr:colOff>354600</xdr:colOff>
      <xdr:row>35</xdr:row>
      <xdr:rowOff>112680</xdr:rowOff>
    </xdr:from>
    <xdr:to>
      <xdr:col>11</xdr:col>
      <xdr:colOff>563040</xdr:colOff>
      <xdr:row>36</xdr:row>
      <xdr:rowOff>122400</xdr:rowOff>
    </xdr:to>
    <xdr:sp>
      <xdr:nvSpPr>
        <xdr:cNvPr id="19" name="CustomShape 1"/>
        <xdr:cNvSpPr/>
      </xdr:nvSpPr>
      <xdr:spPr>
        <a:xfrm>
          <a:off x="11392560" y="6675120"/>
          <a:ext cx="1301400" cy="1717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min 1,41 €/MWh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12</xdr:col>
      <xdr:colOff>170640</xdr:colOff>
      <xdr:row>21</xdr:row>
      <xdr:rowOff>120600</xdr:rowOff>
    </xdr:from>
    <xdr:to>
      <xdr:col>13</xdr:col>
      <xdr:colOff>555120</xdr:colOff>
      <xdr:row>22</xdr:row>
      <xdr:rowOff>129240</xdr:rowOff>
    </xdr:to>
    <xdr:sp>
      <xdr:nvSpPr>
        <xdr:cNvPr id="20" name="CustomShape 1"/>
        <xdr:cNvSpPr/>
      </xdr:nvSpPr>
      <xdr:spPr>
        <a:xfrm>
          <a:off x="13077000" y="4415400"/>
          <a:ext cx="1159560" cy="1706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Début 4ème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12</xdr:col>
      <xdr:colOff>412920</xdr:colOff>
      <xdr:row>24</xdr:row>
      <xdr:rowOff>4320</xdr:rowOff>
    </xdr:from>
    <xdr:to>
      <xdr:col>12</xdr:col>
      <xdr:colOff>412920</xdr:colOff>
      <xdr:row>28</xdr:row>
      <xdr:rowOff>109800</xdr:rowOff>
    </xdr:to>
    <xdr:sp>
      <xdr:nvSpPr>
        <xdr:cNvPr id="21" name="Line 1"/>
        <xdr:cNvSpPr/>
      </xdr:nvSpPr>
      <xdr:spPr>
        <a:xfrm>
          <a:off x="13319280" y="4785120"/>
          <a:ext cx="0" cy="753120"/>
        </a:xfrm>
        <a:prstGeom prst="line">
          <a:avLst/>
        </a:prstGeom>
        <a:ln w="9360">
          <a:solidFill>
            <a:srgbClr val="000000"/>
          </a:solidFill>
          <a:miter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553320</xdr:colOff>
      <xdr:row>9</xdr:row>
      <xdr:rowOff>172080</xdr:rowOff>
    </xdr:from>
    <xdr:to>
      <xdr:col>13</xdr:col>
      <xdr:colOff>306000</xdr:colOff>
      <xdr:row>32</xdr:row>
      <xdr:rowOff>76680</xdr:rowOff>
    </xdr:to>
    <xdr:graphicFrame>
      <xdr:nvGraphicFramePr>
        <xdr:cNvPr id="22" name="Chart 1"/>
        <xdr:cNvGraphicFramePr/>
      </xdr:nvGraphicFramePr>
      <xdr:xfrm>
        <a:off x="4448880" y="2269800"/>
        <a:ext cx="9882360" cy="4183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1025640</xdr:colOff>
      <xdr:row>22</xdr:row>
      <xdr:rowOff>134280</xdr:rowOff>
    </xdr:from>
    <xdr:to>
      <xdr:col>7</xdr:col>
      <xdr:colOff>320400</xdr:colOff>
      <xdr:row>23</xdr:row>
      <xdr:rowOff>127800</xdr:rowOff>
    </xdr:to>
    <xdr:sp>
      <xdr:nvSpPr>
        <xdr:cNvPr id="23" name="CustomShape 1"/>
        <xdr:cNvSpPr/>
      </xdr:nvSpPr>
      <xdr:spPr>
        <a:xfrm>
          <a:off x="5481720" y="4650840"/>
          <a:ext cx="2777760" cy="1796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Juillet 2016 : début du dispositif CEE Précarité en milieu de 3ème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12</xdr:col>
      <xdr:colOff>29520</xdr:colOff>
      <xdr:row>15</xdr:row>
      <xdr:rowOff>112680</xdr:rowOff>
    </xdr:from>
    <xdr:to>
      <xdr:col>13</xdr:col>
      <xdr:colOff>48960</xdr:colOff>
      <xdr:row>18</xdr:row>
      <xdr:rowOff>47880</xdr:rowOff>
    </xdr:to>
    <xdr:sp>
      <xdr:nvSpPr>
        <xdr:cNvPr id="24" name="CustomShape 1"/>
        <xdr:cNvSpPr/>
      </xdr:nvSpPr>
      <xdr:spPr>
        <a:xfrm>
          <a:off x="13279320" y="3326760"/>
          <a:ext cx="794880" cy="493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Max en      </a:t>
          </a:r>
          <a:endParaRPr b="0" lang="fr-FR" sz="1080" spc="-1" strike="noStrike">
            <a:latin typeface="Times New Roman"/>
          </a:endParaRPr>
        </a:p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Juillet 2020 : </a:t>
          </a:r>
          <a:endParaRPr b="0" lang="fr-FR" sz="1080" spc="-1" strike="noStrike">
            <a:latin typeface="Times New Roman"/>
          </a:endParaRPr>
        </a:p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8,44 €/MWh 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7</xdr:col>
      <xdr:colOff>739080</xdr:colOff>
      <xdr:row>24</xdr:row>
      <xdr:rowOff>141480</xdr:rowOff>
    </xdr:from>
    <xdr:to>
      <xdr:col>8</xdr:col>
      <xdr:colOff>626400</xdr:colOff>
      <xdr:row>26</xdr:row>
      <xdr:rowOff>21960</xdr:rowOff>
    </xdr:to>
    <xdr:sp>
      <xdr:nvSpPr>
        <xdr:cNvPr id="25" name="CustomShape 1"/>
        <xdr:cNvSpPr/>
      </xdr:nvSpPr>
      <xdr:spPr>
        <a:xfrm>
          <a:off x="8678160" y="5030280"/>
          <a:ext cx="830520" cy="252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Début 4ème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8</xdr:col>
      <xdr:colOff>75600</xdr:colOff>
      <xdr:row>21</xdr:row>
      <xdr:rowOff>2160</xdr:rowOff>
    </xdr:from>
    <xdr:to>
      <xdr:col>8</xdr:col>
      <xdr:colOff>83160</xdr:colOff>
      <xdr:row>24</xdr:row>
      <xdr:rowOff>21600</xdr:rowOff>
    </xdr:to>
    <xdr:sp>
      <xdr:nvSpPr>
        <xdr:cNvPr id="26" name="Line 1"/>
        <xdr:cNvSpPr/>
      </xdr:nvSpPr>
      <xdr:spPr>
        <a:xfrm flipH="1" flipV="1">
          <a:off x="8957880" y="4332600"/>
          <a:ext cx="7560" cy="577800"/>
        </a:xfrm>
        <a:prstGeom prst="line">
          <a:avLst/>
        </a:prstGeom>
        <a:ln w="9360">
          <a:solidFill>
            <a:srgbClr val="000000"/>
          </a:solidFill>
          <a:miter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Synthese2006-mi-2016_PNCEE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que"/>
      <sheetName val="BilanPACA"/>
      <sheetName val="OpStand"/>
      <sheetName val="Top10"/>
      <sheetName val="vérif (2)"/>
    </sheetNames>
    <sheetDataSet>
      <sheetData sheetId="0"/>
      <sheetData sheetId="1">
        <row r="19">
          <cell r="K19">
            <v>4</v>
          </cell>
        </row>
        <row r="20">
          <cell r="K20">
            <v>1</v>
          </cell>
        </row>
        <row r="21">
          <cell r="K21">
            <v>2</v>
          </cell>
        </row>
        <row r="22">
          <cell r="K22">
            <v>3</v>
          </cell>
        </row>
        <row r="23">
          <cell r="K23">
            <v>6</v>
          </cell>
        </row>
        <row r="24">
          <cell r="K24">
            <v>5</v>
          </cell>
        </row>
        <row r="26">
          <cell r="K26">
            <v>4</v>
          </cell>
        </row>
        <row r="27">
          <cell r="K27">
            <v>12</v>
          </cell>
        </row>
        <row r="28">
          <cell r="K28">
            <v>14</v>
          </cell>
        </row>
        <row r="29">
          <cell r="K29">
            <v>19</v>
          </cell>
        </row>
        <row r="30">
          <cell r="K30">
            <v>19</v>
          </cell>
        </row>
        <row r="31">
          <cell r="K31">
            <v>19</v>
          </cell>
        </row>
        <row r="32">
          <cell r="K32">
            <v>17</v>
          </cell>
        </row>
        <row r="33">
          <cell r="K33">
            <v>1</v>
          </cell>
        </row>
        <row r="34">
          <cell r="K34">
            <v>19</v>
          </cell>
        </row>
        <row r="35">
          <cell r="K35">
            <v>3</v>
          </cell>
        </row>
        <row r="36">
          <cell r="K36">
            <v>7</v>
          </cell>
        </row>
        <row r="37">
          <cell r="K37">
            <v>19</v>
          </cell>
        </row>
        <row r="38">
          <cell r="K38">
            <v>5</v>
          </cell>
        </row>
        <row r="39">
          <cell r="K39">
            <v>19</v>
          </cell>
        </row>
        <row r="40">
          <cell r="K40">
            <v>2</v>
          </cell>
        </row>
        <row r="41">
          <cell r="K41">
            <v>19</v>
          </cell>
        </row>
        <row r="42">
          <cell r="K42">
            <v>13</v>
          </cell>
        </row>
        <row r="43">
          <cell r="K43">
            <v>6</v>
          </cell>
        </row>
        <row r="44">
          <cell r="K44">
            <v>8</v>
          </cell>
        </row>
        <row r="45">
          <cell r="K45">
            <v>19</v>
          </cell>
        </row>
        <row r="46">
          <cell r="K46">
            <v>19</v>
          </cell>
        </row>
        <row r="47">
          <cell r="K47">
            <v>19</v>
          </cell>
        </row>
        <row r="48">
          <cell r="K48">
            <v>19</v>
          </cell>
        </row>
        <row r="49">
          <cell r="K49">
            <v>19</v>
          </cell>
        </row>
        <row r="50">
          <cell r="K50">
            <v>19</v>
          </cell>
        </row>
        <row r="51">
          <cell r="K51">
            <v>19</v>
          </cell>
        </row>
        <row r="52">
          <cell r="K52">
            <v>19</v>
          </cell>
        </row>
        <row r="53">
          <cell r="K53">
            <v>19</v>
          </cell>
        </row>
        <row r="54">
          <cell r="K54">
            <v>19</v>
          </cell>
        </row>
        <row r="55">
          <cell r="K55">
            <v>19</v>
          </cell>
        </row>
        <row r="56">
          <cell r="K56">
            <v>19</v>
          </cell>
        </row>
        <row r="57">
          <cell r="K57">
            <v>19</v>
          </cell>
        </row>
        <row r="58">
          <cell r="K58">
            <v>15</v>
          </cell>
        </row>
        <row r="59">
          <cell r="K59">
            <v>19</v>
          </cell>
        </row>
        <row r="60">
          <cell r="K60">
            <v>19</v>
          </cell>
        </row>
        <row r="61">
          <cell r="K61">
            <v>19</v>
          </cell>
        </row>
        <row r="62">
          <cell r="K62">
            <v>19</v>
          </cell>
        </row>
        <row r="63">
          <cell r="K63">
            <v>19</v>
          </cell>
        </row>
        <row r="67">
          <cell r="K67">
            <v>18</v>
          </cell>
        </row>
        <row r="68">
          <cell r="K68">
            <v>10</v>
          </cell>
        </row>
        <row r="69">
          <cell r="K69">
            <v>19</v>
          </cell>
        </row>
        <row r="70">
          <cell r="K70">
            <v>19</v>
          </cell>
        </row>
        <row r="71">
          <cell r="K71">
            <v>19</v>
          </cell>
        </row>
        <row r="75">
          <cell r="K75">
            <v>3</v>
          </cell>
        </row>
        <row r="76">
          <cell r="K76">
            <v>5</v>
          </cell>
        </row>
        <row r="77">
          <cell r="K77">
            <v>16</v>
          </cell>
        </row>
        <row r="78">
          <cell r="K78">
            <v>8</v>
          </cell>
        </row>
        <row r="79">
          <cell r="K79">
            <v>21</v>
          </cell>
        </row>
        <row r="80">
          <cell r="K80">
            <v>91</v>
          </cell>
        </row>
        <row r="81">
          <cell r="K81">
            <v>91</v>
          </cell>
        </row>
        <row r="82">
          <cell r="K82">
            <v>55</v>
          </cell>
        </row>
        <row r="83">
          <cell r="K83">
            <v>91</v>
          </cell>
        </row>
        <row r="84">
          <cell r="K84">
            <v>12</v>
          </cell>
        </row>
        <row r="85">
          <cell r="K85">
            <v>26</v>
          </cell>
        </row>
        <row r="86">
          <cell r="K86">
            <v>30</v>
          </cell>
        </row>
        <row r="87">
          <cell r="K87">
            <v>34</v>
          </cell>
        </row>
        <row r="88">
          <cell r="K88">
            <v>52</v>
          </cell>
        </row>
        <row r="89">
          <cell r="K89">
            <v>91</v>
          </cell>
        </row>
        <row r="90">
          <cell r="K90">
            <v>91</v>
          </cell>
        </row>
        <row r="91">
          <cell r="K91">
            <v>81</v>
          </cell>
        </row>
        <row r="92">
          <cell r="K92">
            <v>13</v>
          </cell>
        </row>
        <row r="93">
          <cell r="K93">
            <v>89</v>
          </cell>
        </row>
        <row r="94">
          <cell r="K94">
            <v>83</v>
          </cell>
        </row>
        <row r="95">
          <cell r="K95">
            <v>79</v>
          </cell>
        </row>
        <row r="96">
          <cell r="K96">
            <v>86</v>
          </cell>
        </row>
        <row r="97">
          <cell r="K97">
            <v>88</v>
          </cell>
        </row>
        <row r="98">
          <cell r="K98">
            <v>43</v>
          </cell>
        </row>
        <row r="99">
          <cell r="K99">
            <v>91</v>
          </cell>
        </row>
        <row r="100">
          <cell r="K100">
            <v>91</v>
          </cell>
        </row>
        <row r="101">
          <cell r="K101">
            <v>82</v>
          </cell>
        </row>
        <row r="102">
          <cell r="K102">
            <v>69</v>
          </cell>
        </row>
        <row r="103">
          <cell r="K103">
            <v>91</v>
          </cell>
        </row>
        <row r="104">
          <cell r="K104">
            <v>91</v>
          </cell>
        </row>
        <row r="105">
          <cell r="K105">
            <v>80</v>
          </cell>
        </row>
        <row r="106">
          <cell r="K106">
            <v>18</v>
          </cell>
        </row>
        <row r="107">
          <cell r="K107">
            <v>24</v>
          </cell>
        </row>
        <row r="108">
          <cell r="K108">
            <v>91</v>
          </cell>
        </row>
        <row r="109">
          <cell r="K109">
            <v>91</v>
          </cell>
        </row>
        <row r="110">
          <cell r="K110">
            <v>91</v>
          </cell>
        </row>
        <row r="111">
          <cell r="K111">
            <v>56</v>
          </cell>
        </row>
        <row r="112">
          <cell r="K112">
            <v>91</v>
          </cell>
        </row>
        <row r="113">
          <cell r="K113">
            <v>22</v>
          </cell>
        </row>
        <row r="114">
          <cell r="K114">
            <v>63</v>
          </cell>
        </row>
        <row r="115">
          <cell r="K115">
            <v>32</v>
          </cell>
        </row>
        <row r="116">
          <cell r="K116">
            <v>10</v>
          </cell>
        </row>
        <row r="117">
          <cell r="K117">
            <v>64</v>
          </cell>
        </row>
        <row r="118">
          <cell r="K118">
            <v>4</v>
          </cell>
        </row>
        <row r="119">
          <cell r="K119">
            <v>2</v>
          </cell>
        </row>
        <row r="120">
          <cell r="K120">
            <v>1</v>
          </cell>
        </row>
        <row r="121">
          <cell r="K121">
            <v>9</v>
          </cell>
        </row>
        <row r="122">
          <cell r="K122">
            <v>11</v>
          </cell>
        </row>
        <row r="123">
          <cell r="K123">
            <v>41</v>
          </cell>
        </row>
        <row r="124">
          <cell r="K124">
            <v>36</v>
          </cell>
        </row>
        <row r="125">
          <cell r="K125">
            <v>91</v>
          </cell>
        </row>
        <row r="126">
          <cell r="K126">
            <v>91</v>
          </cell>
        </row>
        <row r="127">
          <cell r="K127">
            <v>47</v>
          </cell>
        </row>
        <row r="128">
          <cell r="K128">
            <v>25</v>
          </cell>
        </row>
        <row r="129">
          <cell r="K129">
            <v>46</v>
          </cell>
        </row>
        <row r="130">
          <cell r="K130">
            <v>57</v>
          </cell>
        </row>
        <row r="131">
          <cell r="K131">
            <v>38</v>
          </cell>
        </row>
        <row r="132">
          <cell r="K132">
            <v>90</v>
          </cell>
        </row>
        <row r="133">
          <cell r="K133">
            <v>91</v>
          </cell>
        </row>
        <row r="134">
          <cell r="K134">
            <v>31</v>
          </cell>
        </row>
        <row r="135">
          <cell r="K135">
            <v>67</v>
          </cell>
        </row>
        <row r="136">
          <cell r="K136">
            <v>77</v>
          </cell>
        </row>
        <row r="137">
          <cell r="K137">
            <v>91</v>
          </cell>
        </row>
        <row r="138">
          <cell r="K138">
            <v>87</v>
          </cell>
        </row>
        <row r="139">
          <cell r="K139">
            <v>65</v>
          </cell>
        </row>
        <row r="140">
          <cell r="K140">
            <v>7</v>
          </cell>
        </row>
        <row r="141">
          <cell r="K141">
            <v>91</v>
          </cell>
        </row>
        <row r="142">
          <cell r="K142">
            <v>91</v>
          </cell>
        </row>
        <row r="143">
          <cell r="K143">
            <v>91</v>
          </cell>
        </row>
        <row r="144">
          <cell r="K144">
            <v>91</v>
          </cell>
        </row>
        <row r="145">
          <cell r="K145">
            <v>91</v>
          </cell>
        </row>
        <row r="146">
          <cell r="K146">
            <v>84</v>
          </cell>
        </row>
        <row r="147">
          <cell r="K147">
            <v>35</v>
          </cell>
        </row>
        <row r="148">
          <cell r="K148">
            <v>23</v>
          </cell>
        </row>
        <row r="149">
          <cell r="K149">
            <v>71</v>
          </cell>
        </row>
        <row r="150">
          <cell r="K150">
            <v>91</v>
          </cell>
        </row>
        <row r="151">
          <cell r="K151">
            <v>91</v>
          </cell>
        </row>
        <row r="152">
          <cell r="K152">
            <v>91</v>
          </cell>
        </row>
        <row r="153">
          <cell r="K153">
            <v>45</v>
          </cell>
        </row>
        <row r="154">
          <cell r="K154">
            <v>91</v>
          </cell>
        </row>
        <row r="155">
          <cell r="K155">
            <v>91</v>
          </cell>
        </row>
        <row r="156">
          <cell r="K156">
            <v>60</v>
          </cell>
        </row>
        <row r="157">
          <cell r="K157">
            <v>61</v>
          </cell>
        </row>
        <row r="158">
          <cell r="K158">
            <v>27</v>
          </cell>
        </row>
        <row r="159">
          <cell r="K159">
            <v>91</v>
          </cell>
        </row>
        <row r="160">
          <cell r="K160">
            <v>91</v>
          </cell>
        </row>
        <row r="161">
          <cell r="K161">
            <v>91</v>
          </cell>
        </row>
        <row r="162">
          <cell r="K162">
            <v>66</v>
          </cell>
        </row>
        <row r="163">
          <cell r="K163">
            <v>49</v>
          </cell>
        </row>
        <row r="164">
          <cell r="K164">
            <v>28</v>
          </cell>
        </row>
        <row r="165">
          <cell r="K165">
            <v>44</v>
          </cell>
        </row>
        <row r="166">
          <cell r="K166">
            <v>48</v>
          </cell>
        </row>
        <row r="167">
          <cell r="K167">
            <v>73</v>
          </cell>
        </row>
        <row r="168">
          <cell r="K168">
            <v>42</v>
          </cell>
        </row>
        <row r="169">
          <cell r="K169">
            <v>14</v>
          </cell>
        </row>
        <row r="170">
          <cell r="K170">
            <v>91</v>
          </cell>
        </row>
        <row r="171">
          <cell r="K171">
            <v>68</v>
          </cell>
        </row>
        <row r="172">
          <cell r="K172">
            <v>37</v>
          </cell>
        </row>
        <row r="173">
          <cell r="K173">
            <v>33</v>
          </cell>
        </row>
        <row r="174">
          <cell r="K174">
            <v>85</v>
          </cell>
        </row>
        <row r="175">
          <cell r="K175">
            <v>6</v>
          </cell>
        </row>
        <row r="176">
          <cell r="K176">
            <v>17</v>
          </cell>
        </row>
        <row r="177">
          <cell r="K177">
            <v>15</v>
          </cell>
        </row>
        <row r="178">
          <cell r="K178">
            <v>53</v>
          </cell>
        </row>
        <row r="179">
          <cell r="K179">
            <v>76</v>
          </cell>
        </row>
        <row r="180">
          <cell r="K180">
            <v>58</v>
          </cell>
        </row>
        <row r="181">
          <cell r="K181">
            <v>91</v>
          </cell>
        </row>
        <row r="182">
          <cell r="K182">
            <v>75</v>
          </cell>
        </row>
        <row r="183">
          <cell r="K183">
            <v>19</v>
          </cell>
        </row>
        <row r="184">
          <cell r="K184">
            <v>91</v>
          </cell>
        </row>
        <row r="185">
          <cell r="K185">
            <v>54</v>
          </cell>
        </row>
        <row r="186">
          <cell r="K186">
            <v>72</v>
          </cell>
        </row>
        <row r="187">
          <cell r="K187">
            <v>91</v>
          </cell>
        </row>
        <row r="188">
          <cell r="K188">
            <v>62</v>
          </cell>
        </row>
        <row r="189">
          <cell r="K189">
            <v>39</v>
          </cell>
        </row>
        <row r="190">
          <cell r="K190">
            <v>91</v>
          </cell>
        </row>
        <row r="191">
          <cell r="K191">
            <v>29</v>
          </cell>
        </row>
        <row r="192">
          <cell r="K192">
            <v>91</v>
          </cell>
        </row>
        <row r="193">
          <cell r="K193">
            <v>91</v>
          </cell>
        </row>
        <row r="194">
          <cell r="K194">
            <v>50</v>
          </cell>
        </row>
        <row r="195">
          <cell r="K195">
            <v>20</v>
          </cell>
        </row>
        <row r="199">
          <cell r="K199">
            <v>91</v>
          </cell>
        </row>
        <row r="200">
          <cell r="K200">
            <v>91</v>
          </cell>
        </row>
        <row r="201">
          <cell r="K201">
            <v>59</v>
          </cell>
        </row>
        <row r="202">
          <cell r="K202">
            <v>70</v>
          </cell>
        </row>
        <row r="203">
          <cell r="K203">
            <v>74</v>
          </cell>
        </row>
        <row r="207">
          <cell r="K207">
            <v>2</v>
          </cell>
        </row>
        <row r="208">
          <cell r="K208">
            <v>22</v>
          </cell>
        </row>
        <row r="209">
          <cell r="K209">
            <v>8</v>
          </cell>
        </row>
        <row r="210">
          <cell r="K210">
            <v>29</v>
          </cell>
        </row>
        <row r="211">
          <cell r="K211">
            <v>6</v>
          </cell>
        </row>
        <row r="212">
          <cell r="K212">
            <v>30</v>
          </cell>
        </row>
        <row r="213">
          <cell r="K213">
            <v>20</v>
          </cell>
        </row>
        <row r="214">
          <cell r="K214">
            <v>50</v>
          </cell>
        </row>
        <row r="215">
          <cell r="K215">
            <v>11</v>
          </cell>
        </row>
        <row r="216">
          <cell r="K216">
            <v>45</v>
          </cell>
        </row>
        <row r="217">
          <cell r="K217">
            <v>106</v>
          </cell>
        </row>
        <row r="218">
          <cell r="K218">
            <v>13</v>
          </cell>
        </row>
        <row r="219">
          <cell r="K219">
            <v>37</v>
          </cell>
        </row>
        <row r="220">
          <cell r="K220">
            <v>106</v>
          </cell>
        </row>
        <row r="221">
          <cell r="K221">
            <v>106</v>
          </cell>
        </row>
        <row r="222">
          <cell r="K222">
            <v>21</v>
          </cell>
        </row>
        <row r="223">
          <cell r="K223">
            <v>60</v>
          </cell>
        </row>
        <row r="224">
          <cell r="K224">
            <v>52</v>
          </cell>
        </row>
        <row r="225">
          <cell r="K225">
            <v>81</v>
          </cell>
        </row>
        <row r="226">
          <cell r="K226">
            <v>106</v>
          </cell>
        </row>
        <row r="227">
          <cell r="K227">
            <v>78</v>
          </cell>
        </row>
        <row r="228">
          <cell r="K228">
            <v>106</v>
          </cell>
        </row>
        <row r="229">
          <cell r="K229">
            <v>27</v>
          </cell>
        </row>
        <row r="230">
          <cell r="K230">
            <v>65</v>
          </cell>
        </row>
        <row r="231">
          <cell r="K231">
            <v>102</v>
          </cell>
        </row>
        <row r="232">
          <cell r="K232">
            <v>98</v>
          </cell>
        </row>
        <row r="233">
          <cell r="K233">
            <v>83</v>
          </cell>
        </row>
        <row r="234">
          <cell r="K234">
            <v>54</v>
          </cell>
        </row>
        <row r="235">
          <cell r="K235">
            <v>25</v>
          </cell>
        </row>
        <row r="236">
          <cell r="K236">
            <v>15</v>
          </cell>
        </row>
        <row r="237">
          <cell r="K237">
            <v>51</v>
          </cell>
        </row>
        <row r="238">
          <cell r="K238">
            <v>97</v>
          </cell>
        </row>
        <row r="239">
          <cell r="K239">
            <v>18</v>
          </cell>
        </row>
        <row r="240">
          <cell r="K240">
            <v>41</v>
          </cell>
        </row>
        <row r="241">
          <cell r="K241">
            <v>106</v>
          </cell>
        </row>
        <row r="242">
          <cell r="K242">
            <v>79</v>
          </cell>
        </row>
        <row r="243">
          <cell r="K243">
            <v>106</v>
          </cell>
        </row>
        <row r="244">
          <cell r="K244">
            <v>34</v>
          </cell>
        </row>
        <row r="245">
          <cell r="K245">
            <v>106</v>
          </cell>
        </row>
        <row r="246">
          <cell r="K246">
            <v>100</v>
          </cell>
        </row>
        <row r="247">
          <cell r="K247">
            <v>47</v>
          </cell>
        </row>
        <row r="248">
          <cell r="K248">
            <v>103</v>
          </cell>
        </row>
        <row r="249">
          <cell r="K249">
            <v>106</v>
          </cell>
        </row>
        <row r="250">
          <cell r="K250">
            <v>106</v>
          </cell>
        </row>
        <row r="251">
          <cell r="K251">
            <v>62</v>
          </cell>
        </row>
        <row r="252">
          <cell r="K252">
            <v>87</v>
          </cell>
        </row>
        <row r="253">
          <cell r="K253">
            <v>24</v>
          </cell>
        </row>
        <row r="254">
          <cell r="K254">
            <v>58</v>
          </cell>
        </row>
        <row r="255">
          <cell r="K255">
            <v>106</v>
          </cell>
        </row>
        <row r="256">
          <cell r="K256">
            <v>43</v>
          </cell>
        </row>
        <row r="257">
          <cell r="K257">
            <v>44</v>
          </cell>
        </row>
        <row r="258">
          <cell r="K258">
            <v>104</v>
          </cell>
        </row>
        <row r="259">
          <cell r="K259">
            <v>106</v>
          </cell>
        </row>
        <row r="260">
          <cell r="K260">
            <v>94</v>
          </cell>
        </row>
        <row r="261">
          <cell r="K261">
            <v>106</v>
          </cell>
        </row>
        <row r="262">
          <cell r="K262">
            <v>93</v>
          </cell>
        </row>
        <row r="263">
          <cell r="K263">
            <v>14</v>
          </cell>
        </row>
        <row r="264">
          <cell r="K264">
            <v>17</v>
          </cell>
        </row>
        <row r="265">
          <cell r="K265">
            <v>35</v>
          </cell>
        </row>
        <row r="266">
          <cell r="K266">
            <v>72</v>
          </cell>
        </row>
        <row r="267">
          <cell r="K267">
            <v>75</v>
          </cell>
        </row>
        <row r="268">
          <cell r="K268">
            <v>106</v>
          </cell>
        </row>
        <row r="269">
          <cell r="K269">
            <v>28</v>
          </cell>
        </row>
        <row r="270">
          <cell r="K270">
            <v>33</v>
          </cell>
        </row>
        <row r="271">
          <cell r="K271">
            <v>1</v>
          </cell>
        </row>
        <row r="272">
          <cell r="K272">
            <v>99</v>
          </cell>
        </row>
        <row r="273">
          <cell r="K273">
            <v>106</v>
          </cell>
        </row>
        <row r="274">
          <cell r="K274">
            <v>19</v>
          </cell>
        </row>
        <row r="275">
          <cell r="K275">
            <v>39</v>
          </cell>
        </row>
        <row r="276">
          <cell r="K276">
            <v>7</v>
          </cell>
        </row>
        <row r="277">
          <cell r="K277">
            <v>10</v>
          </cell>
        </row>
        <row r="278">
          <cell r="K278">
            <v>101</v>
          </cell>
        </row>
        <row r="279">
          <cell r="K279">
            <v>106</v>
          </cell>
        </row>
        <row r="280">
          <cell r="K280">
            <v>67</v>
          </cell>
        </row>
        <row r="281">
          <cell r="K281">
            <v>80</v>
          </cell>
        </row>
        <row r="282">
          <cell r="K282">
            <v>82</v>
          </cell>
        </row>
        <row r="283">
          <cell r="K283">
            <v>105</v>
          </cell>
        </row>
        <row r="284">
          <cell r="K284">
            <v>12</v>
          </cell>
        </row>
        <row r="285">
          <cell r="K285">
            <v>31</v>
          </cell>
        </row>
        <row r="286">
          <cell r="K286">
            <v>59</v>
          </cell>
        </row>
        <row r="287">
          <cell r="K287">
            <v>77</v>
          </cell>
        </row>
        <row r="288">
          <cell r="K288">
            <v>38</v>
          </cell>
        </row>
        <row r="289">
          <cell r="K289">
            <v>57</v>
          </cell>
        </row>
        <row r="290">
          <cell r="K290">
            <v>95</v>
          </cell>
        </row>
        <row r="291">
          <cell r="K291">
            <v>48</v>
          </cell>
        </row>
        <row r="292">
          <cell r="K292">
            <v>106</v>
          </cell>
        </row>
        <row r="293">
          <cell r="K293">
            <v>96</v>
          </cell>
        </row>
        <row r="294">
          <cell r="K294">
            <v>106</v>
          </cell>
        </row>
        <row r="295">
          <cell r="K295">
            <v>74</v>
          </cell>
        </row>
        <row r="296">
          <cell r="K296">
            <v>106</v>
          </cell>
        </row>
        <row r="297">
          <cell r="K297">
            <v>106</v>
          </cell>
        </row>
        <row r="298">
          <cell r="K298">
            <v>86</v>
          </cell>
        </row>
        <row r="299">
          <cell r="K299">
            <v>66</v>
          </cell>
        </row>
        <row r="300">
          <cell r="K300">
            <v>106</v>
          </cell>
        </row>
        <row r="301">
          <cell r="K301">
            <v>106</v>
          </cell>
        </row>
        <row r="302">
          <cell r="K302">
            <v>73</v>
          </cell>
        </row>
        <row r="303">
          <cell r="K303">
            <v>85</v>
          </cell>
        </row>
        <row r="304">
          <cell r="K304">
            <v>106</v>
          </cell>
        </row>
        <row r="305">
          <cell r="K305">
            <v>63</v>
          </cell>
        </row>
        <row r="306">
          <cell r="K306">
            <v>32</v>
          </cell>
        </row>
        <row r="307">
          <cell r="K307">
            <v>5</v>
          </cell>
        </row>
        <row r="308">
          <cell r="K308">
            <v>106</v>
          </cell>
        </row>
        <row r="309">
          <cell r="K309">
            <v>106</v>
          </cell>
        </row>
        <row r="310">
          <cell r="K310">
            <v>106</v>
          </cell>
        </row>
        <row r="311">
          <cell r="K311">
            <v>106</v>
          </cell>
        </row>
        <row r="312">
          <cell r="K312">
            <v>106</v>
          </cell>
        </row>
        <row r="313">
          <cell r="K313">
            <v>56</v>
          </cell>
        </row>
        <row r="314">
          <cell r="K314">
            <v>106</v>
          </cell>
        </row>
        <row r="315">
          <cell r="K315">
            <v>106</v>
          </cell>
        </row>
        <row r="316">
          <cell r="K316">
            <v>106</v>
          </cell>
        </row>
        <row r="317">
          <cell r="K317">
            <v>16</v>
          </cell>
        </row>
        <row r="318">
          <cell r="K318">
            <v>106</v>
          </cell>
        </row>
        <row r="319">
          <cell r="K319">
            <v>106</v>
          </cell>
        </row>
        <row r="320">
          <cell r="K320">
            <v>106</v>
          </cell>
        </row>
        <row r="321">
          <cell r="K321">
            <v>106</v>
          </cell>
        </row>
        <row r="322">
          <cell r="K322">
            <v>42</v>
          </cell>
        </row>
        <row r="323">
          <cell r="K323">
            <v>106</v>
          </cell>
        </row>
        <row r="324">
          <cell r="K324">
            <v>53</v>
          </cell>
        </row>
        <row r="325">
          <cell r="K325">
            <v>64</v>
          </cell>
        </row>
        <row r="326">
          <cell r="K326">
            <v>91</v>
          </cell>
        </row>
        <row r="327">
          <cell r="K327">
            <v>106</v>
          </cell>
        </row>
        <row r="328">
          <cell r="K328">
            <v>36</v>
          </cell>
        </row>
        <row r="329">
          <cell r="K329">
            <v>3</v>
          </cell>
        </row>
        <row r="330">
          <cell r="K330">
            <v>90</v>
          </cell>
        </row>
        <row r="331">
          <cell r="K331">
            <v>106</v>
          </cell>
        </row>
        <row r="332">
          <cell r="K332">
            <v>106</v>
          </cell>
        </row>
        <row r="333">
          <cell r="K333">
            <v>69</v>
          </cell>
        </row>
        <row r="334">
          <cell r="K334">
            <v>106</v>
          </cell>
        </row>
        <row r="335">
          <cell r="K335">
            <v>89</v>
          </cell>
        </row>
        <row r="336">
          <cell r="K336">
            <v>106</v>
          </cell>
        </row>
        <row r="337">
          <cell r="K337">
            <v>46</v>
          </cell>
        </row>
        <row r="338">
          <cell r="K338">
            <v>84</v>
          </cell>
        </row>
        <row r="339">
          <cell r="K339">
            <v>49</v>
          </cell>
        </row>
        <row r="340">
          <cell r="K340">
            <v>61</v>
          </cell>
        </row>
        <row r="341">
          <cell r="K341">
            <v>26</v>
          </cell>
        </row>
        <row r="342">
          <cell r="K342">
            <v>106</v>
          </cell>
        </row>
        <row r="343">
          <cell r="K343">
            <v>106</v>
          </cell>
        </row>
        <row r="344">
          <cell r="K344">
            <v>68</v>
          </cell>
        </row>
        <row r="345">
          <cell r="K345">
            <v>106</v>
          </cell>
        </row>
        <row r="346">
          <cell r="K346">
            <v>40</v>
          </cell>
        </row>
        <row r="347">
          <cell r="K347">
            <v>106</v>
          </cell>
        </row>
        <row r="348">
          <cell r="K348">
            <v>106</v>
          </cell>
        </row>
        <row r="349">
          <cell r="K349">
            <v>9</v>
          </cell>
        </row>
        <row r="350">
          <cell r="K350">
            <v>106</v>
          </cell>
        </row>
        <row r="351">
          <cell r="K351">
            <v>76</v>
          </cell>
        </row>
        <row r="352">
          <cell r="K352">
            <v>106</v>
          </cell>
        </row>
        <row r="353">
          <cell r="K353">
            <v>106</v>
          </cell>
        </row>
        <row r="354">
          <cell r="K354">
            <v>4</v>
          </cell>
        </row>
        <row r="355">
          <cell r="K355">
            <v>106</v>
          </cell>
        </row>
        <row r="356">
          <cell r="K356">
            <v>106</v>
          </cell>
        </row>
        <row r="357">
          <cell r="K357">
            <v>55</v>
          </cell>
        </row>
        <row r="358">
          <cell r="K358">
            <v>88</v>
          </cell>
        </row>
        <row r="359">
          <cell r="K359">
            <v>71</v>
          </cell>
        </row>
        <row r="363">
          <cell r="K363">
            <v>106</v>
          </cell>
        </row>
        <row r="364">
          <cell r="K364">
            <v>106</v>
          </cell>
        </row>
        <row r="365">
          <cell r="K365">
            <v>106</v>
          </cell>
        </row>
        <row r="366">
          <cell r="K366">
            <v>106</v>
          </cell>
        </row>
        <row r="367">
          <cell r="K367">
            <v>106</v>
          </cell>
        </row>
        <row r="371">
          <cell r="K371">
            <v>35</v>
          </cell>
        </row>
        <row r="372">
          <cell r="K372">
            <v>21</v>
          </cell>
        </row>
        <row r="373">
          <cell r="K373">
            <v>34</v>
          </cell>
        </row>
        <row r="374">
          <cell r="K374">
            <v>36</v>
          </cell>
        </row>
        <row r="375">
          <cell r="K375">
            <v>15</v>
          </cell>
        </row>
        <row r="376">
          <cell r="K376">
            <v>44</v>
          </cell>
        </row>
        <row r="377">
          <cell r="K377">
            <v>22</v>
          </cell>
        </row>
        <row r="378">
          <cell r="K378">
            <v>44</v>
          </cell>
        </row>
        <row r="379">
          <cell r="K379">
            <v>14</v>
          </cell>
        </row>
        <row r="380">
          <cell r="K380">
            <v>26</v>
          </cell>
        </row>
        <row r="381">
          <cell r="K381">
            <v>41</v>
          </cell>
        </row>
        <row r="382">
          <cell r="K382">
            <v>38</v>
          </cell>
        </row>
        <row r="383">
          <cell r="K383">
            <v>44</v>
          </cell>
        </row>
        <row r="384">
          <cell r="K384">
            <v>44</v>
          </cell>
        </row>
        <row r="385">
          <cell r="K385">
            <v>44</v>
          </cell>
        </row>
        <row r="386">
          <cell r="K386">
            <v>44</v>
          </cell>
        </row>
        <row r="387">
          <cell r="K387">
            <v>44</v>
          </cell>
        </row>
        <row r="388">
          <cell r="K388">
            <v>44</v>
          </cell>
        </row>
        <row r="389">
          <cell r="K389">
            <v>44</v>
          </cell>
        </row>
        <row r="390">
          <cell r="K390">
            <v>44</v>
          </cell>
        </row>
        <row r="391">
          <cell r="K391">
            <v>2</v>
          </cell>
        </row>
        <row r="392">
          <cell r="K392">
            <v>33</v>
          </cell>
        </row>
        <row r="393">
          <cell r="K393">
            <v>1</v>
          </cell>
        </row>
        <row r="394">
          <cell r="K394">
            <v>17</v>
          </cell>
        </row>
        <row r="395">
          <cell r="K395">
            <v>6</v>
          </cell>
        </row>
        <row r="396">
          <cell r="K396">
            <v>7</v>
          </cell>
        </row>
        <row r="397">
          <cell r="K397">
            <v>44</v>
          </cell>
        </row>
        <row r="398">
          <cell r="K398">
            <v>44</v>
          </cell>
        </row>
        <row r="399">
          <cell r="K399">
            <v>44</v>
          </cell>
        </row>
        <row r="400">
          <cell r="K400">
            <v>13</v>
          </cell>
        </row>
        <row r="401">
          <cell r="K401">
            <v>24</v>
          </cell>
        </row>
        <row r="402">
          <cell r="K402">
            <v>8</v>
          </cell>
        </row>
        <row r="403">
          <cell r="K403">
            <v>32</v>
          </cell>
        </row>
        <row r="404">
          <cell r="K404">
            <v>37</v>
          </cell>
        </row>
        <row r="405">
          <cell r="K405">
            <v>16</v>
          </cell>
        </row>
        <row r="406">
          <cell r="K406">
            <v>44</v>
          </cell>
        </row>
        <row r="407">
          <cell r="K407">
            <v>44</v>
          </cell>
        </row>
        <row r="408">
          <cell r="K408">
            <v>40</v>
          </cell>
        </row>
        <row r="409">
          <cell r="K409">
            <v>29</v>
          </cell>
        </row>
        <row r="410">
          <cell r="K410">
            <v>39</v>
          </cell>
        </row>
        <row r="411">
          <cell r="K411">
            <v>18</v>
          </cell>
        </row>
        <row r="412">
          <cell r="K412">
            <v>5</v>
          </cell>
        </row>
        <row r="413">
          <cell r="K413">
            <v>44</v>
          </cell>
        </row>
        <row r="414">
          <cell r="K414">
            <v>42</v>
          </cell>
        </row>
        <row r="415">
          <cell r="K415">
            <v>44</v>
          </cell>
        </row>
        <row r="416">
          <cell r="K416">
            <v>20</v>
          </cell>
        </row>
        <row r="417">
          <cell r="K417">
            <v>27</v>
          </cell>
        </row>
        <row r="418">
          <cell r="K418">
            <v>44</v>
          </cell>
        </row>
        <row r="419">
          <cell r="K419">
            <v>44</v>
          </cell>
        </row>
        <row r="420">
          <cell r="K420">
            <v>44</v>
          </cell>
        </row>
        <row r="421">
          <cell r="K421">
            <v>44</v>
          </cell>
        </row>
        <row r="422">
          <cell r="K422">
            <v>11</v>
          </cell>
        </row>
        <row r="423">
          <cell r="K423">
            <v>12</v>
          </cell>
        </row>
        <row r="424">
          <cell r="K424">
            <v>44</v>
          </cell>
        </row>
        <row r="425">
          <cell r="K425">
            <v>9</v>
          </cell>
        </row>
        <row r="426">
          <cell r="K426">
            <v>25</v>
          </cell>
        </row>
        <row r="427">
          <cell r="K427">
            <v>3</v>
          </cell>
        </row>
        <row r="428">
          <cell r="K428">
            <v>4</v>
          </cell>
        </row>
        <row r="429">
          <cell r="K429">
            <v>44</v>
          </cell>
        </row>
        <row r="430">
          <cell r="K430">
            <v>44</v>
          </cell>
        </row>
        <row r="431">
          <cell r="K431">
            <v>28</v>
          </cell>
        </row>
        <row r="432">
          <cell r="K432">
            <v>19</v>
          </cell>
        </row>
        <row r="436">
          <cell r="K436">
            <v>23</v>
          </cell>
        </row>
        <row r="437">
          <cell r="K437">
            <v>44</v>
          </cell>
        </row>
        <row r="438">
          <cell r="K438">
            <v>44</v>
          </cell>
        </row>
        <row r="439">
          <cell r="K439">
            <v>44</v>
          </cell>
        </row>
        <row r="440">
          <cell r="K440">
            <v>10</v>
          </cell>
        </row>
        <row r="444">
          <cell r="K444">
            <v>6</v>
          </cell>
        </row>
        <row r="445">
          <cell r="K445">
            <v>19</v>
          </cell>
        </row>
        <row r="446">
          <cell r="K446">
            <v>14</v>
          </cell>
        </row>
        <row r="447">
          <cell r="K447">
            <v>16</v>
          </cell>
        </row>
        <row r="448">
          <cell r="K448">
            <v>2</v>
          </cell>
        </row>
        <row r="449">
          <cell r="K449">
            <v>3</v>
          </cell>
        </row>
        <row r="450">
          <cell r="K450">
            <v>11</v>
          </cell>
        </row>
        <row r="451">
          <cell r="K451">
            <v>19</v>
          </cell>
        </row>
        <row r="452">
          <cell r="K452">
            <v>19</v>
          </cell>
        </row>
        <row r="453">
          <cell r="K453">
            <v>19</v>
          </cell>
        </row>
        <row r="454">
          <cell r="K454">
            <v>19</v>
          </cell>
        </row>
        <row r="455">
          <cell r="K455">
            <v>10</v>
          </cell>
        </row>
        <row r="456">
          <cell r="K456">
            <v>12</v>
          </cell>
        </row>
        <row r="457">
          <cell r="K457">
            <v>5</v>
          </cell>
        </row>
        <row r="458">
          <cell r="K458">
            <v>1</v>
          </cell>
        </row>
        <row r="459">
          <cell r="K459">
            <v>13</v>
          </cell>
        </row>
        <row r="460">
          <cell r="K460">
            <v>19</v>
          </cell>
        </row>
        <row r="465">
          <cell r="K465">
            <v>7</v>
          </cell>
        </row>
        <row r="466">
          <cell r="K466">
            <v>9</v>
          </cell>
        </row>
        <row r="467">
          <cell r="K467">
            <v>19</v>
          </cell>
        </row>
        <row r="468">
          <cell r="K468">
            <v>4</v>
          </cell>
        </row>
        <row r="469">
          <cell r="K469">
            <v>19</v>
          </cell>
        </row>
        <row r="473">
          <cell r="K473">
            <v>1</v>
          </cell>
        </row>
        <row r="474">
          <cell r="K474">
            <v>25</v>
          </cell>
        </row>
        <row r="475">
          <cell r="K475">
            <v>5</v>
          </cell>
        </row>
        <row r="476">
          <cell r="K476">
            <v>2</v>
          </cell>
        </row>
        <row r="477">
          <cell r="K477">
            <v>14</v>
          </cell>
        </row>
        <row r="478">
          <cell r="K478">
            <v>23</v>
          </cell>
        </row>
        <row r="479">
          <cell r="K479">
            <v>4</v>
          </cell>
        </row>
        <row r="480">
          <cell r="K480">
            <v>25</v>
          </cell>
        </row>
        <row r="481">
          <cell r="K481">
            <v>25</v>
          </cell>
        </row>
        <row r="482">
          <cell r="K482">
            <v>25</v>
          </cell>
        </row>
        <row r="483">
          <cell r="K483">
            <v>25</v>
          </cell>
        </row>
        <row r="484">
          <cell r="K484">
            <v>11</v>
          </cell>
        </row>
        <row r="485">
          <cell r="K485">
            <v>3</v>
          </cell>
        </row>
        <row r="486">
          <cell r="K486">
            <v>25</v>
          </cell>
        </row>
        <row r="487">
          <cell r="K487">
            <v>25</v>
          </cell>
        </row>
        <row r="488">
          <cell r="K488">
            <v>25</v>
          </cell>
        </row>
        <row r="489">
          <cell r="K489">
            <v>25</v>
          </cell>
        </row>
        <row r="490">
          <cell r="K490">
            <v>20</v>
          </cell>
        </row>
        <row r="491">
          <cell r="K491">
            <v>25</v>
          </cell>
        </row>
        <row r="492">
          <cell r="K492">
            <v>13</v>
          </cell>
        </row>
        <row r="493">
          <cell r="K493">
            <v>25</v>
          </cell>
        </row>
        <row r="494">
          <cell r="K494">
            <v>10</v>
          </cell>
        </row>
        <row r="495">
          <cell r="K495">
            <v>25</v>
          </cell>
        </row>
        <row r="496">
          <cell r="K496">
            <v>25</v>
          </cell>
        </row>
        <row r="497">
          <cell r="K497">
            <v>25</v>
          </cell>
        </row>
        <row r="498">
          <cell r="K498">
            <v>25</v>
          </cell>
        </row>
        <row r="499">
          <cell r="K499">
            <v>9</v>
          </cell>
        </row>
        <row r="500">
          <cell r="K500">
            <v>25</v>
          </cell>
        </row>
        <row r="501">
          <cell r="K501">
            <v>6</v>
          </cell>
        </row>
        <row r="502">
          <cell r="K502">
            <v>25</v>
          </cell>
        </row>
        <row r="503">
          <cell r="K503">
            <v>22</v>
          </cell>
        </row>
        <row r="504">
          <cell r="K504">
            <v>25</v>
          </cell>
        </row>
        <row r="505">
          <cell r="K505">
            <v>25</v>
          </cell>
        </row>
        <row r="506">
          <cell r="K506">
            <v>8</v>
          </cell>
        </row>
        <row r="507">
          <cell r="K507">
            <v>19</v>
          </cell>
        </row>
        <row r="508">
          <cell r="K508">
            <v>15</v>
          </cell>
        </row>
        <row r="509">
          <cell r="K509">
            <v>7</v>
          </cell>
        </row>
        <row r="510">
          <cell r="K510">
            <v>16</v>
          </cell>
        </row>
        <row r="511">
          <cell r="K511">
            <v>25</v>
          </cell>
        </row>
        <row r="512">
          <cell r="K512">
            <v>25</v>
          </cell>
        </row>
        <row r="513">
          <cell r="K513">
            <v>17</v>
          </cell>
        </row>
        <row r="514">
          <cell r="K514">
            <v>25</v>
          </cell>
        </row>
        <row r="515">
          <cell r="K515">
            <v>25</v>
          </cell>
        </row>
        <row r="516">
          <cell r="K516">
            <v>12</v>
          </cell>
        </row>
        <row r="517">
          <cell r="K517">
            <v>25</v>
          </cell>
        </row>
        <row r="518">
          <cell r="K518">
            <v>25</v>
          </cell>
        </row>
        <row r="519">
          <cell r="K519">
            <v>24</v>
          </cell>
        </row>
        <row r="520">
          <cell r="K520">
            <v>25</v>
          </cell>
        </row>
        <row r="521">
          <cell r="K521">
            <v>25</v>
          </cell>
        </row>
      </sheetData>
      <sheetData sheetId="2"/>
      <sheetData sheetId="3"/>
      <sheetData sheetId="4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emmy.fr/public/accueil" TargetMode="External"/><Relationship Id="rId2" Type="http://schemas.openxmlformats.org/officeDocument/2006/relationships/hyperlink" Target="http://www.paca.developpement-durable.gouv.fr/bilans-cee-en-paca-a9091.html" TargetMode="External"/><Relationship Id="rId3" Type="http://schemas.openxmlformats.org/officeDocument/2006/relationships/hyperlink" Target="https://www.ecologique-solidaire.gouv.fr/comites-pilotage-lettres-dinformation-et-statistiques-du-dispositif-des-certificats-deconomies" TargetMode="External"/><Relationship Id="rId4" Type="http://schemas.openxmlformats.org/officeDocument/2006/relationships/hyperlink" Target="http://www.developpement-durable.gouv.fr/Statistiques-de-delivrance-de-CEE.html" TargetMode="External"/><Relationship Id="rId5" Type="http://schemas.openxmlformats.org/officeDocument/2006/relationships/hyperlink" Target="https://www.ecologique-solidaire.gouv.fr/comites-pilotage-lettres-dinformation-et-statistiques-du-dispositif-des-certificats-deconomies" TargetMode="External"/><Relationship Id="rId6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www.emmy.fr/public/donnees-mensuelles?precarite=false" TargetMode="External"/><Relationship Id="rId2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www.emmy.fr/public/donnees-mensuelles?precarite=true" TargetMode="External"/><Relationship Id="rId2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2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3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8:I3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39" activeCellId="0" sqref="A39"/>
    </sheetView>
  </sheetViews>
  <sheetFormatPr defaultRowHeight="12.75" zeroHeight="false" outlineLevelRow="0" outlineLevelCol="0"/>
  <cols>
    <col collapsed="false" customWidth="true" hidden="false" outlineLevel="0" max="1" min="1" style="0" width="28.57"/>
    <col collapsed="false" customWidth="true" hidden="false" outlineLevel="0" max="2" min="2" style="0" width="67"/>
    <col collapsed="false" customWidth="true" hidden="false" outlineLevel="0" max="3" min="3" style="0" width="15.88"/>
    <col collapsed="false" customWidth="true" hidden="false" outlineLevel="0" max="1025" min="4" style="0" width="10.65"/>
  </cols>
  <sheetData>
    <row r="8" customFormat="false" ht="12.75" hidden="false" customHeight="false" outlineLevel="0" collapsed="false">
      <c r="A8" s="1" t="s">
        <v>0</v>
      </c>
    </row>
    <row r="10" customFormat="false" ht="12.75" hidden="false" customHeight="false" outlineLevel="0" collapsed="false">
      <c r="A10" s="2" t="s">
        <v>1</v>
      </c>
      <c r="H10" s="3"/>
      <c r="I10" s="4"/>
    </row>
    <row r="11" s="7" customFormat="true" ht="12.75" hidden="false" customHeight="false" outlineLevel="0" collapsed="false">
      <c r="A11" s="5" t="s">
        <v>2</v>
      </c>
      <c r="B11" s="6"/>
      <c r="C11" s="6"/>
      <c r="H11" s="8"/>
    </row>
    <row r="12" s="7" customFormat="true" ht="12.75" hidden="false" customHeight="false" outlineLevel="0" collapsed="false">
      <c r="A12" s="5"/>
      <c r="B12" s="6"/>
      <c r="C12" s="6"/>
    </row>
    <row r="13" s="7" customFormat="true" ht="12.75" hidden="false" customHeight="false" outlineLevel="0" collapsed="false">
      <c r="A13" s="2" t="s">
        <v>3</v>
      </c>
      <c r="B13" s="6"/>
      <c r="C13" s="6"/>
      <c r="H13" s="8"/>
    </row>
    <row r="14" s="7" customFormat="true" ht="12.75" hidden="false" customHeight="false" outlineLevel="0" collapsed="false">
      <c r="A14" s="5" t="s">
        <v>4</v>
      </c>
      <c r="B14" s="6"/>
      <c r="C14" s="6"/>
      <c r="H14" s="8"/>
    </row>
    <row r="15" s="7" customFormat="true" ht="12.75" hidden="false" customHeight="false" outlineLevel="0" collapsed="false">
      <c r="A15" s="5"/>
      <c r="B15" s="6"/>
      <c r="C15" s="6"/>
      <c r="H15" s="8"/>
    </row>
    <row r="16" s="7" customFormat="true" ht="12.75" hidden="false" customHeight="false" outlineLevel="0" collapsed="false">
      <c r="A16" s="2" t="s">
        <v>5</v>
      </c>
      <c r="B16" s="6"/>
      <c r="C16" s="6"/>
      <c r="H16" s="8"/>
    </row>
    <row r="17" s="7" customFormat="true" ht="12.8" hidden="false" customHeight="false" outlineLevel="0" collapsed="false">
      <c r="A17" s="5" t="s">
        <v>6</v>
      </c>
      <c r="B17" s="6"/>
      <c r="C17" s="6"/>
      <c r="H17" s="8"/>
    </row>
    <row r="19" customFormat="false" ht="12.75" hidden="false" customHeight="false" outlineLevel="0" collapsed="false">
      <c r="A19" s="1" t="s">
        <v>7</v>
      </c>
    </row>
    <row r="21" customFormat="false" ht="12.75" hidden="false" customHeight="false" outlineLevel="0" collapsed="false">
      <c r="A21" s="9" t="s">
        <v>8</v>
      </c>
      <c r="B21" s="9" t="s">
        <v>9</v>
      </c>
      <c r="C21" s="9" t="s">
        <v>10</v>
      </c>
    </row>
    <row r="22" s="2" customFormat="true" ht="12.75" hidden="false" customHeight="false" outlineLevel="0" collapsed="false">
      <c r="A22" s="2" t="s">
        <v>11</v>
      </c>
      <c r="B22" s="2" t="s">
        <v>12</v>
      </c>
    </row>
    <row r="23" s="2" customFormat="true" ht="12.75" hidden="false" customHeight="false" outlineLevel="0" collapsed="false">
      <c r="A23" s="2" t="s">
        <v>13</v>
      </c>
      <c r="B23" s="2" t="s">
        <v>14</v>
      </c>
    </row>
    <row r="24" s="2" customFormat="true" ht="12.75" hidden="false" customHeight="false" outlineLevel="0" collapsed="false">
      <c r="A24" s="2" t="s">
        <v>15</v>
      </c>
      <c r="B24" s="2" t="s">
        <v>16</v>
      </c>
      <c r="C24" s="2" t="s">
        <v>17</v>
      </c>
    </row>
    <row r="25" s="2" customFormat="true" ht="12.75" hidden="false" customHeight="false" outlineLevel="0" collapsed="false">
      <c r="A25" s="2" t="s">
        <v>18</v>
      </c>
      <c r="B25" s="2" t="s">
        <v>19</v>
      </c>
      <c r="C25" s="2" t="s">
        <v>20</v>
      </c>
    </row>
    <row r="26" s="2" customFormat="true" ht="12.75" hidden="false" customHeight="false" outlineLevel="0" collapsed="false"/>
    <row r="27" s="2" customFormat="true" ht="12.75" hidden="false" customHeight="false" outlineLevel="0" collapsed="false"/>
    <row r="28" s="2" customFormat="true" ht="12.75" hidden="false" customHeight="false" outlineLevel="0" collapsed="false"/>
    <row r="29" customFormat="false" ht="12.75" hidden="false" customHeight="false" outlineLevel="0" collapsed="false">
      <c r="A29" s="1" t="s">
        <v>21</v>
      </c>
    </row>
    <row r="31" customFormat="false" ht="12.75" hidden="false" customHeight="false" outlineLevel="0" collapsed="false">
      <c r="A31" s="10" t="s">
        <v>22</v>
      </c>
    </row>
    <row r="33" customFormat="false" ht="12.75" hidden="false" customHeight="false" outlineLevel="0" collapsed="false">
      <c r="A33" s="0" t="s">
        <v>23</v>
      </c>
    </row>
    <row r="34" customFormat="false" ht="12.75" hidden="false" customHeight="false" outlineLevel="0" collapsed="false">
      <c r="A34" s="0" t="s">
        <v>24</v>
      </c>
    </row>
    <row r="36" customFormat="false" ht="12.75" hidden="false" customHeight="false" outlineLevel="0" collapsed="false">
      <c r="A36" s="0" t="s">
        <v>25</v>
      </c>
    </row>
    <row r="37" customFormat="false" ht="12.75" hidden="false" customHeight="false" outlineLevel="0" collapsed="false">
      <c r="A37" s="0" t="s">
        <v>26</v>
      </c>
      <c r="B37" s="5" t="s">
        <v>2</v>
      </c>
    </row>
    <row r="38" customFormat="false" ht="12.8" hidden="false" customHeight="false" outlineLevel="0" collapsed="false">
      <c r="A38" s="4" t="s">
        <v>27</v>
      </c>
      <c r="B38" s="5" t="s">
        <v>6</v>
      </c>
    </row>
  </sheetData>
  <hyperlinks>
    <hyperlink ref="A11" r:id="rId1" display="https://www.emmy.fr/public/accueil"/>
    <hyperlink ref="A14" r:id="rId2" display="http://www.paca.developpement-durable.gouv.fr/bilans-cee-en-paca-a9091.html"/>
    <hyperlink ref="A17" r:id="rId3" display="https://www.ecologique-solidaire.gouv.fr/comites-pilotage-lettres-dinformation-et-statistiques-du-dispositif-des-certificats-deconomies"/>
    <hyperlink ref="A31" r:id="rId4" display="La date de référence est la date d'engagement des opérations "/>
    <hyperlink ref="B38" r:id="rId5" display="https://www.ecologique-solidaire.gouv.fr/comites-pilotage-lettres-dinformation-et-statistiques-du-dispositif-des-certificats-deconomies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58220"/>
    <pageSetUpPr fitToPage="false"/>
  </sheetPr>
  <dimension ref="A1:O53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7" topLeftCell="A18" activePane="bottomLeft" state="frozen"/>
      <selection pane="topLeft" activeCell="A1" activeCellId="0" sqref="A1"/>
      <selection pane="bottomLeft" activeCell="K8" activeCellId="0" sqref="K8"/>
    </sheetView>
  </sheetViews>
  <sheetFormatPr defaultRowHeight="12.8" zeroHeight="false" outlineLevelRow="0" outlineLevelCol="0"/>
  <cols>
    <col collapsed="false" customWidth="true" hidden="false" outlineLevel="0" max="1" min="1" style="29" width="12.71"/>
    <col collapsed="false" customWidth="true" hidden="false" outlineLevel="0" max="2" min="2" style="29" width="14.69"/>
    <col collapsed="false" customWidth="true" hidden="false" outlineLevel="0" max="3" min="3" style="29" width="44.14"/>
    <col collapsed="false" customWidth="true" hidden="false" outlineLevel="0" max="4" min="4" style="29" width="23.01"/>
    <col collapsed="false" customWidth="true" hidden="false" outlineLevel="0" max="10" min="5" style="29" width="18.71"/>
    <col collapsed="false" customWidth="true" hidden="false" outlineLevel="0" max="11" min="11" style="381" width="18.71"/>
    <col collapsed="false" customWidth="true" hidden="false" outlineLevel="0" max="12" min="12" style="382" width="18.71"/>
    <col collapsed="false" customWidth="true" hidden="false" outlineLevel="0" max="13" min="13" style="29" width="15.74"/>
    <col collapsed="false" customWidth="true" hidden="false" outlineLevel="0" max="14" min="14" style="29" width="15.61"/>
    <col collapsed="false" customWidth="true" hidden="false" outlineLevel="0" max="1025" min="15" style="29" width="11.42"/>
  </cols>
  <sheetData>
    <row r="1" s="384" customFormat="true" ht="21" hidden="false" customHeight="true" outlineLevel="0" collapsed="false">
      <c r="A1" s="99" t="s">
        <v>1340</v>
      </c>
      <c r="B1" s="383"/>
      <c r="C1" s="383"/>
      <c r="D1" s="383"/>
      <c r="E1" s="383"/>
      <c r="G1" s="383"/>
      <c r="K1" s="385"/>
      <c r="L1" s="386"/>
    </row>
    <row r="2" s="384" customFormat="true" ht="15" hidden="false" customHeight="false" outlineLevel="0" collapsed="false">
      <c r="A2" s="334" t="s">
        <v>1341</v>
      </c>
      <c r="B2" s="383"/>
      <c r="C2" s="383"/>
      <c r="E2" s="0"/>
      <c r="G2" s="383"/>
      <c r="K2" s="385"/>
      <c r="L2" s="386"/>
    </row>
    <row r="3" s="384" customFormat="true" ht="15" hidden="false" customHeight="false" outlineLevel="0" collapsed="false">
      <c r="A3" s="334" t="s">
        <v>1342</v>
      </c>
      <c r="B3" s="383"/>
      <c r="C3" s="383"/>
      <c r="D3" s="383"/>
      <c r="E3" s="383"/>
      <c r="G3" s="383"/>
      <c r="K3" s="385"/>
      <c r="L3" s="386"/>
    </row>
    <row r="4" customFormat="false" ht="42.75" hidden="false" customHeight="true" outlineLevel="0" collapsed="false">
      <c r="D4" s="387"/>
      <c r="E4" s="333" t="s">
        <v>59</v>
      </c>
      <c r="F4" s="333" t="s">
        <v>60</v>
      </c>
      <c r="G4" s="333" t="s">
        <v>61</v>
      </c>
      <c r="H4" s="333" t="s">
        <v>62</v>
      </c>
      <c r="I4" s="333" t="s">
        <v>63</v>
      </c>
      <c r="J4" s="333" t="s">
        <v>64</v>
      </c>
      <c r="K4" s="333" t="s">
        <v>1335</v>
      </c>
      <c r="L4" s="388" t="s">
        <v>67</v>
      </c>
      <c r="M4" s="119" t="s">
        <v>90</v>
      </c>
      <c r="N4" s="119" t="s">
        <v>91</v>
      </c>
      <c r="O4" s="55" t="s">
        <v>92</v>
      </c>
    </row>
    <row r="5" s="90" customFormat="true" ht="17.25" hidden="false" customHeight="true" outlineLevel="0" collapsed="false">
      <c r="D5" s="389" t="s">
        <v>95</v>
      </c>
      <c r="E5" s="121" t="s">
        <v>96</v>
      </c>
      <c r="F5" s="121" t="s">
        <v>98</v>
      </c>
      <c r="G5" s="121" t="s">
        <v>97</v>
      </c>
      <c r="H5" s="121" t="s">
        <v>97</v>
      </c>
      <c r="I5" s="121" t="s">
        <v>97</v>
      </c>
      <c r="J5" s="121" t="s">
        <v>96</v>
      </c>
      <c r="K5" s="333"/>
      <c r="L5" s="388"/>
      <c r="M5" s="119"/>
      <c r="N5" s="119"/>
      <c r="O5" s="390" t="s">
        <v>1343</v>
      </c>
    </row>
    <row r="6" customFormat="false" ht="17.25" hidden="false" customHeight="true" outlineLevel="0" collapsed="false">
      <c r="D6" s="391" t="s">
        <v>66</v>
      </c>
      <c r="E6" s="392" t="n">
        <f aca="false">E8/$L$8</f>
        <v>0.00160203794719375</v>
      </c>
      <c r="F6" s="392" t="n">
        <f aca="false">F8/$L$8</f>
        <v>0.00534820147511489</v>
      </c>
      <c r="G6" s="392" t="n">
        <f aca="false">G8/$L$8</f>
        <v>0.00695401890687981</v>
      </c>
      <c r="H6" s="392" t="n">
        <f aca="false">H8/$L$8</f>
        <v>0.0227118600695484</v>
      </c>
      <c r="I6" s="392" t="n">
        <f aca="false">I8/$L$8</f>
        <v>0.00558265629903961</v>
      </c>
      <c r="J6" s="392" t="n">
        <f aca="false">J8/$L$8</f>
        <v>0.00813033532758434</v>
      </c>
      <c r="K6" s="392" t="n">
        <f aca="false">K8/$L$8</f>
        <v>0.0503291100253608</v>
      </c>
      <c r="L6" s="388" t="s">
        <v>1344</v>
      </c>
      <c r="O6" s="393" t="n">
        <f aca="false">PrixCEE_Classique!G7</f>
        <v>2.56416666666667</v>
      </c>
    </row>
    <row r="7" customFormat="false" ht="17.25" hidden="false" customHeight="true" outlineLevel="0" collapsed="false">
      <c r="D7" s="394" t="s">
        <v>75</v>
      </c>
      <c r="E7" s="123" t="n">
        <f aca="false">E8/$K$8</f>
        <v>0.0318312393441189</v>
      </c>
      <c r="F7" s="123" t="n">
        <f aca="false">F8/$K$8</f>
        <v>0.106264574764385</v>
      </c>
      <c r="G7" s="123" t="n">
        <f aca="false">G8/$K$8</f>
        <v>0.138170909506957</v>
      </c>
      <c r="H7" s="123" t="n">
        <f aca="false">H8/$K$8</f>
        <v>0.451266872354864</v>
      </c>
      <c r="I7" s="123" t="n">
        <f aca="false">I8/$K$8</f>
        <v>0.110923008497995</v>
      </c>
      <c r="J7" s="123" t="n">
        <f aca="false">J8/$K$8</f>
        <v>0.161543395531681</v>
      </c>
      <c r="K7" s="123" t="n">
        <f aca="false">K8/$K$8</f>
        <v>1</v>
      </c>
      <c r="L7" s="388" t="s">
        <v>1344</v>
      </c>
    </row>
    <row r="8" s="381" customFormat="true" ht="17.25" hidden="false" customHeight="true" outlineLevel="0" collapsed="false">
      <c r="A8" s="395"/>
      <c r="D8" s="396" t="s">
        <v>86</v>
      </c>
      <c r="E8" s="185" t="n">
        <f aca="false">SUM(E19:E532)</f>
        <v>1085105275</v>
      </c>
      <c r="F8" s="185" t="n">
        <f aca="false">SUM(F19:F532)</f>
        <v>3622486997</v>
      </c>
      <c r="G8" s="185" t="n">
        <f aca="false">SUM(G19:G532)</f>
        <v>4710152223</v>
      </c>
      <c r="H8" s="185" t="n">
        <f aca="false">SUM(H19:H532)</f>
        <v>15383380406</v>
      </c>
      <c r="I8" s="185" t="n">
        <f aca="false">SUM(I19:I532)</f>
        <v>3781289831</v>
      </c>
      <c r="J8" s="185" t="n">
        <f aca="false">SUM(J19:J532)</f>
        <v>5506904357</v>
      </c>
      <c r="K8" s="185" t="n">
        <f aca="false">SUM(K19:K532)</f>
        <v>34089319089</v>
      </c>
      <c r="L8" s="185" t="n">
        <f aca="false">SUM(L19:L532)</f>
        <v>677328072597</v>
      </c>
      <c r="M8" s="397"/>
      <c r="N8" s="397"/>
    </row>
    <row r="9" s="381" customFormat="true" ht="17.25" hidden="false" customHeight="true" outlineLevel="0" collapsed="false">
      <c r="A9" s="395"/>
      <c r="D9" s="398" t="s">
        <v>87</v>
      </c>
      <c r="E9" s="107" t="n">
        <f aca="false">E8*$O$6/1000</f>
        <v>2782390.77597917</v>
      </c>
      <c r="F9" s="107" t="n">
        <f aca="false">F8*$O$6/1000</f>
        <v>9288660.40814083</v>
      </c>
      <c r="G9" s="107" t="n">
        <f aca="false">G8*$O$6/1000</f>
        <v>12077615.3251425</v>
      </c>
      <c r="H9" s="107" t="n">
        <f aca="false">H8*$O$6/1000</f>
        <v>39445551.2577183</v>
      </c>
      <c r="I9" s="107" t="n">
        <f aca="false">I8*$O$6/1000</f>
        <v>9695857.34165583</v>
      </c>
      <c r="J9" s="107" t="n">
        <f aca="false">J8*$O$6/1000</f>
        <v>14120620.5887408</v>
      </c>
      <c r="K9" s="107" t="n">
        <f aca="false">K8*$O$6/1000</f>
        <v>87410695.6973775</v>
      </c>
      <c r="L9" s="107" t="n">
        <f aca="false">L8*$O$6/1000</f>
        <v>1736782066.15081</v>
      </c>
      <c r="M9" s="397"/>
      <c r="N9" s="397"/>
    </row>
    <row r="10" s="381" customFormat="true" ht="15" hidden="false" customHeight="true" outlineLevel="0" collapsed="false">
      <c r="A10" s="395"/>
      <c r="D10" s="399"/>
      <c r="E10" s="400"/>
      <c r="F10" s="400"/>
      <c r="G10" s="400"/>
      <c r="H10" s="400"/>
      <c r="I10" s="400"/>
      <c r="J10" s="400"/>
      <c r="K10" s="400"/>
      <c r="L10" s="401"/>
      <c r="M10" s="397"/>
      <c r="N10" s="397"/>
    </row>
    <row r="11" s="381" customFormat="true" ht="15" hidden="false" customHeight="true" outlineLevel="0" collapsed="false">
      <c r="B11" s="134" t="n">
        <f aca="false">COUNTIF($A$19:$A$544,"Agriculture")</f>
        <v>47</v>
      </c>
      <c r="C11" s="120" t="s">
        <v>103</v>
      </c>
      <c r="D11" s="402" t="s">
        <v>118</v>
      </c>
      <c r="E11" s="136" t="n">
        <f aca="false">SUMIFS(E19:E532,$A$19:$A$532,"Agriculture")</f>
        <v>0</v>
      </c>
      <c r="F11" s="136" t="n">
        <f aca="false">SUMIFS(F19:F532,$A$19:$A$532,"Agriculture")</f>
        <v>2985600</v>
      </c>
      <c r="G11" s="136" t="n">
        <f aca="false">SUMIFS(G19:G532,$A$19:$A$532,"Agriculture")</f>
        <v>0</v>
      </c>
      <c r="H11" s="136" t="n">
        <f aca="false">SUMIFS(H19:H532,$A$19:$A$532,"Agriculture")</f>
        <v>2760251218</v>
      </c>
      <c r="I11" s="136" t="n">
        <f aca="false">SUMIFS(I19:I532,$A$19:$A$532,"Agriculture")</f>
        <v>5232600</v>
      </c>
      <c r="J11" s="136" t="n">
        <f aca="false">SUMIFS(J19:J532,$A$19:$A$532,"Agriculture")</f>
        <v>165961569</v>
      </c>
      <c r="K11" s="136" t="n">
        <f aca="false">SUMIFS(K19:K532,$A$19:$A$532,"Agriculture")</f>
        <v>2934430987</v>
      </c>
      <c r="L11" s="136" t="n">
        <f aca="false">SUMIFS(L19:L532,$A$19:$A$532,"Agriculture")</f>
        <v>28099795650</v>
      </c>
      <c r="M11" s="138" t="n">
        <f aca="false">K11*$O$6/1000</f>
        <v>7524370.12249917</v>
      </c>
      <c r="N11" s="138" t="n">
        <f aca="false">L11*$O$6/1000</f>
        <v>72052559.345875</v>
      </c>
    </row>
    <row r="12" s="381" customFormat="true" ht="15" hidden="false" customHeight="true" outlineLevel="0" collapsed="false">
      <c r="B12" s="134" t="n">
        <f aca="false">COUNTIF($A$19:$A$544,"Résidentiel")</f>
        <v>134</v>
      </c>
      <c r="C12" s="120" t="s">
        <v>103</v>
      </c>
      <c r="D12" s="403" t="s">
        <v>216</v>
      </c>
      <c r="E12" s="143" t="n">
        <f aca="false">SUMIFS(E19:E532,$A$19:$A$532,"Résidentiel")</f>
        <v>571097984</v>
      </c>
      <c r="F12" s="143" t="n">
        <f aca="false">SUMIFS(F19:F532,$A$19:$A$532,"Résidentiel")</f>
        <v>2766009038</v>
      </c>
      <c r="G12" s="143" t="n">
        <f aca="false">SUMIFS(G19:G532,$A$19:$A$532,"Résidentiel")</f>
        <v>2762946057</v>
      </c>
      <c r="H12" s="143" t="n">
        <f aca="false">SUMIFS(H19:H532,$A$19:$A$532,"Résidentiel")</f>
        <v>6518568391</v>
      </c>
      <c r="I12" s="143" t="n">
        <f aca="false">SUMIFS(I19:I532,$A$19:$A$532,"Résidentiel")</f>
        <v>2225265025</v>
      </c>
      <c r="J12" s="143" t="n">
        <f aca="false">SUMIFS(J19:J532,$A$19:$A$532,"Résidentiel")</f>
        <v>2709992632</v>
      </c>
      <c r="K12" s="143" t="n">
        <f aca="false">SUMIFS(K19:K532,$A$19:$A$532,"Résidentiel")</f>
        <v>17553879127</v>
      </c>
      <c r="L12" s="143" t="n">
        <f aca="false">SUMIFS(L19:L532,$A$19:$A$532,"Résidentiel")</f>
        <v>389686287824</v>
      </c>
      <c r="M12" s="145" t="n">
        <f aca="false">K12*$O$6/1000</f>
        <v>45011071.7281492</v>
      </c>
      <c r="N12" s="145" t="n">
        <f aca="false">L12*$O$6/1000</f>
        <v>999220589.695373</v>
      </c>
    </row>
    <row r="13" s="381" customFormat="true" ht="15" hidden="false" customHeight="true" outlineLevel="0" collapsed="false">
      <c r="B13" s="134" t="n">
        <f aca="false">COUNTIF($A$19:$A$544,"Tertiaire")</f>
        <v>169</v>
      </c>
      <c r="C13" s="120" t="s">
        <v>103</v>
      </c>
      <c r="D13" s="404" t="s">
        <v>485</v>
      </c>
      <c r="E13" s="405" t="n">
        <f aca="false">SUMIFS(E19:E532,$A$19:$A$532,"Tertiaire")</f>
        <v>349292174</v>
      </c>
      <c r="F13" s="405" t="n">
        <f aca="false">SUMIFS(F19:F532,$A$19:$A$532,"Tertiaire")</f>
        <v>509425296</v>
      </c>
      <c r="G13" s="405" t="n">
        <f aca="false">SUMIFS(G19:G532,$A$19:$A$532,"Tertiaire")</f>
        <v>953401022</v>
      </c>
      <c r="H13" s="405" t="n">
        <f aca="false">SUMIFS(H19:H532,$A$19:$A$532,"Tertiaire")</f>
        <v>3109668963</v>
      </c>
      <c r="I13" s="405" t="n">
        <f aca="false">SUMIFS(I19:I532,$A$19:$A$532,"Tertiaire")</f>
        <v>1177942756</v>
      </c>
      <c r="J13" s="405" t="n">
        <f aca="false">SUMIFS(J19:J532,$A$19:$A$532,"Tertiaire")</f>
        <v>1048551989</v>
      </c>
      <c r="K13" s="405" t="n">
        <f aca="false">SUMIFS(K19:K532,$A$19:$A$532,"Tertiaire")</f>
        <v>7148282200</v>
      </c>
      <c r="L13" s="405" t="n">
        <f aca="false">SUMIFS(L19:L532,$A$19:$A$532,"Tertiaire")</f>
        <v>105061548146</v>
      </c>
      <c r="M13" s="406" t="n">
        <f aca="false">K13*$O$6/1000</f>
        <v>18329386.9411667</v>
      </c>
      <c r="N13" s="406" t="n">
        <f aca="false">L13*$O$6/1000</f>
        <v>269395319.704368</v>
      </c>
    </row>
    <row r="14" s="381" customFormat="true" ht="15" hidden="false" customHeight="true" outlineLevel="0" collapsed="false">
      <c r="B14" s="134" t="n">
        <f aca="false">COUNTIF($A$19:$A$544,"Industrie")</f>
        <v>76</v>
      </c>
      <c r="C14" s="120" t="s">
        <v>103</v>
      </c>
      <c r="D14" s="407" t="s">
        <v>801</v>
      </c>
      <c r="E14" s="160" t="n">
        <f aca="false">SUMIFS(E19:E532,$A$19:$A$532,"Industrie")</f>
        <v>155354115</v>
      </c>
      <c r="F14" s="160" t="n">
        <f aca="false">SUMIFS(F19:F532,$A$19:$A$532,"Industrie")</f>
        <v>269408550</v>
      </c>
      <c r="G14" s="160" t="n">
        <f aca="false">SUMIFS(G19:G532,$A$19:$A$532,"Industrie")</f>
        <v>867637024</v>
      </c>
      <c r="H14" s="160" t="n">
        <f aca="false">SUMIFS(H19:H532,$A$19:$A$532,"Industrie")</f>
        <v>1822600607</v>
      </c>
      <c r="I14" s="160" t="n">
        <f aca="false">SUMIFS(I19:I532,$A$19:$A$532,"Industrie")</f>
        <v>201951250</v>
      </c>
      <c r="J14" s="160" t="n">
        <f aca="false">SUMIFS(J19:J532,$A$19:$A$532,"Industrie")</f>
        <v>1342842657</v>
      </c>
      <c r="K14" s="160" t="n">
        <f aca="false">SUMIFS(K19:K532,$A$19:$A$532,"Industrie")</f>
        <v>4659794203</v>
      </c>
      <c r="L14" s="160" t="n">
        <f aca="false">SUMIFS(L19:L532,$A$19:$A$532,"Industrie")</f>
        <v>129294700188</v>
      </c>
      <c r="M14" s="162" t="n">
        <f aca="false">K14*$O$6/1000</f>
        <v>11948488.9688592</v>
      </c>
      <c r="N14" s="162" t="n">
        <f aca="false">L14*$O$6/1000</f>
        <v>331533160.39873</v>
      </c>
    </row>
    <row r="15" s="381" customFormat="true" ht="15" hidden="false" customHeight="true" outlineLevel="0" collapsed="false">
      <c r="B15" s="134" t="n">
        <f aca="false">COUNTIF($A$19:$A$544,"Réseaux")</f>
        <v>29</v>
      </c>
      <c r="C15" s="120" t="s">
        <v>103</v>
      </c>
      <c r="D15" s="408" t="s">
        <v>944</v>
      </c>
      <c r="E15" s="168" t="n">
        <f aca="false">SUMIFS(E19:E532,$A$19:$A$532,"Réseaux")</f>
        <v>1066178</v>
      </c>
      <c r="F15" s="168" t="n">
        <f aca="false">SUMIFS(F19:F532,$A$19:$A$532,"Réseaux")</f>
        <v>39914320</v>
      </c>
      <c r="G15" s="168" t="n">
        <f aca="false">SUMIFS(G19:G532,$A$19:$A$532,"Réseaux")</f>
        <v>57378984</v>
      </c>
      <c r="H15" s="168" t="n">
        <f aca="false">SUMIFS(H19:H532,$A$19:$A$532,"Réseaux")</f>
        <v>140052380</v>
      </c>
      <c r="I15" s="168" t="n">
        <f aca="false">SUMIFS(I19:I532,$A$19:$A$532,"Réseaux")</f>
        <v>99339178</v>
      </c>
      <c r="J15" s="168" t="n">
        <f aca="false">SUMIFS(J19:J532,$A$19:$A$532,"Réseaux")</f>
        <v>22251100</v>
      </c>
      <c r="K15" s="168" t="n">
        <f aca="false">SUMIFS(K19:K532,$A$19:$A$532,"Réseaux")</f>
        <v>360002140</v>
      </c>
      <c r="L15" s="168" t="n">
        <f aca="false">SUMIFS(L19:L532,$A$19:$A$532,"Réseaux")</f>
        <v>12654046473</v>
      </c>
      <c r="M15" s="170" t="n">
        <f aca="false">K15*$O$6/1000</f>
        <v>923105.487316667</v>
      </c>
      <c r="N15" s="170" t="n">
        <f aca="false">L15*$O$6/1000</f>
        <v>32447084.1645175</v>
      </c>
    </row>
    <row r="16" s="381" customFormat="true" ht="15" hidden="false" customHeight="true" outlineLevel="0" collapsed="false">
      <c r="B16" s="134" t="n">
        <f aca="false">COUNTIF($A$19:$A$544,"Transports")</f>
        <v>59</v>
      </c>
      <c r="C16" s="120" t="s">
        <v>103</v>
      </c>
      <c r="D16" s="409" t="s">
        <v>1003</v>
      </c>
      <c r="E16" s="176" t="n">
        <f aca="false">SUMIFS(E19:E532,$A$19:$A$532,"Transports")</f>
        <v>8294824</v>
      </c>
      <c r="F16" s="176" t="n">
        <f aca="false">SUMIFS(F19:F532,$A$19:$A$532,"Transports")</f>
        <v>34744193</v>
      </c>
      <c r="G16" s="176" t="n">
        <f aca="false">SUMIFS(G19:G532,$A$19:$A$532,"Transports")</f>
        <v>68789136</v>
      </c>
      <c r="H16" s="176" t="n">
        <f aca="false">SUMIFS(H19:H532,$A$19:$A$532,"Transports")</f>
        <v>1032238847</v>
      </c>
      <c r="I16" s="176" t="n">
        <f aca="false">SUMIFS(I19:I532,$A$19:$A$532,"Transports")</f>
        <v>71559022</v>
      </c>
      <c r="J16" s="176" t="n">
        <f aca="false">SUMIFS(J19:J532,$A$19:$A$532,"Transports")</f>
        <v>217304410</v>
      </c>
      <c r="K16" s="176" t="n">
        <f aca="false">SUMIFS(K19:K532,$A$19:$A$532,"Transports")</f>
        <v>1432930432</v>
      </c>
      <c r="L16" s="176" t="n">
        <f aca="false">SUMIFS(L19:L532,$A$19:$A$532,"Transports")</f>
        <v>12531694316</v>
      </c>
      <c r="M16" s="178" t="n">
        <f aca="false">K16*$O$6/1000</f>
        <v>3674272.44938667</v>
      </c>
      <c r="N16" s="178" t="n">
        <f aca="false">L16*$O$6/1000</f>
        <v>32133352.8419433</v>
      </c>
    </row>
    <row r="17" customFormat="false" ht="16.5" hidden="false" customHeight="true" outlineLevel="0" collapsed="false">
      <c r="D17" s="410"/>
      <c r="E17" s="411"/>
      <c r="F17" s="411"/>
      <c r="G17" s="411"/>
      <c r="H17" s="411"/>
      <c r="I17" s="411"/>
      <c r="J17" s="411"/>
      <c r="K17" s="411"/>
      <c r="L17" s="411"/>
    </row>
    <row r="18" customFormat="false" ht="54" hidden="false" customHeight="true" outlineLevel="0" collapsed="false">
      <c r="A18" s="192" t="s">
        <v>111</v>
      </c>
      <c r="B18" s="192" t="s">
        <v>112</v>
      </c>
      <c r="C18" s="192" t="s">
        <v>113</v>
      </c>
      <c r="D18" s="192" t="s">
        <v>114</v>
      </c>
      <c r="E18" s="333" t="s">
        <v>59</v>
      </c>
      <c r="F18" s="333" t="s">
        <v>60</v>
      </c>
      <c r="G18" s="333" t="s">
        <v>61</v>
      </c>
      <c r="H18" s="333" t="s">
        <v>62</v>
      </c>
      <c r="I18" s="333" t="s">
        <v>63</v>
      </c>
      <c r="J18" s="333" t="s">
        <v>64</v>
      </c>
      <c r="K18" s="333" t="s">
        <v>89</v>
      </c>
      <c r="L18" s="333" t="s">
        <v>67</v>
      </c>
    </row>
    <row r="19" customFormat="false" ht="20.6" hidden="false" customHeight="false" outlineLevel="0" collapsed="false">
      <c r="A19" s="382" t="s">
        <v>118</v>
      </c>
      <c r="B19" s="382" t="s">
        <v>561</v>
      </c>
      <c r="C19" s="196" t="s">
        <v>120</v>
      </c>
      <c r="D19" s="412" t="s">
        <v>121</v>
      </c>
      <c r="E19" s="202" t="n">
        <v>0</v>
      </c>
      <c r="F19" s="202" t="n">
        <v>2520000</v>
      </c>
      <c r="G19" s="202" t="n">
        <v>0</v>
      </c>
      <c r="H19" s="202" t="n">
        <v>39454600</v>
      </c>
      <c r="I19" s="202" t="n">
        <v>0</v>
      </c>
      <c r="J19" s="202" t="n">
        <v>13957184</v>
      </c>
      <c r="K19" s="202" t="n">
        <v>55931784</v>
      </c>
      <c r="L19" s="199" t="n">
        <v>507383379</v>
      </c>
    </row>
    <row r="20" customFormat="false" ht="13.1" hidden="false" customHeight="false" outlineLevel="0" collapsed="false">
      <c r="A20" s="382" t="s">
        <v>118</v>
      </c>
      <c r="B20" s="382" t="s">
        <v>561</v>
      </c>
      <c r="C20" s="196" t="s">
        <v>122</v>
      </c>
      <c r="D20" s="412" t="s">
        <v>123</v>
      </c>
      <c r="E20" s="202" t="n">
        <v>0</v>
      </c>
      <c r="F20" s="202" t="n">
        <v>0</v>
      </c>
      <c r="G20" s="202" t="n">
        <v>0</v>
      </c>
      <c r="H20" s="202" t="n">
        <v>0</v>
      </c>
      <c r="I20" s="202" t="n">
        <v>0</v>
      </c>
      <c r="J20" s="202" t="n">
        <v>5311872</v>
      </c>
      <c r="K20" s="202" t="n">
        <v>5311872</v>
      </c>
      <c r="L20" s="199" t="n">
        <v>59295581</v>
      </c>
    </row>
    <row r="21" customFormat="false" ht="13.1" hidden="false" customHeight="false" outlineLevel="0" collapsed="false">
      <c r="A21" s="382" t="s">
        <v>118</v>
      </c>
      <c r="B21" s="382" t="s">
        <v>561</v>
      </c>
      <c r="C21" s="196" t="s">
        <v>124</v>
      </c>
      <c r="D21" s="412" t="s">
        <v>125</v>
      </c>
      <c r="E21" s="202" t="n">
        <v>0</v>
      </c>
      <c r="F21" s="202" t="n">
        <v>0</v>
      </c>
      <c r="G21" s="202" t="n">
        <v>0</v>
      </c>
      <c r="H21" s="202" t="n">
        <v>1643524</v>
      </c>
      <c r="I21" s="202" t="n">
        <v>0</v>
      </c>
      <c r="J21" s="202" t="n">
        <v>2681280</v>
      </c>
      <c r="K21" s="202" t="n">
        <v>4324804</v>
      </c>
      <c r="L21" s="199" t="n">
        <v>13112224</v>
      </c>
    </row>
    <row r="22" customFormat="false" ht="20.6" hidden="false" customHeight="false" outlineLevel="0" collapsed="false">
      <c r="A22" s="382" t="s">
        <v>118</v>
      </c>
      <c r="B22" s="382" t="s">
        <v>561</v>
      </c>
      <c r="C22" s="196" t="s">
        <v>126</v>
      </c>
      <c r="D22" s="412" t="s">
        <v>127</v>
      </c>
      <c r="E22" s="202" t="n">
        <v>0</v>
      </c>
      <c r="F22" s="202" t="n">
        <v>0</v>
      </c>
      <c r="G22" s="202" t="n">
        <v>0</v>
      </c>
      <c r="H22" s="202" t="n">
        <v>1873476</v>
      </c>
      <c r="I22" s="202" t="n">
        <v>0</v>
      </c>
      <c r="J22" s="202" t="n">
        <v>2469250</v>
      </c>
      <c r="K22" s="202" t="n">
        <v>4342726</v>
      </c>
      <c r="L22" s="199" t="n">
        <v>49854108</v>
      </c>
    </row>
    <row r="23" customFormat="false" ht="13.1" hidden="false" customHeight="false" outlineLevel="0" collapsed="false">
      <c r="A23" s="382" t="s">
        <v>118</v>
      </c>
      <c r="B23" s="382" t="s">
        <v>561</v>
      </c>
      <c r="C23" s="196" t="s">
        <v>122</v>
      </c>
      <c r="D23" s="412" t="s">
        <v>128</v>
      </c>
      <c r="E23" s="202" t="n">
        <v>0</v>
      </c>
      <c r="F23" s="202" t="n">
        <v>0</v>
      </c>
      <c r="G23" s="202" t="n">
        <v>0</v>
      </c>
      <c r="H23" s="202" t="n">
        <v>0</v>
      </c>
      <c r="I23" s="202" t="n">
        <v>0</v>
      </c>
      <c r="J23" s="202" t="n">
        <v>0</v>
      </c>
      <c r="K23" s="202" t="n">
        <v>0</v>
      </c>
      <c r="L23" s="199" t="n">
        <v>22724332</v>
      </c>
    </row>
    <row r="24" customFormat="false" ht="13.1" hidden="false" customHeight="false" outlineLevel="0" collapsed="false">
      <c r="A24" s="382" t="s">
        <v>118</v>
      </c>
      <c r="B24" s="382" t="s">
        <v>561</v>
      </c>
      <c r="C24" s="196" t="s">
        <v>129</v>
      </c>
      <c r="D24" s="412" t="s">
        <v>130</v>
      </c>
      <c r="E24" s="202" t="n">
        <v>0</v>
      </c>
      <c r="F24" s="202" t="n">
        <v>0</v>
      </c>
      <c r="G24" s="202" t="n">
        <v>0</v>
      </c>
      <c r="H24" s="202" t="n">
        <v>0</v>
      </c>
      <c r="I24" s="202" t="n">
        <v>0</v>
      </c>
      <c r="J24" s="202" t="n">
        <v>0</v>
      </c>
      <c r="K24" s="202" t="n">
        <v>0</v>
      </c>
      <c r="L24" s="199" t="n">
        <v>3733472</v>
      </c>
    </row>
    <row r="25" customFormat="false" ht="13.1" hidden="false" customHeight="false" outlineLevel="0" collapsed="false">
      <c r="A25" s="382" t="s">
        <v>118</v>
      </c>
      <c r="B25" s="413" t="s">
        <v>135</v>
      </c>
      <c r="C25" s="196" t="s">
        <v>136</v>
      </c>
      <c r="D25" s="412" t="s">
        <v>137</v>
      </c>
      <c r="E25" s="202" t="n">
        <v>0</v>
      </c>
      <c r="F25" s="202" t="n">
        <v>465600</v>
      </c>
      <c r="G25" s="202" t="n">
        <v>0</v>
      </c>
      <c r="H25" s="202" t="n">
        <v>0</v>
      </c>
      <c r="I25" s="202" t="n">
        <v>0</v>
      </c>
      <c r="J25" s="202" t="n">
        <v>0</v>
      </c>
      <c r="K25" s="202" t="n">
        <v>465600</v>
      </c>
      <c r="L25" s="199" t="n">
        <v>9312000</v>
      </c>
    </row>
    <row r="26" customFormat="false" ht="13.1" hidden="false" customHeight="false" outlineLevel="0" collapsed="false">
      <c r="A26" s="382" t="s">
        <v>118</v>
      </c>
      <c r="B26" s="413" t="s">
        <v>135</v>
      </c>
      <c r="C26" s="196" t="s">
        <v>138</v>
      </c>
      <c r="D26" s="412" t="s">
        <v>139</v>
      </c>
      <c r="E26" s="202" t="n">
        <v>0</v>
      </c>
      <c r="F26" s="202" t="n">
        <v>0</v>
      </c>
      <c r="G26" s="202" t="n">
        <v>0</v>
      </c>
      <c r="H26" s="202" t="n">
        <v>2591665764</v>
      </c>
      <c r="I26" s="202" t="n">
        <v>0</v>
      </c>
      <c r="J26" s="202" t="n">
        <v>55954426</v>
      </c>
      <c r="K26" s="202" t="n">
        <v>2647620190</v>
      </c>
      <c r="L26" s="199" t="n">
        <v>24020843483</v>
      </c>
    </row>
    <row r="27" customFormat="false" ht="20.6" hidden="false" customHeight="false" outlineLevel="0" collapsed="false">
      <c r="A27" s="382" t="s">
        <v>118</v>
      </c>
      <c r="B27" s="413" t="s">
        <v>135</v>
      </c>
      <c r="C27" s="196" t="s">
        <v>140</v>
      </c>
      <c r="D27" s="412" t="s">
        <v>141</v>
      </c>
      <c r="E27" s="202" t="n">
        <v>0</v>
      </c>
      <c r="F27" s="202" t="n">
        <v>0</v>
      </c>
      <c r="G27" s="202" t="n">
        <v>0</v>
      </c>
      <c r="H27" s="202" t="n">
        <v>0</v>
      </c>
      <c r="I27" s="202" t="n">
        <v>0</v>
      </c>
      <c r="J27" s="202" t="n">
        <v>0</v>
      </c>
      <c r="K27" s="202" t="n">
        <v>0</v>
      </c>
      <c r="L27" s="199" t="n">
        <v>0</v>
      </c>
    </row>
    <row r="28" customFormat="false" ht="13.1" hidden="false" customHeight="false" outlineLevel="0" collapsed="false">
      <c r="A28" s="382" t="s">
        <v>118</v>
      </c>
      <c r="B28" s="413" t="s">
        <v>142</v>
      </c>
      <c r="C28" s="196" t="s">
        <v>143</v>
      </c>
      <c r="D28" s="412" t="s">
        <v>144</v>
      </c>
      <c r="E28" s="202" t="n">
        <v>0</v>
      </c>
      <c r="F28" s="202" t="n">
        <v>0</v>
      </c>
      <c r="G28" s="202" t="n">
        <v>0</v>
      </c>
      <c r="H28" s="202" t="n">
        <v>89978620</v>
      </c>
      <c r="I28" s="202" t="n">
        <v>0</v>
      </c>
      <c r="J28" s="202" t="n">
        <v>12240000</v>
      </c>
      <c r="K28" s="202" t="n">
        <v>102218620</v>
      </c>
      <c r="L28" s="199" t="n">
        <v>940270680</v>
      </c>
    </row>
    <row r="29" customFormat="false" ht="20.6" hidden="false" customHeight="false" outlineLevel="0" collapsed="false">
      <c r="A29" s="382" t="s">
        <v>118</v>
      </c>
      <c r="B29" s="413" t="s">
        <v>142</v>
      </c>
      <c r="C29" s="196" t="s">
        <v>145</v>
      </c>
      <c r="D29" s="412" t="s">
        <v>146</v>
      </c>
      <c r="E29" s="202" t="n">
        <v>0</v>
      </c>
      <c r="F29" s="202" t="n">
        <v>0</v>
      </c>
      <c r="G29" s="202" t="n">
        <v>0</v>
      </c>
      <c r="H29" s="202" t="n">
        <v>0</v>
      </c>
      <c r="I29" s="202" t="n">
        <v>0</v>
      </c>
      <c r="J29" s="202" t="n">
        <v>0</v>
      </c>
      <c r="K29" s="202" t="n">
        <v>0</v>
      </c>
      <c r="L29" s="199" t="n">
        <v>31128700</v>
      </c>
    </row>
    <row r="30" customFormat="false" ht="13.1" hidden="false" customHeight="false" outlineLevel="0" collapsed="false">
      <c r="A30" s="382" t="s">
        <v>118</v>
      </c>
      <c r="B30" s="413" t="s">
        <v>142</v>
      </c>
      <c r="C30" s="196" t="s">
        <v>147</v>
      </c>
      <c r="D30" s="412" t="s">
        <v>148</v>
      </c>
      <c r="E30" s="202" t="n">
        <v>0</v>
      </c>
      <c r="F30" s="202" t="n">
        <v>0</v>
      </c>
      <c r="G30" s="202" t="n">
        <v>0</v>
      </c>
      <c r="H30" s="202" t="n">
        <v>0</v>
      </c>
      <c r="I30" s="202" t="n">
        <v>0</v>
      </c>
      <c r="J30" s="202" t="n">
        <v>0</v>
      </c>
      <c r="K30" s="202" t="n">
        <v>0</v>
      </c>
      <c r="L30" s="199" t="n">
        <v>21165151</v>
      </c>
    </row>
    <row r="31" customFormat="false" ht="20.6" hidden="false" customHeight="false" outlineLevel="0" collapsed="false">
      <c r="A31" s="382" t="s">
        <v>118</v>
      </c>
      <c r="B31" s="413" t="s">
        <v>142</v>
      </c>
      <c r="C31" s="196" t="s">
        <v>149</v>
      </c>
      <c r="D31" s="412" t="s">
        <v>150</v>
      </c>
      <c r="E31" s="202" t="n">
        <v>0</v>
      </c>
      <c r="F31" s="202" t="n">
        <v>0</v>
      </c>
      <c r="G31" s="202" t="n">
        <v>0</v>
      </c>
      <c r="H31" s="202" t="n">
        <v>0</v>
      </c>
      <c r="I31" s="202" t="n">
        <v>0</v>
      </c>
      <c r="J31" s="202" t="n">
        <v>25855200</v>
      </c>
      <c r="K31" s="202" t="n">
        <v>25855200</v>
      </c>
      <c r="L31" s="199" t="n">
        <v>160252550</v>
      </c>
    </row>
    <row r="32" customFormat="false" ht="13.1" hidden="false" customHeight="false" outlineLevel="0" collapsed="false">
      <c r="A32" s="382" t="s">
        <v>118</v>
      </c>
      <c r="B32" s="413" t="s">
        <v>142</v>
      </c>
      <c r="C32" s="196" t="s">
        <v>151</v>
      </c>
      <c r="D32" s="412" t="s">
        <v>152</v>
      </c>
      <c r="E32" s="202" t="n">
        <v>0</v>
      </c>
      <c r="F32" s="202" t="n">
        <v>0</v>
      </c>
      <c r="G32" s="202" t="n">
        <v>0</v>
      </c>
      <c r="H32" s="202" t="n">
        <v>0</v>
      </c>
      <c r="I32" s="202" t="n">
        <v>0</v>
      </c>
      <c r="J32" s="202" t="n">
        <v>0</v>
      </c>
      <c r="K32" s="202" t="n">
        <v>0</v>
      </c>
      <c r="L32" s="199" t="n">
        <v>1303537</v>
      </c>
    </row>
    <row r="33" customFormat="false" ht="13.1" hidden="false" customHeight="false" outlineLevel="0" collapsed="false">
      <c r="A33" s="382" t="s">
        <v>118</v>
      </c>
      <c r="B33" s="413" t="s">
        <v>142</v>
      </c>
      <c r="C33" s="196" t="s">
        <v>153</v>
      </c>
      <c r="D33" s="412" t="s">
        <v>154</v>
      </c>
      <c r="E33" s="202" t="n">
        <v>0</v>
      </c>
      <c r="F33" s="202" t="n">
        <v>0</v>
      </c>
      <c r="G33" s="202" t="n">
        <v>0</v>
      </c>
      <c r="H33" s="202" t="n">
        <v>0</v>
      </c>
      <c r="I33" s="202" t="n">
        <v>0</v>
      </c>
      <c r="J33" s="202" t="n">
        <v>13907017</v>
      </c>
      <c r="K33" s="202" t="n">
        <v>13907017</v>
      </c>
      <c r="L33" s="199" t="n">
        <v>357419279</v>
      </c>
    </row>
    <row r="34" customFormat="false" ht="20.6" hidden="false" customHeight="false" outlineLevel="0" collapsed="false">
      <c r="A34" s="382" t="s">
        <v>118</v>
      </c>
      <c r="B34" s="413" t="s">
        <v>142</v>
      </c>
      <c r="C34" s="196" t="s">
        <v>155</v>
      </c>
      <c r="D34" s="412" t="s">
        <v>156</v>
      </c>
      <c r="E34" s="202" t="n">
        <v>0</v>
      </c>
      <c r="F34" s="202" t="n">
        <v>0</v>
      </c>
      <c r="G34" s="202" t="n">
        <v>0</v>
      </c>
      <c r="H34" s="202" t="n">
        <v>0</v>
      </c>
      <c r="I34" s="202" t="n">
        <v>0</v>
      </c>
      <c r="J34" s="202" t="n">
        <v>0</v>
      </c>
      <c r="K34" s="202" t="n">
        <v>0</v>
      </c>
      <c r="L34" s="199" t="n">
        <v>11760068</v>
      </c>
    </row>
    <row r="35" customFormat="false" ht="20.6" hidden="false" customHeight="false" outlineLevel="0" collapsed="false">
      <c r="A35" s="382" t="s">
        <v>118</v>
      </c>
      <c r="B35" s="413" t="s">
        <v>142</v>
      </c>
      <c r="C35" s="196" t="s">
        <v>157</v>
      </c>
      <c r="D35" s="412" t="s">
        <v>158</v>
      </c>
      <c r="E35" s="202" t="n">
        <v>0</v>
      </c>
      <c r="F35" s="202" t="n">
        <v>0</v>
      </c>
      <c r="G35" s="202" t="n">
        <v>0</v>
      </c>
      <c r="H35" s="202" t="n">
        <v>0</v>
      </c>
      <c r="I35" s="202" t="n">
        <v>5232600</v>
      </c>
      <c r="J35" s="202" t="n">
        <v>0</v>
      </c>
      <c r="K35" s="202" t="n">
        <v>5232600</v>
      </c>
      <c r="L35" s="199" t="n">
        <v>70210363</v>
      </c>
    </row>
    <row r="36" customFormat="false" ht="20.6" hidden="false" customHeight="false" outlineLevel="0" collapsed="false">
      <c r="A36" s="382" t="s">
        <v>118</v>
      </c>
      <c r="B36" s="413" t="s">
        <v>142</v>
      </c>
      <c r="C36" s="196" t="s">
        <v>159</v>
      </c>
      <c r="D36" s="412" t="s">
        <v>160</v>
      </c>
      <c r="E36" s="202" t="n">
        <v>0</v>
      </c>
      <c r="F36" s="202" t="n">
        <v>0</v>
      </c>
      <c r="G36" s="202" t="n">
        <v>0</v>
      </c>
      <c r="H36" s="202" t="n">
        <v>8650000</v>
      </c>
      <c r="I36" s="202" t="n">
        <v>0</v>
      </c>
      <c r="J36" s="202" t="n">
        <v>10976000</v>
      </c>
      <c r="K36" s="202" t="n">
        <v>19626000</v>
      </c>
      <c r="L36" s="199" t="n">
        <v>51570250</v>
      </c>
    </row>
    <row r="37" customFormat="false" ht="20.6" hidden="false" customHeight="false" outlineLevel="0" collapsed="false">
      <c r="A37" s="382" t="s">
        <v>118</v>
      </c>
      <c r="B37" s="413" t="s">
        <v>142</v>
      </c>
      <c r="C37" s="196" t="s">
        <v>161</v>
      </c>
      <c r="D37" s="412" t="s">
        <v>162</v>
      </c>
      <c r="E37" s="202" t="n">
        <v>0</v>
      </c>
      <c r="F37" s="202" t="n">
        <v>0</v>
      </c>
      <c r="G37" s="202" t="n">
        <v>0</v>
      </c>
      <c r="H37" s="202" t="n">
        <v>2520000</v>
      </c>
      <c r="I37" s="202" t="n">
        <v>0</v>
      </c>
      <c r="J37" s="202" t="n">
        <v>9219840</v>
      </c>
      <c r="K37" s="202" t="n">
        <v>11739840</v>
      </c>
      <c r="L37" s="199" t="n">
        <v>58165453</v>
      </c>
    </row>
    <row r="38" customFormat="false" ht="20.6" hidden="false" customHeight="false" outlineLevel="0" collapsed="false">
      <c r="A38" s="382" t="s">
        <v>118</v>
      </c>
      <c r="B38" s="413" t="s">
        <v>142</v>
      </c>
      <c r="C38" s="196" t="s">
        <v>163</v>
      </c>
      <c r="D38" s="412" t="s">
        <v>164</v>
      </c>
      <c r="E38" s="202" t="n">
        <v>0</v>
      </c>
      <c r="F38" s="202" t="n">
        <v>0</v>
      </c>
      <c r="G38" s="202" t="n">
        <v>0</v>
      </c>
      <c r="H38" s="202" t="n">
        <v>0</v>
      </c>
      <c r="I38" s="202" t="n">
        <v>0</v>
      </c>
      <c r="J38" s="202" t="n">
        <v>4165000</v>
      </c>
      <c r="K38" s="202" t="n">
        <v>4165000</v>
      </c>
      <c r="L38" s="199" t="n">
        <v>61016900</v>
      </c>
    </row>
    <row r="39" customFormat="false" ht="13.1" hidden="false" customHeight="false" outlineLevel="0" collapsed="false">
      <c r="A39" s="382" t="s">
        <v>118</v>
      </c>
      <c r="B39" s="413" t="s">
        <v>142</v>
      </c>
      <c r="C39" s="196" t="s">
        <v>165</v>
      </c>
      <c r="D39" s="412" t="s">
        <v>166</v>
      </c>
      <c r="E39" s="202" t="n">
        <v>0</v>
      </c>
      <c r="F39" s="202" t="n">
        <v>0</v>
      </c>
      <c r="G39" s="202" t="n">
        <v>0</v>
      </c>
      <c r="H39" s="202" t="n">
        <v>0</v>
      </c>
      <c r="I39" s="202" t="n">
        <v>0</v>
      </c>
      <c r="J39" s="202" t="n">
        <v>0</v>
      </c>
      <c r="K39" s="202" t="n">
        <v>0</v>
      </c>
      <c r="L39" s="199" t="n">
        <v>12740000</v>
      </c>
    </row>
    <row r="40" customFormat="false" ht="13.1" hidden="false" customHeight="false" outlineLevel="0" collapsed="false">
      <c r="A40" s="382" t="s">
        <v>118</v>
      </c>
      <c r="B40" s="413" t="s">
        <v>142</v>
      </c>
      <c r="C40" s="196" t="s">
        <v>167</v>
      </c>
      <c r="D40" s="412" t="s">
        <v>168</v>
      </c>
      <c r="E40" s="202" t="n">
        <v>0</v>
      </c>
      <c r="F40" s="202" t="n">
        <v>0</v>
      </c>
      <c r="G40" s="202" t="n">
        <v>0</v>
      </c>
      <c r="H40" s="202" t="n">
        <v>0</v>
      </c>
      <c r="I40" s="202" t="n">
        <v>0</v>
      </c>
      <c r="J40" s="202" t="n">
        <v>0</v>
      </c>
      <c r="K40" s="202" t="n">
        <v>0</v>
      </c>
      <c r="L40" s="199" t="n">
        <v>24240990</v>
      </c>
    </row>
    <row r="41" customFormat="false" ht="20.6" hidden="false" customHeight="false" outlineLevel="0" collapsed="false">
      <c r="A41" s="382" t="s">
        <v>118</v>
      </c>
      <c r="B41" s="413" t="s">
        <v>142</v>
      </c>
      <c r="C41" s="196" t="s">
        <v>169</v>
      </c>
      <c r="D41" s="412" t="s">
        <v>170</v>
      </c>
      <c r="E41" s="202" t="n">
        <v>0</v>
      </c>
      <c r="F41" s="202" t="n">
        <v>0</v>
      </c>
      <c r="G41" s="202" t="n">
        <v>0</v>
      </c>
      <c r="H41" s="202" t="n">
        <v>0</v>
      </c>
      <c r="I41" s="202" t="n">
        <v>0</v>
      </c>
      <c r="J41" s="202" t="n">
        <v>0</v>
      </c>
      <c r="K41" s="202" t="n">
        <v>0</v>
      </c>
      <c r="L41" s="199" t="n">
        <v>647075413</v>
      </c>
    </row>
    <row r="42" customFormat="false" ht="13.1" hidden="false" customHeight="false" outlineLevel="0" collapsed="false">
      <c r="A42" s="382" t="s">
        <v>118</v>
      </c>
      <c r="B42" s="413" t="s">
        <v>142</v>
      </c>
      <c r="C42" s="196" t="s">
        <v>171</v>
      </c>
      <c r="D42" s="412" t="s">
        <v>172</v>
      </c>
      <c r="E42" s="202" t="n">
        <v>0</v>
      </c>
      <c r="F42" s="202" t="n">
        <v>0</v>
      </c>
      <c r="G42" s="202" t="n">
        <v>0</v>
      </c>
      <c r="H42" s="202" t="n">
        <v>0</v>
      </c>
      <c r="I42" s="202" t="n">
        <v>0</v>
      </c>
      <c r="J42" s="202" t="n">
        <v>0</v>
      </c>
      <c r="K42" s="202" t="n">
        <v>0</v>
      </c>
      <c r="L42" s="199" t="n">
        <v>6154066</v>
      </c>
    </row>
    <row r="43" customFormat="false" ht="13.1" hidden="false" customHeight="false" outlineLevel="0" collapsed="false">
      <c r="A43" s="382" t="s">
        <v>118</v>
      </c>
      <c r="B43" s="413" t="s">
        <v>142</v>
      </c>
      <c r="C43" s="196" t="s">
        <v>173</v>
      </c>
      <c r="D43" s="412" t="s">
        <v>174</v>
      </c>
      <c r="E43" s="202" t="n">
        <v>0</v>
      </c>
      <c r="F43" s="202" t="n">
        <v>0</v>
      </c>
      <c r="G43" s="202" t="n">
        <v>0</v>
      </c>
      <c r="H43" s="202" t="n">
        <v>0</v>
      </c>
      <c r="I43" s="202" t="n">
        <v>0</v>
      </c>
      <c r="J43" s="202" t="n">
        <v>0</v>
      </c>
      <c r="K43" s="202" t="n">
        <v>0</v>
      </c>
      <c r="L43" s="199" t="n">
        <v>204000000</v>
      </c>
    </row>
    <row r="44" customFormat="false" ht="20.6" hidden="false" customHeight="false" outlineLevel="0" collapsed="false">
      <c r="A44" s="382" t="s">
        <v>118</v>
      </c>
      <c r="B44" s="413" t="s">
        <v>142</v>
      </c>
      <c r="C44" s="196" t="s">
        <v>159</v>
      </c>
      <c r="D44" s="412" t="s">
        <v>175</v>
      </c>
      <c r="E44" s="202" t="n">
        <v>0</v>
      </c>
      <c r="F44" s="202" t="n">
        <v>0</v>
      </c>
      <c r="G44" s="202" t="n">
        <v>0</v>
      </c>
      <c r="H44" s="202" t="n">
        <v>0</v>
      </c>
      <c r="I44" s="202" t="n">
        <v>0</v>
      </c>
      <c r="J44" s="202" t="n">
        <v>0</v>
      </c>
      <c r="K44" s="202" t="n">
        <v>0</v>
      </c>
      <c r="L44" s="199" t="n">
        <v>7410000</v>
      </c>
    </row>
    <row r="45" customFormat="false" ht="20.6" hidden="false" customHeight="false" outlineLevel="0" collapsed="false">
      <c r="A45" s="382" t="s">
        <v>118</v>
      </c>
      <c r="B45" s="413" t="s">
        <v>142</v>
      </c>
      <c r="C45" s="196" t="s">
        <v>176</v>
      </c>
      <c r="D45" s="412" t="s">
        <v>177</v>
      </c>
      <c r="E45" s="202" t="n">
        <v>0</v>
      </c>
      <c r="F45" s="202" t="n">
        <v>0</v>
      </c>
      <c r="G45" s="202" t="n">
        <v>0</v>
      </c>
      <c r="H45" s="202" t="n">
        <v>0</v>
      </c>
      <c r="I45" s="202" t="n">
        <v>0</v>
      </c>
      <c r="J45" s="202" t="n">
        <v>0</v>
      </c>
      <c r="K45" s="202" t="n">
        <v>0</v>
      </c>
      <c r="L45" s="199" t="n">
        <v>57104000</v>
      </c>
    </row>
    <row r="46" customFormat="false" ht="13.1" hidden="false" customHeight="false" outlineLevel="0" collapsed="false">
      <c r="A46" s="382" t="s">
        <v>118</v>
      </c>
      <c r="B46" s="413" t="s">
        <v>142</v>
      </c>
      <c r="C46" s="196" t="s">
        <v>178</v>
      </c>
      <c r="D46" s="412" t="s">
        <v>179</v>
      </c>
      <c r="E46" s="202" t="n">
        <v>0</v>
      </c>
      <c r="F46" s="202" t="n">
        <v>0</v>
      </c>
      <c r="G46" s="202" t="n">
        <v>0</v>
      </c>
      <c r="H46" s="202" t="n">
        <v>0</v>
      </c>
      <c r="I46" s="202" t="n">
        <v>0</v>
      </c>
      <c r="J46" s="202" t="n">
        <v>0</v>
      </c>
      <c r="K46" s="202" t="n">
        <v>0</v>
      </c>
      <c r="L46" s="199" t="n">
        <v>735000</v>
      </c>
    </row>
    <row r="47" customFormat="false" ht="20.6" hidden="false" customHeight="false" outlineLevel="0" collapsed="false">
      <c r="A47" s="382" t="s">
        <v>118</v>
      </c>
      <c r="B47" s="413" t="s">
        <v>142</v>
      </c>
      <c r="C47" s="196" t="s">
        <v>180</v>
      </c>
      <c r="D47" s="412" t="s">
        <v>181</v>
      </c>
      <c r="E47" s="202" t="n">
        <v>0</v>
      </c>
      <c r="F47" s="202" t="n">
        <v>0</v>
      </c>
      <c r="G47" s="202" t="n">
        <v>0</v>
      </c>
      <c r="H47" s="202" t="n">
        <v>0</v>
      </c>
      <c r="I47" s="202" t="n">
        <v>0</v>
      </c>
      <c r="J47" s="202" t="n">
        <v>0</v>
      </c>
      <c r="K47" s="202" t="n">
        <v>0</v>
      </c>
      <c r="L47" s="199" t="n">
        <v>13151500</v>
      </c>
    </row>
    <row r="48" customFormat="false" ht="20.6" hidden="false" customHeight="false" outlineLevel="0" collapsed="false">
      <c r="A48" s="382" t="s">
        <v>118</v>
      </c>
      <c r="B48" s="413" t="s">
        <v>142</v>
      </c>
      <c r="C48" s="196" t="s">
        <v>182</v>
      </c>
      <c r="D48" s="412" t="s">
        <v>183</v>
      </c>
      <c r="E48" s="202" t="n">
        <v>0</v>
      </c>
      <c r="F48" s="202" t="n">
        <v>0</v>
      </c>
      <c r="G48" s="202" t="n">
        <v>0</v>
      </c>
      <c r="H48" s="202" t="n">
        <v>0</v>
      </c>
      <c r="I48" s="202" t="n">
        <v>0</v>
      </c>
      <c r="J48" s="202" t="n">
        <v>0</v>
      </c>
      <c r="K48" s="202" t="n">
        <v>0</v>
      </c>
      <c r="L48" s="199" t="n">
        <v>1129957</v>
      </c>
    </row>
    <row r="49" customFormat="false" ht="13.1" hidden="false" customHeight="false" outlineLevel="0" collapsed="false">
      <c r="A49" s="382" t="s">
        <v>118</v>
      </c>
      <c r="B49" s="413" t="s">
        <v>142</v>
      </c>
      <c r="C49" s="196" t="s">
        <v>184</v>
      </c>
      <c r="D49" s="412" t="s">
        <v>185</v>
      </c>
      <c r="E49" s="202" t="n">
        <v>0</v>
      </c>
      <c r="F49" s="202" t="n">
        <v>0</v>
      </c>
      <c r="G49" s="202" t="n">
        <v>0</v>
      </c>
      <c r="H49" s="202" t="n">
        <v>0</v>
      </c>
      <c r="I49" s="202" t="n">
        <v>0</v>
      </c>
      <c r="J49" s="202" t="n">
        <v>0</v>
      </c>
      <c r="K49" s="202" t="n">
        <v>0</v>
      </c>
      <c r="L49" s="199" t="n">
        <v>860000</v>
      </c>
    </row>
    <row r="50" customFormat="false" ht="13.1" hidden="false" customHeight="false" outlineLevel="0" collapsed="false">
      <c r="A50" s="382" t="s">
        <v>118</v>
      </c>
      <c r="B50" s="413" t="s">
        <v>142</v>
      </c>
      <c r="C50" s="196" t="s">
        <v>186</v>
      </c>
      <c r="D50" s="412" t="s">
        <v>187</v>
      </c>
      <c r="E50" s="202" t="n">
        <v>0</v>
      </c>
      <c r="F50" s="202" t="n">
        <v>0</v>
      </c>
      <c r="G50" s="202" t="n">
        <v>0</v>
      </c>
      <c r="H50" s="202" t="n">
        <v>0</v>
      </c>
      <c r="I50" s="202" t="n">
        <v>0</v>
      </c>
      <c r="J50" s="202" t="n">
        <v>0</v>
      </c>
      <c r="K50" s="202" t="n">
        <v>0</v>
      </c>
      <c r="L50" s="199" t="n">
        <v>48609490</v>
      </c>
    </row>
    <row r="51" customFormat="false" ht="13.1" hidden="false" customHeight="false" outlineLevel="0" collapsed="false">
      <c r="A51" s="382" t="s">
        <v>118</v>
      </c>
      <c r="B51" s="413" t="s">
        <v>142</v>
      </c>
      <c r="C51" s="196" t="s">
        <v>190</v>
      </c>
      <c r="D51" s="412" t="s">
        <v>191</v>
      </c>
      <c r="E51" s="202" t="n">
        <v>0</v>
      </c>
      <c r="F51" s="202" t="n">
        <v>0</v>
      </c>
      <c r="G51" s="202" t="n">
        <v>0</v>
      </c>
      <c r="H51" s="202" t="n">
        <v>1528380</v>
      </c>
      <c r="I51" s="202" t="n">
        <v>0</v>
      </c>
      <c r="J51" s="202" t="n">
        <v>0</v>
      </c>
      <c r="K51" s="202" t="n">
        <v>1528380</v>
      </c>
      <c r="L51" s="199" t="n">
        <v>7125384</v>
      </c>
    </row>
    <row r="52" customFormat="false" ht="20.6" hidden="false" customHeight="false" outlineLevel="0" collapsed="false">
      <c r="A52" s="382" t="s">
        <v>118</v>
      </c>
      <c r="B52" s="413" t="s">
        <v>142</v>
      </c>
      <c r="C52" s="196" t="s">
        <v>180</v>
      </c>
      <c r="D52" s="412" t="s">
        <v>192</v>
      </c>
      <c r="E52" s="202" t="n">
        <v>0</v>
      </c>
      <c r="F52" s="202" t="n">
        <v>0</v>
      </c>
      <c r="G52" s="202" t="n">
        <v>0</v>
      </c>
      <c r="H52" s="202" t="n">
        <v>0</v>
      </c>
      <c r="I52" s="202" t="n">
        <v>0</v>
      </c>
      <c r="J52" s="202" t="n">
        <v>0</v>
      </c>
      <c r="K52" s="202" t="n">
        <v>0</v>
      </c>
      <c r="L52" s="199" t="n">
        <v>31382810</v>
      </c>
    </row>
    <row r="53" customFormat="false" ht="30" hidden="false" customHeight="false" outlineLevel="0" collapsed="false">
      <c r="A53" s="382" t="s">
        <v>118</v>
      </c>
      <c r="B53" s="413" t="s">
        <v>142</v>
      </c>
      <c r="C53" s="196" t="s">
        <v>193</v>
      </c>
      <c r="D53" s="412" t="s">
        <v>194</v>
      </c>
      <c r="E53" s="202" t="n">
        <v>0</v>
      </c>
      <c r="F53" s="202" t="n">
        <v>0</v>
      </c>
      <c r="G53" s="202" t="n">
        <v>0</v>
      </c>
      <c r="H53" s="202" t="n">
        <v>0</v>
      </c>
      <c r="I53" s="202" t="n">
        <v>0</v>
      </c>
      <c r="J53" s="202" t="n">
        <v>0</v>
      </c>
      <c r="K53" s="202" t="n">
        <v>0</v>
      </c>
      <c r="L53" s="199" t="n">
        <v>0</v>
      </c>
    </row>
    <row r="54" customFormat="false" ht="30" hidden="false" customHeight="false" outlineLevel="0" collapsed="false">
      <c r="A54" s="382" t="s">
        <v>118</v>
      </c>
      <c r="B54" s="413" t="s">
        <v>142</v>
      </c>
      <c r="C54" s="196" t="s">
        <v>195</v>
      </c>
      <c r="D54" s="412" t="s">
        <v>196</v>
      </c>
      <c r="E54" s="202" t="n">
        <v>0</v>
      </c>
      <c r="F54" s="202" t="n">
        <v>0</v>
      </c>
      <c r="G54" s="202" t="n">
        <v>0</v>
      </c>
      <c r="H54" s="202" t="n">
        <v>0</v>
      </c>
      <c r="I54" s="202" t="n">
        <v>0</v>
      </c>
      <c r="J54" s="202" t="n">
        <v>0</v>
      </c>
      <c r="K54" s="202" t="n">
        <v>0</v>
      </c>
      <c r="L54" s="199" t="n">
        <v>0</v>
      </c>
    </row>
    <row r="55" customFormat="false" ht="20.6" hidden="false" customHeight="false" outlineLevel="0" collapsed="false">
      <c r="A55" s="382" t="s">
        <v>118</v>
      </c>
      <c r="B55" s="413" t="s">
        <v>142</v>
      </c>
      <c r="C55" s="196" t="s">
        <v>197</v>
      </c>
      <c r="D55" s="412" t="s">
        <v>198</v>
      </c>
      <c r="E55" s="202" t="n">
        <v>0</v>
      </c>
      <c r="F55" s="202" t="n">
        <v>0</v>
      </c>
      <c r="G55" s="202" t="n">
        <v>0</v>
      </c>
      <c r="H55" s="202" t="n">
        <v>0</v>
      </c>
      <c r="I55" s="202" t="n">
        <v>0</v>
      </c>
      <c r="J55" s="202" t="n">
        <v>0</v>
      </c>
      <c r="K55" s="202" t="n">
        <v>0</v>
      </c>
      <c r="L55" s="199" t="n">
        <v>39487908</v>
      </c>
    </row>
    <row r="56" customFormat="false" ht="13.1" hidden="false" customHeight="false" outlineLevel="0" collapsed="false">
      <c r="A56" s="382" t="s">
        <v>118</v>
      </c>
      <c r="B56" s="413" t="s">
        <v>142</v>
      </c>
      <c r="C56" s="196" t="s">
        <v>184</v>
      </c>
      <c r="D56" s="412" t="s">
        <v>199</v>
      </c>
      <c r="E56" s="202" t="n">
        <v>0</v>
      </c>
      <c r="F56" s="202" t="n">
        <v>0</v>
      </c>
      <c r="G56" s="202" t="n">
        <v>0</v>
      </c>
      <c r="H56" s="202" t="n">
        <v>0</v>
      </c>
      <c r="I56" s="202" t="n">
        <v>0</v>
      </c>
      <c r="J56" s="202" t="n">
        <v>0</v>
      </c>
      <c r="K56" s="202" t="n">
        <v>0</v>
      </c>
      <c r="L56" s="199" t="n">
        <v>7167104</v>
      </c>
    </row>
    <row r="57" customFormat="false" ht="13.1" hidden="false" customHeight="false" outlineLevel="0" collapsed="false">
      <c r="A57" s="382" t="s">
        <v>118</v>
      </c>
      <c r="B57" s="413" t="s">
        <v>142</v>
      </c>
      <c r="C57" s="196" t="s">
        <v>186</v>
      </c>
      <c r="D57" s="412" t="s">
        <v>200</v>
      </c>
      <c r="E57" s="202" t="n">
        <v>0</v>
      </c>
      <c r="F57" s="202" t="n">
        <v>0</v>
      </c>
      <c r="G57" s="202" t="n">
        <v>0</v>
      </c>
      <c r="H57" s="202" t="n">
        <v>9536520</v>
      </c>
      <c r="I57" s="202" t="n">
        <v>0</v>
      </c>
      <c r="J57" s="202" t="n">
        <v>0</v>
      </c>
      <c r="K57" s="202" t="n">
        <v>9536520</v>
      </c>
      <c r="L57" s="199" t="n">
        <v>217753620</v>
      </c>
    </row>
    <row r="58" customFormat="false" ht="13.1" hidden="false" customHeight="false" outlineLevel="0" collapsed="false">
      <c r="A58" s="382" t="s">
        <v>118</v>
      </c>
      <c r="B58" s="413" t="s">
        <v>201</v>
      </c>
      <c r="C58" s="196" t="s">
        <v>202</v>
      </c>
      <c r="D58" s="412" t="s">
        <v>203</v>
      </c>
      <c r="E58" s="202" t="n">
        <v>0</v>
      </c>
      <c r="F58" s="202" t="n">
        <v>0</v>
      </c>
      <c r="G58" s="202" t="n">
        <v>0</v>
      </c>
      <c r="H58" s="202" t="n">
        <v>568000</v>
      </c>
      <c r="I58" s="202" t="n">
        <v>0</v>
      </c>
      <c r="J58" s="202" t="n">
        <v>0</v>
      </c>
      <c r="K58" s="202" t="n">
        <v>568000</v>
      </c>
      <c r="L58" s="199" t="n">
        <v>3911090</v>
      </c>
    </row>
    <row r="59" customFormat="false" ht="20.6" hidden="false" customHeight="false" outlineLevel="0" collapsed="false">
      <c r="A59" s="382" t="s">
        <v>118</v>
      </c>
      <c r="B59" s="413" t="s">
        <v>201</v>
      </c>
      <c r="C59" s="196" t="s">
        <v>204</v>
      </c>
      <c r="D59" s="412" t="s">
        <v>205</v>
      </c>
      <c r="E59" s="202" t="n">
        <v>0</v>
      </c>
      <c r="F59" s="202" t="n">
        <v>0</v>
      </c>
      <c r="G59" s="202" t="n">
        <v>0</v>
      </c>
      <c r="H59" s="202" t="n">
        <v>1498560</v>
      </c>
      <c r="I59" s="202" t="n">
        <v>0</v>
      </c>
      <c r="J59" s="202" t="n">
        <v>648900</v>
      </c>
      <c r="K59" s="202" t="n">
        <v>2147460</v>
      </c>
      <c r="L59" s="199" t="n">
        <v>165810096</v>
      </c>
    </row>
    <row r="60" customFormat="false" ht="20.6" hidden="false" customHeight="false" outlineLevel="0" collapsed="false">
      <c r="A60" s="382" t="s">
        <v>118</v>
      </c>
      <c r="B60" s="413" t="s">
        <v>201</v>
      </c>
      <c r="C60" s="196" t="s">
        <v>206</v>
      </c>
      <c r="D60" s="412" t="s">
        <v>207</v>
      </c>
      <c r="E60" s="202" t="n">
        <v>0</v>
      </c>
      <c r="F60" s="202" t="n">
        <v>0</v>
      </c>
      <c r="G60" s="202" t="n">
        <v>0</v>
      </c>
      <c r="H60" s="202" t="n">
        <v>100480</v>
      </c>
      <c r="I60" s="202" t="n">
        <v>0</v>
      </c>
      <c r="J60" s="202" t="n">
        <v>0</v>
      </c>
      <c r="K60" s="202" t="n">
        <v>100480</v>
      </c>
      <c r="L60" s="199" t="n">
        <v>3075104</v>
      </c>
    </row>
    <row r="61" customFormat="false" ht="20.6" hidden="false" customHeight="false" outlineLevel="0" collapsed="false">
      <c r="A61" s="382" t="s">
        <v>118</v>
      </c>
      <c r="B61" s="413" t="s">
        <v>201</v>
      </c>
      <c r="C61" s="196" t="s">
        <v>208</v>
      </c>
      <c r="D61" s="412" t="s">
        <v>209</v>
      </c>
      <c r="E61" s="202" t="n">
        <v>0</v>
      </c>
      <c r="F61" s="202" t="n">
        <v>0</v>
      </c>
      <c r="G61" s="202" t="n">
        <v>0</v>
      </c>
      <c r="H61" s="202" t="n">
        <v>2672434</v>
      </c>
      <c r="I61" s="202" t="n">
        <v>0</v>
      </c>
      <c r="J61" s="202" t="n">
        <v>4833600</v>
      </c>
      <c r="K61" s="202" t="n">
        <v>7506034</v>
      </c>
      <c r="L61" s="199" t="n">
        <v>80277094</v>
      </c>
    </row>
    <row r="62" customFormat="false" ht="13.1" hidden="false" customHeight="false" outlineLevel="0" collapsed="false">
      <c r="A62" s="382" t="s">
        <v>118</v>
      </c>
      <c r="B62" s="413" t="s">
        <v>201</v>
      </c>
      <c r="C62" s="196" t="s">
        <v>202</v>
      </c>
      <c r="D62" s="412" t="s">
        <v>210</v>
      </c>
      <c r="E62" s="202" t="n">
        <v>0</v>
      </c>
      <c r="F62" s="202" t="n">
        <v>0</v>
      </c>
      <c r="G62" s="202" t="n">
        <v>0</v>
      </c>
      <c r="H62" s="202" t="n">
        <v>0</v>
      </c>
      <c r="I62" s="202" t="n">
        <v>0</v>
      </c>
      <c r="J62" s="202" t="n">
        <v>0</v>
      </c>
      <c r="K62" s="202" t="n">
        <v>0</v>
      </c>
      <c r="L62" s="199" t="n">
        <v>3058538</v>
      </c>
    </row>
    <row r="63" customFormat="false" ht="20.6" hidden="false" customHeight="false" outlineLevel="0" collapsed="false">
      <c r="A63" s="382" t="s">
        <v>118</v>
      </c>
      <c r="B63" s="413" t="s">
        <v>201</v>
      </c>
      <c r="C63" s="196" t="s">
        <v>204</v>
      </c>
      <c r="D63" s="412" t="s">
        <v>211</v>
      </c>
      <c r="E63" s="202" t="n">
        <v>0</v>
      </c>
      <c r="F63" s="202" t="n">
        <v>0</v>
      </c>
      <c r="G63" s="202" t="n">
        <v>0</v>
      </c>
      <c r="H63" s="202" t="n">
        <v>8560860</v>
      </c>
      <c r="I63" s="202" t="n">
        <v>0</v>
      </c>
      <c r="J63" s="202" t="n">
        <v>3742000</v>
      </c>
      <c r="K63" s="202" t="n">
        <v>12302860</v>
      </c>
      <c r="L63" s="199" t="n">
        <v>56968448</v>
      </c>
    </row>
    <row r="64" customFormat="false" ht="20.6" hidden="false" customHeight="false" outlineLevel="0" collapsed="false">
      <c r="A64" s="382" t="s">
        <v>118</v>
      </c>
      <c r="B64" s="413" t="s">
        <v>201</v>
      </c>
      <c r="C64" s="196" t="s">
        <v>212</v>
      </c>
      <c r="D64" s="412" t="s">
        <v>213</v>
      </c>
      <c r="E64" s="202" t="n">
        <v>0</v>
      </c>
      <c r="F64" s="202" t="n">
        <v>0</v>
      </c>
      <c r="G64" s="202" t="n">
        <v>0</v>
      </c>
      <c r="H64" s="202" t="n">
        <v>0</v>
      </c>
      <c r="I64" s="202" t="n">
        <v>0</v>
      </c>
      <c r="J64" s="202" t="n">
        <v>0</v>
      </c>
      <c r="K64" s="202" t="n">
        <v>0</v>
      </c>
      <c r="L64" s="199" t="n">
        <v>861208</v>
      </c>
    </row>
    <row r="65" customFormat="false" ht="30" hidden="false" customHeight="false" outlineLevel="0" collapsed="false">
      <c r="A65" s="382" t="s">
        <v>118</v>
      </c>
      <c r="B65" s="413" t="s">
        <v>201</v>
      </c>
      <c r="C65" s="196" t="s">
        <v>214</v>
      </c>
      <c r="D65" s="414" t="s">
        <v>215</v>
      </c>
      <c r="E65" s="202" t="n">
        <v>0</v>
      </c>
      <c r="F65" s="202" t="n">
        <v>0</v>
      </c>
      <c r="G65" s="202" t="n">
        <v>0</v>
      </c>
      <c r="H65" s="202" t="n">
        <v>0</v>
      </c>
      <c r="I65" s="202" t="n">
        <v>0</v>
      </c>
      <c r="J65" s="202" t="n">
        <v>0</v>
      </c>
      <c r="K65" s="202" t="n">
        <v>0</v>
      </c>
      <c r="L65" s="199" t="n">
        <v>9185320</v>
      </c>
    </row>
    <row r="66" customFormat="false" ht="13.1" hidden="false" customHeight="false" outlineLevel="0" collapsed="false">
      <c r="A66" s="382" t="s">
        <v>216</v>
      </c>
      <c r="B66" s="382" t="s">
        <v>217</v>
      </c>
      <c r="C66" s="196" t="s">
        <v>218</v>
      </c>
      <c r="D66" s="415" t="s">
        <v>219</v>
      </c>
      <c r="E66" s="202" t="n">
        <v>66452412</v>
      </c>
      <c r="F66" s="202" t="n">
        <v>279279072</v>
      </c>
      <c r="G66" s="202" t="n">
        <v>81348313</v>
      </c>
      <c r="H66" s="202" t="n">
        <v>236325567</v>
      </c>
      <c r="I66" s="202" t="n">
        <v>139048753</v>
      </c>
      <c r="J66" s="202" t="n">
        <v>293077549</v>
      </c>
      <c r="K66" s="202" t="n">
        <v>1095531666</v>
      </c>
      <c r="L66" s="199" t="n">
        <v>23366773348</v>
      </c>
    </row>
    <row r="67" customFormat="false" ht="13.1" hidden="false" customHeight="false" outlineLevel="0" collapsed="false">
      <c r="A67" s="382" t="s">
        <v>216</v>
      </c>
      <c r="B67" s="382" t="s">
        <v>217</v>
      </c>
      <c r="C67" s="196" t="s">
        <v>220</v>
      </c>
      <c r="D67" s="415" t="s">
        <v>221</v>
      </c>
      <c r="E67" s="202" t="n">
        <v>33693202</v>
      </c>
      <c r="F67" s="202" t="n">
        <v>183729192</v>
      </c>
      <c r="G67" s="202" t="n">
        <v>64650521</v>
      </c>
      <c r="H67" s="202" t="n">
        <v>256223847</v>
      </c>
      <c r="I67" s="202" t="n">
        <v>125433510</v>
      </c>
      <c r="J67" s="202" t="n">
        <v>108630630</v>
      </c>
      <c r="K67" s="202" t="n">
        <v>772360902</v>
      </c>
      <c r="L67" s="199" t="n">
        <v>25589274639</v>
      </c>
    </row>
    <row r="68" customFormat="false" ht="13.1" hidden="false" customHeight="false" outlineLevel="0" collapsed="false">
      <c r="A68" s="382" t="s">
        <v>216</v>
      </c>
      <c r="B68" s="382" t="s">
        <v>217</v>
      </c>
      <c r="C68" s="196" t="s">
        <v>222</v>
      </c>
      <c r="D68" s="415" t="s">
        <v>223</v>
      </c>
      <c r="E68" s="202" t="n">
        <v>7955540</v>
      </c>
      <c r="F68" s="202" t="n">
        <v>51475452</v>
      </c>
      <c r="G68" s="202" t="n">
        <v>10175000</v>
      </c>
      <c r="H68" s="202" t="n">
        <v>116838846</v>
      </c>
      <c r="I68" s="202" t="n">
        <v>12680301</v>
      </c>
      <c r="J68" s="202" t="n">
        <v>32014772</v>
      </c>
      <c r="K68" s="202" t="n">
        <v>231139911</v>
      </c>
      <c r="L68" s="199" t="n">
        <v>5324817708</v>
      </c>
    </row>
    <row r="69" customFormat="false" ht="13.1" hidden="false" customHeight="false" outlineLevel="0" collapsed="false">
      <c r="A69" s="382" t="s">
        <v>216</v>
      </c>
      <c r="B69" s="382" t="s">
        <v>217</v>
      </c>
      <c r="C69" s="196" t="s">
        <v>224</v>
      </c>
      <c r="D69" s="415" t="s">
        <v>225</v>
      </c>
      <c r="E69" s="202" t="n">
        <v>9146600</v>
      </c>
      <c r="F69" s="202" t="n">
        <v>37284700</v>
      </c>
      <c r="G69" s="202" t="n">
        <v>19647200</v>
      </c>
      <c r="H69" s="202" t="n">
        <v>61457600</v>
      </c>
      <c r="I69" s="202" t="n">
        <v>38684800</v>
      </c>
      <c r="J69" s="202" t="n">
        <v>37813200</v>
      </c>
      <c r="K69" s="202" t="n">
        <v>204034100</v>
      </c>
      <c r="L69" s="199" t="n">
        <v>5491980209</v>
      </c>
    </row>
    <row r="70" customFormat="false" ht="13.1" hidden="false" customHeight="false" outlineLevel="0" collapsed="false">
      <c r="A70" s="382" t="s">
        <v>216</v>
      </c>
      <c r="B70" s="382" t="s">
        <v>217</v>
      </c>
      <c r="C70" s="196" t="s">
        <v>226</v>
      </c>
      <c r="D70" s="415" t="s">
        <v>227</v>
      </c>
      <c r="E70" s="202" t="n">
        <v>633000</v>
      </c>
      <c r="F70" s="202" t="n">
        <v>24944140</v>
      </c>
      <c r="G70" s="202" t="n">
        <v>7883840</v>
      </c>
      <c r="H70" s="202" t="n">
        <v>41542941</v>
      </c>
      <c r="I70" s="202" t="n">
        <v>13666760</v>
      </c>
      <c r="J70" s="202" t="n">
        <v>35591500</v>
      </c>
      <c r="K70" s="202" t="n">
        <v>124262181</v>
      </c>
      <c r="L70" s="199" t="n">
        <v>3301276702</v>
      </c>
    </row>
    <row r="71" customFormat="false" ht="13.1" hidden="false" customHeight="false" outlineLevel="0" collapsed="false">
      <c r="A71" s="382" t="s">
        <v>216</v>
      </c>
      <c r="B71" s="382" t="s">
        <v>217</v>
      </c>
      <c r="C71" s="196" t="s">
        <v>228</v>
      </c>
      <c r="D71" s="415" t="s">
        <v>229</v>
      </c>
      <c r="E71" s="202" t="n">
        <v>0</v>
      </c>
      <c r="F71" s="202" t="n">
        <v>0</v>
      </c>
      <c r="G71" s="202" t="n">
        <v>0</v>
      </c>
      <c r="H71" s="202" t="n">
        <v>0</v>
      </c>
      <c r="I71" s="202" t="n">
        <v>0</v>
      </c>
      <c r="J71" s="202" t="n">
        <v>0</v>
      </c>
      <c r="K71" s="202" t="n">
        <v>0</v>
      </c>
      <c r="L71" s="199" t="n">
        <v>155087354</v>
      </c>
    </row>
    <row r="72" customFormat="false" ht="13.1" hidden="false" customHeight="false" outlineLevel="0" collapsed="false">
      <c r="A72" s="382" t="s">
        <v>216</v>
      </c>
      <c r="B72" s="382" t="s">
        <v>217</v>
      </c>
      <c r="C72" s="196" t="s">
        <v>230</v>
      </c>
      <c r="D72" s="415" t="s">
        <v>231</v>
      </c>
      <c r="E72" s="202" t="n">
        <v>0</v>
      </c>
      <c r="F72" s="202" t="n">
        <v>0</v>
      </c>
      <c r="G72" s="202" t="n">
        <v>0</v>
      </c>
      <c r="H72" s="202" t="n">
        <v>0</v>
      </c>
      <c r="I72" s="202" t="n">
        <v>0</v>
      </c>
      <c r="J72" s="202" t="n">
        <v>0</v>
      </c>
      <c r="K72" s="202" t="n">
        <v>0</v>
      </c>
      <c r="L72" s="199" t="n">
        <v>10170654</v>
      </c>
    </row>
    <row r="73" customFormat="false" ht="13.1" hidden="false" customHeight="false" outlineLevel="0" collapsed="false">
      <c r="A73" s="382" t="s">
        <v>216</v>
      </c>
      <c r="B73" s="382" t="s">
        <v>217</v>
      </c>
      <c r="C73" s="196" t="s">
        <v>232</v>
      </c>
      <c r="D73" s="415" t="s">
        <v>233</v>
      </c>
      <c r="E73" s="202" t="n">
        <v>8400</v>
      </c>
      <c r="F73" s="202" t="n">
        <v>184000</v>
      </c>
      <c r="G73" s="202" t="n">
        <v>361100</v>
      </c>
      <c r="H73" s="202" t="n">
        <v>881500</v>
      </c>
      <c r="I73" s="202" t="n">
        <v>148800</v>
      </c>
      <c r="J73" s="202" t="n">
        <v>2803600</v>
      </c>
      <c r="K73" s="202" t="n">
        <v>4387400</v>
      </c>
      <c r="L73" s="199" t="n">
        <v>72564900</v>
      </c>
    </row>
    <row r="74" customFormat="false" ht="20.6" hidden="false" customHeight="false" outlineLevel="0" collapsed="false">
      <c r="A74" s="382" t="s">
        <v>216</v>
      </c>
      <c r="B74" s="382" t="s">
        <v>217</v>
      </c>
      <c r="C74" s="196" t="s">
        <v>234</v>
      </c>
      <c r="D74" s="415" t="s">
        <v>235</v>
      </c>
      <c r="E74" s="202" t="n">
        <v>0</v>
      </c>
      <c r="F74" s="202" t="n">
        <v>0</v>
      </c>
      <c r="G74" s="202" t="n">
        <v>0</v>
      </c>
      <c r="H74" s="202" t="n">
        <v>0</v>
      </c>
      <c r="I74" s="202" t="n">
        <v>0</v>
      </c>
      <c r="J74" s="202" t="n">
        <v>0</v>
      </c>
      <c r="K74" s="202" t="n">
        <v>0</v>
      </c>
      <c r="L74" s="199" t="n">
        <v>4180955</v>
      </c>
    </row>
    <row r="75" customFormat="false" ht="13.1" hidden="false" customHeight="false" outlineLevel="0" collapsed="false">
      <c r="A75" s="382" t="s">
        <v>216</v>
      </c>
      <c r="B75" s="382" t="s">
        <v>217</v>
      </c>
      <c r="C75" s="196" t="s">
        <v>218</v>
      </c>
      <c r="D75" s="415" t="s">
        <v>236</v>
      </c>
      <c r="E75" s="202" t="n">
        <v>165417423</v>
      </c>
      <c r="F75" s="202" t="n">
        <v>909934244</v>
      </c>
      <c r="G75" s="202" t="n">
        <v>328165575</v>
      </c>
      <c r="H75" s="202" t="n">
        <v>348560432</v>
      </c>
      <c r="I75" s="202" t="n">
        <v>276916266</v>
      </c>
      <c r="J75" s="202" t="n">
        <v>677199722</v>
      </c>
      <c r="K75" s="202" t="n">
        <v>2706193662</v>
      </c>
      <c r="L75" s="199" t="n">
        <v>74359894470</v>
      </c>
    </row>
    <row r="76" customFormat="false" ht="13.1" hidden="false" customHeight="false" outlineLevel="0" collapsed="false">
      <c r="A76" s="382" t="s">
        <v>216</v>
      </c>
      <c r="B76" s="382" t="s">
        <v>217</v>
      </c>
      <c r="C76" s="196" t="s">
        <v>220</v>
      </c>
      <c r="D76" s="415" t="s">
        <v>237</v>
      </c>
      <c r="E76" s="202" t="n">
        <v>20125789</v>
      </c>
      <c r="F76" s="202" t="n">
        <v>174083251</v>
      </c>
      <c r="G76" s="202" t="n">
        <v>32127184</v>
      </c>
      <c r="H76" s="202" t="n">
        <v>70824552</v>
      </c>
      <c r="I76" s="202" t="n">
        <v>20740748</v>
      </c>
      <c r="J76" s="202" t="n">
        <v>94304012</v>
      </c>
      <c r="K76" s="202" t="n">
        <v>412205536</v>
      </c>
      <c r="L76" s="199" t="n">
        <v>24079997551</v>
      </c>
    </row>
    <row r="77" customFormat="false" ht="13.1" hidden="false" customHeight="false" outlineLevel="0" collapsed="false">
      <c r="A77" s="382" t="s">
        <v>216</v>
      </c>
      <c r="B77" s="382" t="s">
        <v>217</v>
      </c>
      <c r="C77" s="196" t="s">
        <v>222</v>
      </c>
      <c r="D77" s="415" t="s">
        <v>238</v>
      </c>
      <c r="E77" s="202" t="n">
        <v>8733610</v>
      </c>
      <c r="F77" s="202" t="n">
        <v>167910279</v>
      </c>
      <c r="G77" s="202" t="n">
        <v>68776120</v>
      </c>
      <c r="H77" s="202" t="n">
        <v>9564936</v>
      </c>
      <c r="I77" s="202" t="n">
        <v>3369750</v>
      </c>
      <c r="J77" s="202" t="n">
        <v>54897493</v>
      </c>
      <c r="K77" s="202" t="n">
        <v>313252188</v>
      </c>
      <c r="L77" s="199" t="n">
        <v>14761859640</v>
      </c>
    </row>
    <row r="78" customFormat="false" ht="13.1" hidden="false" customHeight="false" outlineLevel="0" collapsed="false">
      <c r="A78" s="382" t="s">
        <v>216</v>
      </c>
      <c r="B78" s="382" t="s">
        <v>217</v>
      </c>
      <c r="C78" s="196" t="s">
        <v>224</v>
      </c>
      <c r="D78" s="415" t="s">
        <v>239</v>
      </c>
      <c r="E78" s="202" t="n">
        <v>9720637</v>
      </c>
      <c r="F78" s="202" t="n">
        <v>43607808</v>
      </c>
      <c r="G78" s="202" t="n">
        <v>16735800</v>
      </c>
      <c r="H78" s="202" t="n">
        <v>19763332</v>
      </c>
      <c r="I78" s="202" t="n">
        <v>16907220</v>
      </c>
      <c r="J78" s="202" t="n">
        <v>21143414</v>
      </c>
      <c r="K78" s="202" t="n">
        <v>127878211</v>
      </c>
      <c r="L78" s="199" t="n">
        <v>4545910403</v>
      </c>
    </row>
    <row r="79" customFormat="false" ht="13.1" hidden="false" customHeight="false" outlineLevel="0" collapsed="false">
      <c r="A79" s="382" t="s">
        <v>216</v>
      </c>
      <c r="B79" s="382" t="s">
        <v>217</v>
      </c>
      <c r="C79" s="196" t="s">
        <v>226</v>
      </c>
      <c r="D79" s="415" t="s">
        <v>240</v>
      </c>
      <c r="E79" s="202" t="n">
        <v>61200</v>
      </c>
      <c r="F79" s="202" t="n">
        <v>26706786</v>
      </c>
      <c r="G79" s="202" t="n">
        <v>12079729</v>
      </c>
      <c r="H79" s="202" t="n">
        <v>20312248</v>
      </c>
      <c r="I79" s="202" t="n">
        <v>2435200</v>
      </c>
      <c r="J79" s="202" t="n">
        <v>18031020</v>
      </c>
      <c r="K79" s="202" t="n">
        <v>79626183</v>
      </c>
      <c r="L79" s="199" t="n">
        <v>2183744130</v>
      </c>
    </row>
    <row r="80" customFormat="false" ht="13.1" hidden="false" customHeight="false" outlineLevel="0" collapsed="false">
      <c r="A80" s="382" t="s">
        <v>216</v>
      </c>
      <c r="B80" s="382" t="s">
        <v>217</v>
      </c>
      <c r="C80" s="196" t="s">
        <v>241</v>
      </c>
      <c r="D80" s="415" t="s">
        <v>242</v>
      </c>
      <c r="E80" s="202" t="n">
        <v>0</v>
      </c>
      <c r="F80" s="202" t="n">
        <v>0</v>
      </c>
      <c r="G80" s="202" t="n">
        <v>0</v>
      </c>
      <c r="H80" s="202" t="n">
        <v>0</v>
      </c>
      <c r="I80" s="202" t="n">
        <v>0</v>
      </c>
      <c r="J80" s="202" t="n">
        <v>0</v>
      </c>
      <c r="K80" s="202" t="n">
        <v>0</v>
      </c>
      <c r="L80" s="199" t="n">
        <v>206775569</v>
      </c>
    </row>
    <row r="81" customFormat="false" ht="13.1" hidden="false" customHeight="false" outlineLevel="0" collapsed="false">
      <c r="A81" s="382" t="s">
        <v>216</v>
      </c>
      <c r="B81" s="382" t="s">
        <v>217</v>
      </c>
      <c r="C81" s="196" t="s">
        <v>243</v>
      </c>
      <c r="D81" s="415" t="s">
        <v>244</v>
      </c>
      <c r="E81" s="202" t="n">
        <v>0</v>
      </c>
      <c r="F81" s="202" t="n">
        <v>0</v>
      </c>
      <c r="G81" s="202" t="n">
        <v>0</v>
      </c>
      <c r="H81" s="202" t="n">
        <v>0</v>
      </c>
      <c r="I81" s="202" t="n">
        <v>0</v>
      </c>
      <c r="J81" s="202" t="n">
        <v>0</v>
      </c>
      <c r="K81" s="202" t="n">
        <v>0</v>
      </c>
      <c r="L81" s="199" t="n">
        <v>2232680</v>
      </c>
    </row>
    <row r="82" customFormat="false" ht="13.1" hidden="false" customHeight="false" outlineLevel="0" collapsed="false">
      <c r="A82" s="382" t="s">
        <v>216</v>
      </c>
      <c r="B82" s="382" t="s">
        <v>217</v>
      </c>
      <c r="C82" s="196" t="s">
        <v>232</v>
      </c>
      <c r="D82" s="415" t="s">
        <v>245</v>
      </c>
      <c r="E82" s="202" t="n">
        <v>28520</v>
      </c>
      <c r="F82" s="202" t="n">
        <v>61400</v>
      </c>
      <c r="G82" s="202" t="n">
        <v>10800</v>
      </c>
      <c r="H82" s="202" t="n">
        <v>53730</v>
      </c>
      <c r="I82" s="202" t="n">
        <v>123050</v>
      </c>
      <c r="J82" s="202" t="n">
        <v>15344</v>
      </c>
      <c r="K82" s="202" t="n">
        <v>292844</v>
      </c>
      <c r="L82" s="199" t="n">
        <v>10237342</v>
      </c>
    </row>
    <row r="83" customFormat="false" ht="48.7" hidden="false" customHeight="false" outlineLevel="0" collapsed="false">
      <c r="A83" s="382" t="s">
        <v>216</v>
      </c>
      <c r="B83" s="382" t="s">
        <v>217</v>
      </c>
      <c r="C83" s="196" t="s">
        <v>246</v>
      </c>
      <c r="D83" s="415" t="s">
        <v>247</v>
      </c>
      <c r="E83" s="202" t="n">
        <v>0</v>
      </c>
      <c r="F83" s="202" t="n">
        <v>0</v>
      </c>
      <c r="G83" s="202" t="n">
        <v>0</v>
      </c>
      <c r="H83" s="202" t="n">
        <v>0</v>
      </c>
      <c r="I83" s="202" t="n">
        <v>0</v>
      </c>
      <c r="J83" s="202" t="n">
        <v>0</v>
      </c>
      <c r="K83" s="202" t="n">
        <v>0</v>
      </c>
      <c r="L83" s="199" t="n">
        <v>479981</v>
      </c>
    </row>
    <row r="84" customFormat="false" ht="13.1" hidden="false" customHeight="false" outlineLevel="0" collapsed="false">
      <c r="A84" s="382" t="s">
        <v>216</v>
      </c>
      <c r="B84" s="413" t="s">
        <v>561</v>
      </c>
      <c r="C84" s="196" t="s">
        <v>248</v>
      </c>
      <c r="D84" s="415" t="s">
        <v>249</v>
      </c>
      <c r="E84" s="202" t="n">
        <v>78280</v>
      </c>
      <c r="F84" s="202" t="n">
        <v>1958140</v>
      </c>
      <c r="G84" s="202" t="n">
        <v>10289450</v>
      </c>
      <c r="H84" s="202" t="n">
        <v>14336640</v>
      </c>
      <c r="I84" s="202" t="n">
        <v>10639050</v>
      </c>
      <c r="J84" s="202" t="n">
        <v>2579060</v>
      </c>
      <c r="K84" s="202" t="n">
        <v>39880620</v>
      </c>
      <c r="L84" s="199" t="n">
        <v>399307230</v>
      </c>
    </row>
    <row r="85" customFormat="false" ht="13.1" hidden="false" customHeight="false" outlineLevel="0" collapsed="false">
      <c r="A85" s="382" t="s">
        <v>216</v>
      </c>
      <c r="B85" s="413" t="s">
        <v>561</v>
      </c>
      <c r="C85" s="196" t="s">
        <v>250</v>
      </c>
      <c r="D85" s="415" t="s">
        <v>251</v>
      </c>
      <c r="E85" s="202" t="n">
        <v>0</v>
      </c>
      <c r="F85" s="202" t="n">
        <v>0</v>
      </c>
      <c r="G85" s="202" t="n">
        <v>0</v>
      </c>
      <c r="H85" s="202" t="n">
        <v>0</v>
      </c>
      <c r="I85" s="202" t="n">
        <v>0</v>
      </c>
      <c r="J85" s="202" t="n">
        <v>0</v>
      </c>
      <c r="K85" s="202" t="n">
        <v>0</v>
      </c>
      <c r="L85" s="199" t="n">
        <v>0</v>
      </c>
    </row>
    <row r="86" customFormat="false" ht="13.1" hidden="false" customHeight="false" outlineLevel="0" collapsed="false">
      <c r="A86" s="382" t="s">
        <v>216</v>
      </c>
      <c r="B86" s="413" t="s">
        <v>561</v>
      </c>
      <c r="C86" s="196" t="s">
        <v>252</v>
      </c>
      <c r="D86" s="415" t="s">
        <v>253</v>
      </c>
      <c r="E86" s="202" t="n">
        <v>0</v>
      </c>
      <c r="F86" s="202" t="n">
        <v>0</v>
      </c>
      <c r="G86" s="202" t="n">
        <v>1680</v>
      </c>
      <c r="H86" s="202" t="n">
        <v>2800</v>
      </c>
      <c r="I86" s="202" t="n">
        <v>4480</v>
      </c>
      <c r="J86" s="202" t="n">
        <v>0</v>
      </c>
      <c r="K86" s="202" t="n">
        <v>8960</v>
      </c>
      <c r="L86" s="199" t="n">
        <v>249900</v>
      </c>
    </row>
    <row r="87" customFormat="false" ht="13.1" hidden="false" customHeight="false" outlineLevel="0" collapsed="false">
      <c r="A87" s="382" t="s">
        <v>216</v>
      </c>
      <c r="B87" s="413" t="s">
        <v>561</v>
      </c>
      <c r="C87" s="196" t="s">
        <v>254</v>
      </c>
      <c r="D87" s="415" t="s">
        <v>255</v>
      </c>
      <c r="E87" s="202" t="n">
        <v>0</v>
      </c>
      <c r="F87" s="202" t="n">
        <v>0</v>
      </c>
      <c r="G87" s="202" t="n">
        <v>46110</v>
      </c>
      <c r="H87" s="202" t="n">
        <v>0</v>
      </c>
      <c r="I87" s="202" t="n">
        <v>0</v>
      </c>
      <c r="J87" s="202" t="n">
        <v>0</v>
      </c>
      <c r="K87" s="202" t="n">
        <v>46110</v>
      </c>
      <c r="L87" s="199" t="n">
        <v>6963870</v>
      </c>
    </row>
    <row r="88" customFormat="false" ht="20.6" hidden="false" customHeight="false" outlineLevel="0" collapsed="false">
      <c r="A88" s="382" t="s">
        <v>216</v>
      </c>
      <c r="B88" s="413" t="s">
        <v>561</v>
      </c>
      <c r="C88" s="196" t="s">
        <v>256</v>
      </c>
      <c r="D88" s="415" t="s">
        <v>257</v>
      </c>
      <c r="E88" s="202" t="n">
        <v>0</v>
      </c>
      <c r="F88" s="202" t="n">
        <v>0</v>
      </c>
      <c r="G88" s="202" t="n">
        <v>13600</v>
      </c>
      <c r="H88" s="202" t="n">
        <v>0</v>
      </c>
      <c r="I88" s="202" t="n">
        <v>0</v>
      </c>
      <c r="J88" s="202" t="n">
        <v>0</v>
      </c>
      <c r="K88" s="202" t="n">
        <v>13600</v>
      </c>
      <c r="L88" s="199" t="n">
        <v>1476000</v>
      </c>
    </row>
    <row r="89" customFormat="false" ht="13.1" hidden="false" customHeight="false" outlineLevel="0" collapsed="false">
      <c r="A89" s="382" t="s">
        <v>216</v>
      </c>
      <c r="B89" s="413" t="s">
        <v>561</v>
      </c>
      <c r="C89" s="196" t="s">
        <v>258</v>
      </c>
      <c r="D89" s="415" t="s">
        <v>259</v>
      </c>
      <c r="E89" s="202" t="n">
        <v>0</v>
      </c>
      <c r="F89" s="202" t="n">
        <v>0</v>
      </c>
      <c r="G89" s="202" t="n">
        <v>0</v>
      </c>
      <c r="H89" s="202" t="n">
        <v>0</v>
      </c>
      <c r="I89" s="202" t="n">
        <v>0</v>
      </c>
      <c r="J89" s="202" t="n">
        <v>0</v>
      </c>
      <c r="K89" s="202" t="n">
        <v>0</v>
      </c>
      <c r="L89" s="199" t="n">
        <v>111314400</v>
      </c>
    </row>
    <row r="90" customFormat="false" ht="13.1" hidden="false" customHeight="false" outlineLevel="0" collapsed="false">
      <c r="A90" s="382" t="s">
        <v>216</v>
      </c>
      <c r="B90" s="413" t="s">
        <v>561</v>
      </c>
      <c r="C90" s="196" t="s">
        <v>260</v>
      </c>
      <c r="D90" s="415" t="s">
        <v>261</v>
      </c>
      <c r="E90" s="202" t="n">
        <v>0</v>
      </c>
      <c r="F90" s="202" t="n">
        <v>0</v>
      </c>
      <c r="G90" s="202" t="n">
        <v>1171200</v>
      </c>
      <c r="H90" s="202" t="n">
        <v>25404000</v>
      </c>
      <c r="I90" s="202" t="n">
        <v>9048800</v>
      </c>
      <c r="J90" s="202" t="n">
        <v>5064000</v>
      </c>
      <c r="K90" s="202" t="n">
        <v>40688000</v>
      </c>
      <c r="L90" s="199" t="n">
        <v>876528000</v>
      </c>
    </row>
    <row r="91" customFormat="false" ht="13.1" hidden="false" customHeight="false" outlineLevel="0" collapsed="false">
      <c r="A91" s="382" t="s">
        <v>216</v>
      </c>
      <c r="B91" s="413" t="s">
        <v>561</v>
      </c>
      <c r="C91" s="196" t="s">
        <v>262</v>
      </c>
      <c r="D91" s="415" t="s">
        <v>263</v>
      </c>
      <c r="E91" s="202" t="n">
        <v>0</v>
      </c>
      <c r="F91" s="202" t="n">
        <v>0</v>
      </c>
      <c r="G91" s="202" t="n">
        <v>0</v>
      </c>
      <c r="H91" s="202" t="n">
        <v>0</v>
      </c>
      <c r="I91" s="202" t="n">
        <v>0</v>
      </c>
      <c r="J91" s="202" t="n">
        <v>0</v>
      </c>
      <c r="K91" s="202" t="n">
        <v>0</v>
      </c>
      <c r="L91" s="199" t="n">
        <v>153780220</v>
      </c>
    </row>
    <row r="92" customFormat="false" ht="13.1" hidden="false" customHeight="false" outlineLevel="0" collapsed="false">
      <c r="A92" s="382" t="s">
        <v>216</v>
      </c>
      <c r="B92" s="413" t="s">
        <v>561</v>
      </c>
      <c r="C92" s="196" t="s">
        <v>264</v>
      </c>
      <c r="D92" s="415" t="s">
        <v>265</v>
      </c>
      <c r="E92" s="202" t="n">
        <v>0</v>
      </c>
      <c r="F92" s="202" t="n">
        <v>0</v>
      </c>
      <c r="G92" s="202" t="n">
        <v>0</v>
      </c>
      <c r="H92" s="202" t="n">
        <v>0</v>
      </c>
      <c r="I92" s="202" t="n">
        <v>0</v>
      </c>
      <c r="J92" s="202" t="n">
        <v>0</v>
      </c>
      <c r="K92" s="202" t="n">
        <v>0</v>
      </c>
      <c r="L92" s="199" t="n">
        <v>9649600</v>
      </c>
    </row>
    <row r="93" customFormat="false" ht="20.6" hidden="false" customHeight="false" outlineLevel="0" collapsed="false">
      <c r="A93" s="382" t="s">
        <v>216</v>
      </c>
      <c r="B93" s="413" t="s">
        <v>561</v>
      </c>
      <c r="C93" s="196" t="s">
        <v>266</v>
      </c>
      <c r="D93" s="415" t="s">
        <v>267</v>
      </c>
      <c r="E93" s="202" t="n">
        <v>0</v>
      </c>
      <c r="F93" s="202" t="n">
        <v>0</v>
      </c>
      <c r="G93" s="202" t="n">
        <v>0</v>
      </c>
      <c r="H93" s="202" t="n">
        <v>249570</v>
      </c>
      <c r="I93" s="202" t="n">
        <v>0</v>
      </c>
      <c r="J93" s="202" t="n">
        <v>0</v>
      </c>
      <c r="K93" s="202" t="n">
        <v>249570</v>
      </c>
      <c r="L93" s="199" t="n">
        <v>14933160</v>
      </c>
    </row>
    <row r="94" customFormat="false" ht="13.1" hidden="false" customHeight="false" outlineLevel="0" collapsed="false">
      <c r="A94" s="382" t="s">
        <v>216</v>
      </c>
      <c r="B94" s="413" t="s">
        <v>561</v>
      </c>
      <c r="C94" s="196" t="s">
        <v>268</v>
      </c>
      <c r="D94" s="415" t="s">
        <v>269</v>
      </c>
      <c r="E94" s="202" t="n">
        <v>0</v>
      </c>
      <c r="F94" s="202" t="n">
        <v>1191400</v>
      </c>
      <c r="G94" s="202" t="n">
        <v>37372328</v>
      </c>
      <c r="H94" s="202" t="n">
        <v>3279080</v>
      </c>
      <c r="I94" s="202" t="n">
        <v>1473080</v>
      </c>
      <c r="J94" s="202" t="n">
        <v>1342320</v>
      </c>
      <c r="K94" s="202" t="n">
        <v>44658208</v>
      </c>
      <c r="L94" s="199" t="n">
        <v>708267244</v>
      </c>
    </row>
    <row r="95" customFormat="false" ht="13.1" hidden="false" customHeight="false" outlineLevel="0" collapsed="false">
      <c r="A95" s="382" t="s">
        <v>216</v>
      </c>
      <c r="B95" s="413" t="s">
        <v>561</v>
      </c>
      <c r="C95" s="196" t="s">
        <v>270</v>
      </c>
      <c r="D95" s="415" t="s">
        <v>271</v>
      </c>
      <c r="E95" s="202" t="n">
        <v>0</v>
      </c>
      <c r="F95" s="202" t="n">
        <v>0</v>
      </c>
      <c r="G95" s="202" t="n">
        <v>0</v>
      </c>
      <c r="H95" s="202" t="n">
        <v>0</v>
      </c>
      <c r="I95" s="202" t="n">
        <v>0</v>
      </c>
      <c r="J95" s="202" t="n">
        <v>0</v>
      </c>
      <c r="K95" s="202" t="n">
        <v>0</v>
      </c>
      <c r="L95" s="199" t="n">
        <v>13120</v>
      </c>
    </row>
    <row r="96" customFormat="false" ht="13.1" hidden="false" customHeight="false" outlineLevel="0" collapsed="false">
      <c r="A96" s="382" t="s">
        <v>216</v>
      </c>
      <c r="B96" s="413" t="s">
        <v>561</v>
      </c>
      <c r="C96" s="196" t="s">
        <v>272</v>
      </c>
      <c r="D96" s="415" t="s">
        <v>273</v>
      </c>
      <c r="E96" s="202" t="n">
        <v>0</v>
      </c>
      <c r="F96" s="202" t="n">
        <v>0</v>
      </c>
      <c r="G96" s="202" t="n">
        <v>0</v>
      </c>
      <c r="H96" s="202" t="n">
        <v>0</v>
      </c>
      <c r="I96" s="202" t="n">
        <v>0</v>
      </c>
      <c r="J96" s="202" t="n">
        <v>0</v>
      </c>
      <c r="K96" s="202" t="n">
        <v>0</v>
      </c>
      <c r="L96" s="199" t="n">
        <v>20300</v>
      </c>
    </row>
    <row r="97" customFormat="false" ht="20.6" hidden="false" customHeight="false" outlineLevel="0" collapsed="false">
      <c r="A97" s="382" t="s">
        <v>216</v>
      </c>
      <c r="B97" s="413" t="s">
        <v>561</v>
      </c>
      <c r="C97" s="196" t="s">
        <v>274</v>
      </c>
      <c r="D97" s="415" t="s">
        <v>275</v>
      </c>
      <c r="E97" s="202" t="n">
        <v>0</v>
      </c>
      <c r="F97" s="202" t="n">
        <v>0</v>
      </c>
      <c r="G97" s="202" t="n">
        <v>306000</v>
      </c>
      <c r="H97" s="202" t="n">
        <v>34716</v>
      </c>
      <c r="I97" s="202" t="n">
        <v>0</v>
      </c>
      <c r="J97" s="202" t="n">
        <v>0</v>
      </c>
      <c r="K97" s="202" t="n">
        <v>340716</v>
      </c>
      <c r="L97" s="199" t="n">
        <v>7788039</v>
      </c>
    </row>
    <row r="98" customFormat="false" ht="13.1" hidden="false" customHeight="false" outlineLevel="0" collapsed="false">
      <c r="A98" s="382" t="s">
        <v>216</v>
      </c>
      <c r="B98" s="413" t="s">
        <v>561</v>
      </c>
      <c r="C98" s="196" t="s">
        <v>276</v>
      </c>
      <c r="D98" s="415" t="s">
        <v>277</v>
      </c>
      <c r="E98" s="202" t="n">
        <v>797711</v>
      </c>
      <c r="F98" s="202" t="n">
        <v>93853966</v>
      </c>
      <c r="G98" s="202" t="n">
        <v>258011966</v>
      </c>
      <c r="H98" s="202" t="n">
        <v>570593239</v>
      </c>
      <c r="I98" s="202" t="n">
        <v>111566389</v>
      </c>
      <c r="J98" s="202" t="n">
        <v>127797281</v>
      </c>
      <c r="K98" s="202" t="n">
        <v>1162620552</v>
      </c>
      <c r="L98" s="199" t="n">
        <v>35657832420</v>
      </c>
    </row>
    <row r="99" customFormat="false" ht="13.1" hidden="false" customHeight="false" outlineLevel="0" collapsed="false">
      <c r="A99" s="382" t="s">
        <v>216</v>
      </c>
      <c r="B99" s="413" t="s">
        <v>561</v>
      </c>
      <c r="C99" s="196" t="s">
        <v>278</v>
      </c>
      <c r="D99" s="415" t="s">
        <v>279</v>
      </c>
      <c r="E99" s="202" t="n">
        <v>1498544</v>
      </c>
      <c r="F99" s="202" t="n">
        <v>16794700</v>
      </c>
      <c r="G99" s="202" t="n">
        <v>42911260</v>
      </c>
      <c r="H99" s="202" t="n">
        <v>171335622</v>
      </c>
      <c r="I99" s="202" t="n">
        <v>73286000</v>
      </c>
      <c r="J99" s="202" t="n">
        <v>11492768</v>
      </c>
      <c r="K99" s="202" t="n">
        <v>317318894</v>
      </c>
      <c r="L99" s="199" t="n">
        <v>3951109187</v>
      </c>
    </row>
    <row r="100" customFormat="false" ht="20.6" hidden="false" customHeight="false" outlineLevel="0" collapsed="false">
      <c r="A100" s="382" t="s">
        <v>216</v>
      </c>
      <c r="B100" s="413" t="s">
        <v>561</v>
      </c>
      <c r="C100" s="196" t="s">
        <v>280</v>
      </c>
      <c r="D100" s="415" t="s">
        <v>281</v>
      </c>
      <c r="E100" s="202" t="n">
        <v>0</v>
      </c>
      <c r="F100" s="202" t="n">
        <v>0</v>
      </c>
      <c r="G100" s="202" t="n">
        <v>0</v>
      </c>
      <c r="H100" s="202" t="n">
        <v>0</v>
      </c>
      <c r="I100" s="202" t="n">
        <v>0</v>
      </c>
      <c r="J100" s="202" t="n">
        <v>0</v>
      </c>
      <c r="K100" s="202" t="n">
        <v>0</v>
      </c>
      <c r="L100" s="199" t="n">
        <v>2434</v>
      </c>
    </row>
    <row r="101" customFormat="false" ht="20.6" hidden="false" customHeight="false" outlineLevel="0" collapsed="false">
      <c r="A101" s="382" t="s">
        <v>216</v>
      </c>
      <c r="B101" s="413" t="s">
        <v>561</v>
      </c>
      <c r="C101" s="196" t="s">
        <v>282</v>
      </c>
      <c r="D101" s="415" t="s">
        <v>283</v>
      </c>
      <c r="E101" s="202" t="n">
        <v>0</v>
      </c>
      <c r="F101" s="202" t="n">
        <v>0</v>
      </c>
      <c r="G101" s="202" t="n">
        <v>0</v>
      </c>
      <c r="H101" s="202" t="n">
        <v>0</v>
      </c>
      <c r="I101" s="202" t="n">
        <v>0</v>
      </c>
      <c r="J101" s="202" t="n">
        <v>0</v>
      </c>
      <c r="K101" s="202" t="n">
        <v>0</v>
      </c>
      <c r="L101" s="199" t="n">
        <v>1807</v>
      </c>
    </row>
    <row r="102" customFormat="false" ht="13.1" hidden="false" customHeight="false" outlineLevel="0" collapsed="false">
      <c r="A102" s="382" t="s">
        <v>216</v>
      </c>
      <c r="B102" s="413" t="s">
        <v>135</v>
      </c>
      <c r="C102" s="196" t="s">
        <v>286</v>
      </c>
      <c r="D102" s="415" t="s">
        <v>287</v>
      </c>
      <c r="E102" s="202" t="n">
        <v>0</v>
      </c>
      <c r="F102" s="202" t="n">
        <v>0</v>
      </c>
      <c r="G102" s="202" t="n">
        <v>0</v>
      </c>
      <c r="H102" s="202" t="n">
        <v>0</v>
      </c>
      <c r="I102" s="202" t="n">
        <v>0</v>
      </c>
      <c r="J102" s="202" t="n">
        <v>0</v>
      </c>
      <c r="K102" s="202" t="n">
        <v>0</v>
      </c>
      <c r="L102" s="199" t="n">
        <v>256474052</v>
      </c>
    </row>
    <row r="103" customFormat="false" ht="20.6" hidden="false" customHeight="false" outlineLevel="0" collapsed="false">
      <c r="A103" s="382" t="s">
        <v>216</v>
      </c>
      <c r="B103" s="413" t="s">
        <v>135</v>
      </c>
      <c r="C103" s="196" t="s">
        <v>288</v>
      </c>
      <c r="D103" s="415" t="s">
        <v>289</v>
      </c>
      <c r="E103" s="202" t="n">
        <v>0</v>
      </c>
      <c r="F103" s="202" t="n">
        <v>0</v>
      </c>
      <c r="G103" s="202" t="n">
        <v>0</v>
      </c>
      <c r="H103" s="202" t="n">
        <v>4795200</v>
      </c>
      <c r="I103" s="202" t="n">
        <v>0</v>
      </c>
      <c r="J103" s="202" t="n">
        <v>0</v>
      </c>
      <c r="K103" s="202" t="n">
        <v>4795200</v>
      </c>
      <c r="L103" s="199" t="n">
        <v>252914800</v>
      </c>
    </row>
    <row r="104" customFormat="false" ht="20.6" hidden="false" customHeight="false" outlineLevel="0" collapsed="false">
      <c r="A104" s="382" t="s">
        <v>216</v>
      </c>
      <c r="B104" s="413" t="s">
        <v>135</v>
      </c>
      <c r="C104" s="196" t="s">
        <v>290</v>
      </c>
      <c r="D104" s="415" t="s">
        <v>291</v>
      </c>
      <c r="E104" s="202" t="n">
        <v>88320</v>
      </c>
      <c r="F104" s="202" t="n">
        <v>0</v>
      </c>
      <c r="G104" s="202" t="n">
        <v>0</v>
      </c>
      <c r="H104" s="202" t="n">
        <v>2695050</v>
      </c>
      <c r="I104" s="202" t="n">
        <v>0</v>
      </c>
      <c r="J104" s="202" t="n">
        <v>0</v>
      </c>
      <c r="K104" s="202" t="n">
        <v>2783370</v>
      </c>
      <c r="L104" s="199" t="n">
        <v>23119134</v>
      </c>
    </row>
    <row r="105" customFormat="false" ht="13.1" hidden="false" customHeight="false" outlineLevel="0" collapsed="false">
      <c r="A105" s="382" t="s">
        <v>216</v>
      </c>
      <c r="B105" s="413" t="s">
        <v>142</v>
      </c>
      <c r="C105" s="196" t="s">
        <v>296</v>
      </c>
      <c r="D105" s="415" t="s">
        <v>297</v>
      </c>
      <c r="E105" s="202" t="n">
        <v>191114</v>
      </c>
      <c r="F105" s="202" t="n">
        <v>56448</v>
      </c>
      <c r="G105" s="202" t="n">
        <v>180000</v>
      </c>
      <c r="H105" s="202" t="n">
        <v>888200</v>
      </c>
      <c r="I105" s="202" t="n">
        <v>1279100</v>
      </c>
      <c r="J105" s="202" t="n">
        <v>424193</v>
      </c>
      <c r="K105" s="202" t="n">
        <v>3019055</v>
      </c>
      <c r="L105" s="199" t="n">
        <v>20831855</v>
      </c>
    </row>
    <row r="106" customFormat="false" ht="20.6" hidden="false" customHeight="false" outlineLevel="0" collapsed="false">
      <c r="A106" s="382" t="s">
        <v>216</v>
      </c>
      <c r="B106" s="413" t="s">
        <v>142</v>
      </c>
      <c r="C106" s="196" t="s">
        <v>298</v>
      </c>
      <c r="D106" s="415" t="s">
        <v>299</v>
      </c>
      <c r="E106" s="202" t="n">
        <v>0</v>
      </c>
      <c r="F106" s="202" t="n">
        <v>0</v>
      </c>
      <c r="G106" s="202" t="n">
        <v>0</v>
      </c>
      <c r="H106" s="202" t="n">
        <v>0</v>
      </c>
      <c r="I106" s="202" t="n">
        <v>373208</v>
      </c>
      <c r="J106" s="202" t="n">
        <v>0</v>
      </c>
      <c r="K106" s="202" t="n">
        <v>373208</v>
      </c>
      <c r="L106" s="199" t="n">
        <v>11318438</v>
      </c>
    </row>
    <row r="107" customFormat="false" ht="13.1" hidden="false" customHeight="false" outlineLevel="0" collapsed="false">
      <c r="A107" s="382" t="s">
        <v>216</v>
      </c>
      <c r="B107" s="413" t="s">
        <v>142</v>
      </c>
      <c r="C107" s="196" t="s">
        <v>300</v>
      </c>
      <c r="D107" s="415" t="s">
        <v>301</v>
      </c>
      <c r="E107" s="202" t="n">
        <v>12908000</v>
      </c>
      <c r="F107" s="202" t="n">
        <v>578000</v>
      </c>
      <c r="G107" s="202" t="n">
        <v>243600</v>
      </c>
      <c r="H107" s="202" t="n">
        <v>0</v>
      </c>
      <c r="I107" s="202" t="n">
        <v>336700</v>
      </c>
      <c r="J107" s="202" t="n">
        <v>1596000</v>
      </c>
      <c r="K107" s="202" t="n">
        <v>15662300</v>
      </c>
      <c r="L107" s="199" t="n">
        <v>329564300</v>
      </c>
    </row>
    <row r="108" customFormat="false" ht="13.1" hidden="false" customHeight="false" outlineLevel="0" collapsed="false">
      <c r="A108" s="382" t="s">
        <v>216</v>
      </c>
      <c r="B108" s="413" t="s">
        <v>142</v>
      </c>
      <c r="C108" s="196" t="s">
        <v>302</v>
      </c>
      <c r="D108" s="415" t="s">
        <v>303</v>
      </c>
      <c r="E108" s="202" t="n">
        <v>10734000</v>
      </c>
      <c r="F108" s="202" t="n">
        <v>12905000</v>
      </c>
      <c r="G108" s="202" t="n">
        <v>11442300</v>
      </c>
      <c r="H108" s="202" t="n">
        <v>28834200</v>
      </c>
      <c r="I108" s="202" t="n">
        <v>17277800</v>
      </c>
      <c r="J108" s="202" t="n">
        <v>20258000</v>
      </c>
      <c r="K108" s="202" t="n">
        <v>101451300</v>
      </c>
      <c r="L108" s="199" t="n">
        <v>2061231100</v>
      </c>
    </row>
    <row r="109" customFormat="false" ht="20.6" hidden="false" customHeight="false" outlineLevel="0" collapsed="false">
      <c r="A109" s="382" t="s">
        <v>216</v>
      </c>
      <c r="B109" s="413" t="s">
        <v>142</v>
      </c>
      <c r="C109" s="196" t="s">
        <v>304</v>
      </c>
      <c r="D109" s="415" t="s">
        <v>305</v>
      </c>
      <c r="E109" s="202" t="n">
        <v>0</v>
      </c>
      <c r="F109" s="202" t="n">
        <v>0</v>
      </c>
      <c r="G109" s="202" t="n">
        <v>0</v>
      </c>
      <c r="H109" s="202" t="n">
        <v>0</v>
      </c>
      <c r="I109" s="202" t="n">
        <v>0</v>
      </c>
      <c r="J109" s="202" t="n">
        <v>0</v>
      </c>
      <c r="K109" s="202" t="n">
        <v>0</v>
      </c>
      <c r="L109" s="199" t="n">
        <v>0</v>
      </c>
    </row>
    <row r="110" customFormat="false" ht="13.1" hidden="false" customHeight="false" outlineLevel="0" collapsed="false">
      <c r="A110" s="382" t="s">
        <v>216</v>
      </c>
      <c r="B110" s="413" t="s">
        <v>142</v>
      </c>
      <c r="C110" s="196" t="s">
        <v>306</v>
      </c>
      <c r="D110" s="415" t="s">
        <v>307</v>
      </c>
      <c r="E110" s="202" t="n">
        <v>18490000</v>
      </c>
      <c r="F110" s="202" t="n">
        <v>152767000</v>
      </c>
      <c r="G110" s="202" t="n">
        <v>63359000</v>
      </c>
      <c r="H110" s="202" t="n">
        <v>117152400</v>
      </c>
      <c r="I110" s="202" t="n">
        <v>93401000</v>
      </c>
      <c r="J110" s="202" t="n">
        <v>85874000</v>
      </c>
      <c r="K110" s="202" t="n">
        <v>531043400</v>
      </c>
      <c r="L110" s="199" t="n">
        <v>19660095400</v>
      </c>
    </row>
    <row r="111" customFormat="false" ht="13.1" hidden="false" customHeight="false" outlineLevel="0" collapsed="false">
      <c r="A111" s="382" t="s">
        <v>216</v>
      </c>
      <c r="B111" s="413" t="s">
        <v>142</v>
      </c>
      <c r="C111" s="196" t="s">
        <v>308</v>
      </c>
      <c r="D111" s="415" t="s">
        <v>309</v>
      </c>
      <c r="E111" s="202" t="n">
        <v>25143000</v>
      </c>
      <c r="F111" s="202" t="n">
        <v>52700000</v>
      </c>
      <c r="G111" s="202" t="n">
        <v>534820000</v>
      </c>
      <c r="H111" s="202" t="n">
        <v>297700000</v>
      </c>
      <c r="I111" s="202" t="n">
        <v>79755000</v>
      </c>
      <c r="J111" s="202" t="n">
        <v>173478000</v>
      </c>
      <c r="K111" s="202" t="n">
        <v>1163596000</v>
      </c>
      <c r="L111" s="199" t="n">
        <v>15846620049</v>
      </c>
    </row>
    <row r="112" customFormat="false" ht="30" hidden="false" customHeight="false" outlineLevel="0" collapsed="false">
      <c r="A112" s="382" t="s">
        <v>216</v>
      </c>
      <c r="B112" s="413" t="s">
        <v>142</v>
      </c>
      <c r="C112" s="196" t="s">
        <v>310</v>
      </c>
      <c r="D112" s="415" t="s">
        <v>311</v>
      </c>
      <c r="E112" s="202" t="n">
        <v>69258960</v>
      </c>
      <c r="F112" s="202" t="n">
        <v>172756000</v>
      </c>
      <c r="G112" s="202" t="n">
        <v>461804200</v>
      </c>
      <c r="H112" s="202" t="n">
        <v>2880513350</v>
      </c>
      <c r="I112" s="202" t="n">
        <v>321696700</v>
      </c>
      <c r="J112" s="202" t="n">
        <v>436274550</v>
      </c>
      <c r="K112" s="202" t="n">
        <v>4342303760</v>
      </c>
      <c r="L112" s="199" t="n">
        <v>28742393113</v>
      </c>
    </row>
    <row r="113" customFormat="false" ht="13.1" hidden="false" customHeight="false" outlineLevel="0" collapsed="false">
      <c r="A113" s="382" t="s">
        <v>216</v>
      </c>
      <c r="B113" s="413" t="s">
        <v>142</v>
      </c>
      <c r="C113" s="196" t="s">
        <v>312</v>
      </c>
      <c r="D113" s="415" t="s">
        <v>313</v>
      </c>
      <c r="E113" s="202" t="n">
        <v>1462400</v>
      </c>
      <c r="F113" s="202" t="n">
        <v>12241000</v>
      </c>
      <c r="G113" s="202" t="n">
        <v>30364000</v>
      </c>
      <c r="H113" s="202" t="n">
        <v>48667600</v>
      </c>
      <c r="I113" s="202" t="n">
        <v>17408800</v>
      </c>
      <c r="J113" s="202" t="n">
        <v>19018000</v>
      </c>
      <c r="K113" s="202" t="n">
        <v>129161800</v>
      </c>
      <c r="L113" s="199" t="n">
        <v>2770181200</v>
      </c>
    </row>
    <row r="114" customFormat="false" ht="13.1" hidden="false" customHeight="false" outlineLevel="0" collapsed="false">
      <c r="A114" s="382" t="s">
        <v>216</v>
      </c>
      <c r="B114" s="413" t="s">
        <v>142</v>
      </c>
      <c r="C114" s="196" t="s">
        <v>314</v>
      </c>
      <c r="D114" s="415" t="s">
        <v>315</v>
      </c>
      <c r="E114" s="202" t="n">
        <v>0</v>
      </c>
      <c r="F114" s="202" t="n">
        <v>1088000</v>
      </c>
      <c r="G114" s="202" t="n">
        <v>26220000</v>
      </c>
      <c r="H114" s="202" t="n">
        <v>5040000</v>
      </c>
      <c r="I114" s="202" t="n">
        <v>6940000</v>
      </c>
      <c r="J114" s="202" t="n">
        <v>0</v>
      </c>
      <c r="K114" s="202" t="n">
        <v>39288000</v>
      </c>
      <c r="L114" s="199" t="n">
        <v>586747000</v>
      </c>
    </row>
    <row r="115" customFormat="false" ht="30" hidden="false" customHeight="false" outlineLevel="0" collapsed="false">
      <c r="A115" s="382" t="s">
        <v>216</v>
      </c>
      <c r="B115" s="413" t="s">
        <v>142</v>
      </c>
      <c r="C115" s="196" t="s">
        <v>316</v>
      </c>
      <c r="D115" s="415" t="s">
        <v>317</v>
      </c>
      <c r="E115" s="202" t="n">
        <v>0</v>
      </c>
      <c r="F115" s="202" t="n">
        <v>0</v>
      </c>
      <c r="G115" s="202" t="n">
        <v>0</v>
      </c>
      <c r="H115" s="202" t="n">
        <v>5684000</v>
      </c>
      <c r="I115" s="202" t="n">
        <v>0</v>
      </c>
      <c r="J115" s="202" t="n">
        <v>0</v>
      </c>
      <c r="K115" s="202" t="n">
        <v>5684000</v>
      </c>
      <c r="L115" s="199" t="n">
        <v>298376187</v>
      </c>
    </row>
    <row r="116" customFormat="false" ht="20.6" hidden="false" customHeight="false" outlineLevel="0" collapsed="false">
      <c r="A116" s="382" t="s">
        <v>216</v>
      </c>
      <c r="B116" s="413" t="s">
        <v>142</v>
      </c>
      <c r="C116" s="196" t="s">
        <v>318</v>
      </c>
      <c r="D116" s="415" t="s">
        <v>319</v>
      </c>
      <c r="E116" s="202" t="n">
        <v>375500</v>
      </c>
      <c r="F116" s="202" t="n">
        <v>1331200</v>
      </c>
      <c r="G116" s="202" t="n">
        <v>2150000</v>
      </c>
      <c r="H116" s="202" t="n">
        <v>3971900</v>
      </c>
      <c r="I116" s="202" t="n">
        <v>10119500</v>
      </c>
      <c r="J116" s="202" t="n">
        <v>3180900</v>
      </c>
      <c r="K116" s="202" t="n">
        <v>21129000</v>
      </c>
      <c r="L116" s="199" t="n">
        <v>204187000</v>
      </c>
    </row>
    <row r="117" customFormat="false" ht="13.1" hidden="false" customHeight="false" outlineLevel="0" collapsed="false">
      <c r="A117" s="382" t="s">
        <v>216</v>
      </c>
      <c r="B117" s="413" t="s">
        <v>142</v>
      </c>
      <c r="C117" s="196" t="s">
        <v>296</v>
      </c>
      <c r="D117" s="415" t="s">
        <v>320</v>
      </c>
      <c r="E117" s="202" t="n">
        <v>0</v>
      </c>
      <c r="F117" s="202" t="n">
        <v>0</v>
      </c>
      <c r="G117" s="202" t="n">
        <v>58200</v>
      </c>
      <c r="H117" s="202" t="n">
        <v>29100</v>
      </c>
      <c r="I117" s="202" t="n">
        <v>29100</v>
      </c>
      <c r="J117" s="202" t="n">
        <v>25400</v>
      </c>
      <c r="K117" s="202" t="n">
        <v>141800</v>
      </c>
      <c r="L117" s="199" t="n">
        <v>3072952</v>
      </c>
    </row>
    <row r="118" customFormat="false" ht="13.1" hidden="false" customHeight="false" outlineLevel="0" collapsed="false">
      <c r="A118" s="382" t="s">
        <v>216</v>
      </c>
      <c r="B118" s="413" t="s">
        <v>142</v>
      </c>
      <c r="C118" s="196" t="s">
        <v>321</v>
      </c>
      <c r="D118" s="415" t="s">
        <v>322</v>
      </c>
      <c r="E118" s="202" t="n">
        <v>0</v>
      </c>
      <c r="F118" s="202" t="n">
        <v>0</v>
      </c>
      <c r="G118" s="202" t="n">
        <v>0</v>
      </c>
      <c r="H118" s="202" t="n">
        <v>0</v>
      </c>
      <c r="I118" s="202" t="n">
        <v>0</v>
      </c>
      <c r="J118" s="202" t="n">
        <v>0</v>
      </c>
      <c r="K118" s="202" t="n">
        <v>0</v>
      </c>
      <c r="L118" s="199" t="n">
        <v>1368679</v>
      </c>
    </row>
    <row r="119" customFormat="false" ht="13.1" hidden="false" customHeight="false" outlineLevel="0" collapsed="false">
      <c r="A119" s="382" t="s">
        <v>216</v>
      </c>
      <c r="B119" s="413" t="s">
        <v>142</v>
      </c>
      <c r="C119" s="196" t="s">
        <v>173</v>
      </c>
      <c r="D119" s="415" t="s">
        <v>323</v>
      </c>
      <c r="E119" s="202" t="n">
        <v>2252830</v>
      </c>
      <c r="F119" s="202" t="n">
        <v>6201470</v>
      </c>
      <c r="G119" s="202" t="n">
        <v>2762690</v>
      </c>
      <c r="H119" s="202" t="n">
        <v>5807690</v>
      </c>
      <c r="I119" s="202" t="n">
        <v>5947450</v>
      </c>
      <c r="J119" s="202" t="n">
        <v>10688570</v>
      </c>
      <c r="K119" s="202" t="n">
        <v>33660700</v>
      </c>
      <c r="L119" s="199" t="n">
        <v>979530307</v>
      </c>
    </row>
    <row r="120" customFormat="false" ht="13.1" hidden="false" customHeight="false" outlineLevel="0" collapsed="false">
      <c r="A120" s="382" t="s">
        <v>216</v>
      </c>
      <c r="B120" s="413" t="s">
        <v>142</v>
      </c>
      <c r="C120" s="196" t="s">
        <v>324</v>
      </c>
      <c r="D120" s="415" t="s">
        <v>325</v>
      </c>
      <c r="E120" s="202" t="n">
        <v>12917472</v>
      </c>
      <c r="F120" s="202" t="n">
        <v>102598676</v>
      </c>
      <c r="G120" s="202" t="n">
        <v>54613450</v>
      </c>
      <c r="H120" s="202" t="n">
        <v>98001687</v>
      </c>
      <c r="I120" s="202" t="n">
        <v>57937850</v>
      </c>
      <c r="J120" s="202" t="n">
        <v>72707477</v>
      </c>
      <c r="K120" s="202" t="n">
        <v>398776612</v>
      </c>
      <c r="L120" s="199" t="n">
        <v>13603838927</v>
      </c>
    </row>
    <row r="121" customFormat="false" ht="13.1" hidden="false" customHeight="false" outlineLevel="0" collapsed="false">
      <c r="A121" s="382" t="s">
        <v>216</v>
      </c>
      <c r="B121" s="413" t="s">
        <v>142</v>
      </c>
      <c r="C121" s="196" t="s">
        <v>326</v>
      </c>
      <c r="D121" s="415" t="s">
        <v>327</v>
      </c>
      <c r="E121" s="202" t="n">
        <v>35992</v>
      </c>
      <c r="F121" s="202" t="n">
        <v>27575150</v>
      </c>
      <c r="G121" s="202" t="n">
        <v>91273275</v>
      </c>
      <c r="H121" s="202" t="n">
        <v>79390916</v>
      </c>
      <c r="I121" s="202" t="n">
        <v>20780956</v>
      </c>
      <c r="J121" s="202" t="n">
        <v>1728000</v>
      </c>
      <c r="K121" s="202" t="n">
        <v>220784289</v>
      </c>
      <c r="L121" s="199" t="n">
        <v>2554684862</v>
      </c>
    </row>
    <row r="122" customFormat="false" ht="20.6" hidden="false" customHeight="false" outlineLevel="0" collapsed="false">
      <c r="A122" s="382" t="s">
        <v>216</v>
      </c>
      <c r="B122" s="413" t="s">
        <v>142</v>
      </c>
      <c r="C122" s="196" t="s">
        <v>328</v>
      </c>
      <c r="D122" s="415" t="s">
        <v>329</v>
      </c>
      <c r="E122" s="202" t="n">
        <v>4750535</v>
      </c>
      <c r="F122" s="202" t="n">
        <v>3960075</v>
      </c>
      <c r="G122" s="202" t="n">
        <v>7412720</v>
      </c>
      <c r="H122" s="202" t="n">
        <v>44447618</v>
      </c>
      <c r="I122" s="202" t="n">
        <v>33047968</v>
      </c>
      <c r="J122" s="202" t="n">
        <v>3818301</v>
      </c>
      <c r="K122" s="202" t="n">
        <v>97437217</v>
      </c>
      <c r="L122" s="199" t="n">
        <v>1688139310</v>
      </c>
    </row>
    <row r="123" customFormat="false" ht="13.1" hidden="false" customHeight="false" outlineLevel="0" collapsed="false">
      <c r="A123" s="382" t="s">
        <v>216</v>
      </c>
      <c r="B123" s="413" t="s">
        <v>142</v>
      </c>
      <c r="C123" s="196" t="s">
        <v>330</v>
      </c>
      <c r="D123" s="415" t="s">
        <v>331</v>
      </c>
      <c r="E123" s="202" t="n">
        <v>480600</v>
      </c>
      <c r="F123" s="202" t="n">
        <v>1563220</v>
      </c>
      <c r="G123" s="202" t="n">
        <v>233480</v>
      </c>
      <c r="H123" s="202" t="n">
        <v>612040</v>
      </c>
      <c r="I123" s="202" t="n">
        <v>286000</v>
      </c>
      <c r="J123" s="202" t="n">
        <v>692420</v>
      </c>
      <c r="K123" s="202" t="n">
        <v>3867760</v>
      </c>
      <c r="L123" s="199" t="n">
        <v>204523260</v>
      </c>
    </row>
    <row r="124" customFormat="false" ht="13.1" hidden="false" customHeight="false" outlineLevel="0" collapsed="false">
      <c r="A124" s="382" t="s">
        <v>216</v>
      </c>
      <c r="B124" s="413" t="s">
        <v>142</v>
      </c>
      <c r="C124" s="196" t="s">
        <v>332</v>
      </c>
      <c r="D124" s="415" t="s">
        <v>333</v>
      </c>
      <c r="E124" s="202" t="n">
        <v>92284</v>
      </c>
      <c r="F124" s="202" t="n">
        <v>5100</v>
      </c>
      <c r="G124" s="202" t="n">
        <v>76160</v>
      </c>
      <c r="H124" s="202" t="n">
        <v>1353592</v>
      </c>
      <c r="I124" s="202" t="n">
        <v>0</v>
      </c>
      <c r="J124" s="202" t="n">
        <v>31416</v>
      </c>
      <c r="K124" s="202" t="n">
        <v>1558552</v>
      </c>
      <c r="L124" s="199" t="n">
        <v>10258173</v>
      </c>
    </row>
    <row r="125" customFormat="false" ht="13.1" hidden="false" customHeight="false" outlineLevel="0" collapsed="false">
      <c r="A125" s="382" t="s">
        <v>216</v>
      </c>
      <c r="B125" s="413" t="s">
        <v>142</v>
      </c>
      <c r="C125" s="196" t="s">
        <v>330</v>
      </c>
      <c r="D125" s="415" t="s">
        <v>334</v>
      </c>
      <c r="E125" s="202" t="n">
        <v>0</v>
      </c>
      <c r="F125" s="202" t="n">
        <v>0</v>
      </c>
      <c r="G125" s="202" t="n">
        <v>0</v>
      </c>
      <c r="H125" s="202" t="n">
        <v>0</v>
      </c>
      <c r="I125" s="202" t="n">
        <v>0</v>
      </c>
      <c r="J125" s="202" t="n">
        <v>0</v>
      </c>
      <c r="K125" s="202" t="n">
        <v>0</v>
      </c>
      <c r="L125" s="199" t="n">
        <v>167390</v>
      </c>
    </row>
    <row r="126" customFormat="false" ht="13.1" hidden="false" customHeight="false" outlineLevel="0" collapsed="false">
      <c r="A126" s="382" t="s">
        <v>216</v>
      </c>
      <c r="B126" s="413" t="s">
        <v>142</v>
      </c>
      <c r="C126" s="196" t="s">
        <v>335</v>
      </c>
      <c r="D126" s="415" t="s">
        <v>336</v>
      </c>
      <c r="E126" s="202" t="n">
        <v>4670600</v>
      </c>
      <c r="F126" s="202" t="n">
        <v>22194300</v>
      </c>
      <c r="G126" s="202" t="n">
        <v>10796700</v>
      </c>
      <c r="H126" s="202" t="n">
        <v>19593700</v>
      </c>
      <c r="I126" s="202" t="n">
        <v>18917500</v>
      </c>
      <c r="J126" s="202" t="n">
        <v>17254600</v>
      </c>
      <c r="K126" s="202" t="n">
        <v>93427400</v>
      </c>
      <c r="L126" s="199" t="n">
        <v>3017254656</v>
      </c>
    </row>
    <row r="127" customFormat="false" ht="13.1" hidden="false" customHeight="false" outlineLevel="0" collapsed="false">
      <c r="A127" s="382" t="s">
        <v>216</v>
      </c>
      <c r="B127" s="413" t="s">
        <v>142</v>
      </c>
      <c r="C127" s="196" t="s">
        <v>337</v>
      </c>
      <c r="D127" s="415" t="s">
        <v>338</v>
      </c>
      <c r="E127" s="202" t="n">
        <v>465600</v>
      </c>
      <c r="F127" s="202" t="n">
        <v>4001700</v>
      </c>
      <c r="G127" s="202" t="n">
        <v>1280700</v>
      </c>
      <c r="H127" s="202" t="n">
        <v>77600</v>
      </c>
      <c r="I127" s="202" t="n">
        <v>543200</v>
      </c>
      <c r="J127" s="202" t="n">
        <v>931200</v>
      </c>
      <c r="K127" s="202" t="n">
        <v>7300000</v>
      </c>
      <c r="L127" s="199" t="n">
        <v>466855100</v>
      </c>
    </row>
    <row r="128" customFormat="false" ht="13.1" hidden="false" customHeight="false" outlineLevel="0" collapsed="false">
      <c r="A128" s="382" t="s">
        <v>216</v>
      </c>
      <c r="B128" s="413" t="s">
        <v>142</v>
      </c>
      <c r="C128" s="196" t="s">
        <v>339</v>
      </c>
      <c r="D128" s="415" t="s">
        <v>340</v>
      </c>
      <c r="E128" s="202" t="n">
        <v>0</v>
      </c>
      <c r="F128" s="202" t="n">
        <v>274400</v>
      </c>
      <c r="G128" s="202" t="n">
        <v>0</v>
      </c>
      <c r="H128" s="202" t="n">
        <v>1554000</v>
      </c>
      <c r="I128" s="202" t="n">
        <v>0</v>
      </c>
      <c r="J128" s="202" t="n">
        <v>117113</v>
      </c>
      <c r="K128" s="202" t="n">
        <v>1945513</v>
      </c>
      <c r="L128" s="199" t="n">
        <v>8082292032</v>
      </c>
    </row>
    <row r="129" customFormat="false" ht="13.1" hidden="false" customHeight="false" outlineLevel="0" collapsed="false">
      <c r="A129" s="382" t="s">
        <v>216</v>
      </c>
      <c r="B129" s="413" t="s">
        <v>142</v>
      </c>
      <c r="C129" s="196" t="s">
        <v>341</v>
      </c>
      <c r="D129" s="415" t="s">
        <v>342</v>
      </c>
      <c r="E129" s="202" t="n">
        <v>0</v>
      </c>
      <c r="F129" s="202" t="n">
        <v>0</v>
      </c>
      <c r="G129" s="202" t="n">
        <v>0</v>
      </c>
      <c r="H129" s="202" t="n">
        <v>12800</v>
      </c>
      <c r="I129" s="202" t="n">
        <v>0</v>
      </c>
      <c r="J129" s="202" t="n">
        <v>0</v>
      </c>
      <c r="K129" s="202" t="n">
        <v>12800</v>
      </c>
      <c r="L129" s="199" t="n">
        <v>3250392</v>
      </c>
    </row>
    <row r="130" customFormat="false" ht="13.1" hidden="false" customHeight="false" outlineLevel="0" collapsed="false">
      <c r="A130" s="382" t="s">
        <v>216</v>
      </c>
      <c r="B130" s="413" t="s">
        <v>142</v>
      </c>
      <c r="C130" s="196" t="s">
        <v>343</v>
      </c>
      <c r="D130" s="415" t="s">
        <v>344</v>
      </c>
      <c r="E130" s="202" t="n">
        <v>0</v>
      </c>
      <c r="F130" s="202" t="n">
        <v>15300</v>
      </c>
      <c r="G130" s="202" t="n">
        <v>19600</v>
      </c>
      <c r="H130" s="202" t="n">
        <v>13950</v>
      </c>
      <c r="I130" s="202" t="n">
        <v>23250</v>
      </c>
      <c r="J130" s="202" t="n">
        <v>8400</v>
      </c>
      <c r="K130" s="202" t="n">
        <v>80500</v>
      </c>
      <c r="L130" s="199" t="n">
        <v>32590487</v>
      </c>
    </row>
    <row r="131" customFormat="false" ht="13.1" hidden="false" customHeight="false" outlineLevel="0" collapsed="false">
      <c r="A131" s="382" t="s">
        <v>216</v>
      </c>
      <c r="B131" s="413" t="s">
        <v>142</v>
      </c>
      <c r="C131" s="196" t="s">
        <v>345</v>
      </c>
      <c r="D131" s="415" t="s">
        <v>346</v>
      </c>
      <c r="E131" s="202" t="n">
        <v>95218</v>
      </c>
      <c r="F131" s="202" t="n">
        <v>168680</v>
      </c>
      <c r="G131" s="202" t="n">
        <v>2208340</v>
      </c>
      <c r="H131" s="202" t="n">
        <v>818750</v>
      </c>
      <c r="I131" s="202" t="n">
        <v>839270</v>
      </c>
      <c r="J131" s="202" t="n">
        <v>690610</v>
      </c>
      <c r="K131" s="202" t="n">
        <v>4820868</v>
      </c>
      <c r="L131" s="199" t="n">
        <v>92225549</v>
      </c>
    </row>
    <row r="132" customFormat="false" ht="13.1" hidden="false" customHeight="false" outlineLevel="0" collapsed="false">
      <c r="A132" s="382" t="s">
        <v>216</v>
      </c>
      <c r="B132" s="413" t="s">
        <v>142</v>
      </c>
      <c r="C132" s="196" t="s">
        <v>335</v>
      </c>
      <c r="D132" s="415" t="s">
        <v>347</v>
      </c>
      <c r="E132" s="202" t="n">
        <v>22800000</v>
      </c>
      <c r="F132" s="202" t="n">
        <v>53534000</v>
      </c>
      <c r="G132" s="202" t="n">
        <v>32320000</v>
      </c>
      <c r="H132" s="202" t="n">
        <v>79040000</v>
      </c>
      <c r="I132" s="202" t="n">
        <v>68832000</v>
      </c>
      <c r="J132" s="202" t="n">
        <v>62736000</v>
      </c>
      <c r="K132" s="202" t="n">
        <v>319262000</v>
      </c>
      <c r="L132" s="199" t="n">
        <v>8175944000</v>
      </c>
    </row>
    <row r="133" customFormat="false" ht="13.1" hidden="false" customHeight="false" outlineLevel="0" collapsed="false">
      <c r="A133" s="382" t="s">
        <v>216</v>
      </c>
      <c r="B133" s="413" t="s">
        <v>142</v>
      </c>
      <c r="C133" s="196" t="s">
        <v>348</v>
      </c>
      <c r="D133" s="415" t="s">
        <v>349</v>
      </c>
      <c r="E133" s="202" t="n">
        <v>0</v>
      </c>
      <c r="F133" s="202" t="n">
        <v>0</v>
      </c>
      <c r="G133" s="202" t="n">
        <v>0</v>
      </c>
      <c r="H133" s="202" t="n">
        <v>0</v>
      </c>
      <c r="I133" s="202" t="n">
        <v>0</v>
      </c>
      <c r="J133" s="202" t="n">
        <v>0</v>
      </c>
      <c r="K133" s="202" t="n">
        <v>0</v>
      </c>
      <c r="L133" s="199" t="n">
        <v>4405440</v>
      </c>
    </row>
    <row r="134" customFormat="false" ht="13.1" hidden="false" customHeight="false" outlineLevel="0" collapsed="false">
      <c r="A134" s="382" t="s">
        <v>216</v>
      </c>
      <c r="B134" s="413" t="s">
        <v>142</v>
      </c>
      <c r="C134" s="196" t="s">
        <v>350</v>
      </c>
      <c r="D134" s="415" t="s">
        <v>351</v>
      </c>
      <c r="E134" s="202" t="n">
        <v>0</v>
      </c>
      <c r="F134" s="202" t="n">
        <v>0</v>
      </c>
      <c r="G134" s="202" t="n">
        <v>0</v>
      </c>
      <c r="H134" s="202" t="n">
        <v>0</v>
      </c>
      <c r="I134" s="202" t="n">
        <v>0</v>
      </c>
      <c r="J134" s="202" t="n">
        <v>0</v>
      </c>
      <c r="K134" s="202" t="n">
        <v>0</v>
      </c>
      <c r="L134" s="199" t="n">
        <v>1708373</v>
      </c>
    </row>
    <row r="135" customFormat="false" ht="13.1" hidden="false" customHeight="false" outlineLevel="0" collapsed="false">
      <c r="A135" s="382" t="s">
        <v>216</v>
      </c>
      <c r="B135" s="413" t="s">
        <v>142</v>
      </c>
      <c r="C135" s="196" t="s">
        <v>352</v>
      </c>
      <c r="D135" s="415" t="s">
        <v>353</v>
      </c>
      <c r="E135" s="202" t="n">
        <v>0</v>
      </c>
      <c r="F135" s="202" t="n">
        <v>644800</v>
      </c>
      <c r="G135" s="202" t="n">
        <v>9011500</v>
      </c>
      <c r="H135" s="202" t="n">
        <v>0</v>
      </c>
      <c r="I135" s="202" t="n">
        <v>1153740</v>
      </c>
      <c r="J135" s="202" t="n">
        <v>0</v>
      </c>
      <c r="K135" s="202" t="n">
        <v>10810040</v>
      </c>
      <c r="L135" s="199" t="n">
        <v>360005264</v>
      </c>
    </row>
    <row r="136" customFormat="false" ht="13.1" hidden="false" customHeight="false" outlineLevel="0" collapsed="false">
      <c r="A136" s="382" t="s">
        <v>216</v>
      </c>
      <c r="B136" s="413" t="s">
        <v>142</v>
      </c>
      <c r="C136" s="196" t="s">
        <v>354</v>
      </c>
      <c r="D136" s="415" t="s">
        <v>355</v>
      </c>
      <c r="E136" s="202" t="n">
        <v>0</v>
      </c>
      <c r="F136" s="202" t="n">
        <v>0</v>
      </c>
      <c r="G136" s="202" t="n">
        <v>0</v>
      </c>
      <c r="H136" s="202" t="n">
        <v>0</v>
      </c>
      <c r="I136" s="202" t="n">
        <v>0</v>
      </c>
      <c r="J136" s="202" t="n">
        <v>0</v>
      </c>
      <c r="K136" s="202" t="n">
        <v>0</v>
      </c>
      <c r="L136" s="199" t="n">
        <v>437346574</v>
      </c>
    </row>
    <row r="137" customFormat="false" ht="20.6" hidden="false" customHeight="false" outlineLevel="0" collapsed="false">
      <c r="A137" s="382" t="s">
        <v>216</v>
      </c>
      <c r="B137" s="413" t="s">
        <v>142</v>
      </c>
      <c r="C137" s="196" t="s">
        <v>356</v>
      </c>
      <c r="D137" s="415" t="s">
        <v>357</v>
      </c>
      <c r="E137" s="202" t="n">
        <v>0</v>
      </c>
      <c r="F137" s="202" t="n">
        <v>0</v>
      </c>
      <c r="G137" s="202" t="n">
        <v>0</v>
      </c>
      <c r="H137" s="202" t="n">
        <v>0</v>
      </c>
      <c r="I137" s="202" t="n">
        <v>0</v>
      </c>
      <c r="J137" s="202" t="n">
        <v>0</v>
      </c>
      <c r="K137" s="202" t="n">
        <v>0</v>
      </c>
      <c r="L137" s="199" t="n">
        <v>10293538</v>
      </c>
    </row>
    <row r="138" customFormat="false" ht="20.6" hidden="false" customHeight="false" outlineLevel="0" collapsed="false">
      <c r="A138" s="382" t="s">
        <v>216</v>
      </c>
      <c r="B138" s="413" t="s">
        <v>142</v>
      </c>
      <c r="C138" s="196" t="s">
        <v>358</v>
      </c>
      <c r="D138" s="415" t="s">
        <v>359</v>
      </c>
      <c r="E138" s="202" t="n">
        <v>99839</v>
      </c>
      <c r="F138" s="202" t="n">
        <v>866471</v>
      </c>
      <c r="G138" s="202" t="n">
        <v>943350</v>
      </c>
      <c r="H138" s="202" t="n">
        <v>651136</v>
      </c>
      <c r="I138" s="202" t="n">
        <v>2385912</v>
      </c>
      <c r="J138" s="202" t="n">
        <v>128250</v>
      </c>
      <c r="K138" s="202" t="n">
        <v>5074958</v>
      </c>
      <c r="L138" s="199" t="n">
        <v>239355863</v>
      </c>
    </row>
    <row r="139" customFormat="false" ht="13.1" hidden="false" customHeight="false" outlineLevel="0" collapsed="false">
      <c r="A139" s="382" t="s">
        <v>216</v>
      </c>
      <c r="B139" s="413" t="s">
        <v>142</v>
      </c>
      <c r="C139" s="196" t="s">
        <v>360</v>
      </c>
      <c r="D139" s="415" t="s">
        <v>361</v>
      </c>
      <c r="E139" s="202" t="n">
        <v>1515800</v>
      </c>
      <c r="F139" s="202" t="n">
        <v>5074200</v>
      </c>
      <c r="G139" s="202" t="n">
        <v>6187900</v>
      </c>
      <c r="H139" s="202" t="n">
        <v>14636500</v>
      </c>
      <c r="I139" s="202" t="n">
        <v>19933300</v>
      </c>
      <c r="J139" s="202" t="n">
        <v>25359600</v>
      </c>
      <c r="K139" s="202" t="n">
        <v>72707300</v>
      </c>
      <c r="L139" s="199" t="n">
        <v>784832815</v>
      </c>
    </row>
    <row r="140" customFormat="false" ht="13.1" hidden="false" customHeight="false" outlineLevel="0" collapsed="false">
      <c r="A140" s="382" t="s">
        <v>216</v>
      </c>
      <c r="B140" s="413" t="s">
        <v>142</v>
      </c>
      <c r="C140" s="196" t="s">
        <v>337</v>
      </c>
      <c r="D140" s="415" t="s">
        <v>362</v>
      </c>
      <c r="E140" s="202" t="n">
        <v>6080000</v>
      </c>
      <c r="F140" s="202" t="n">
        <v>20700000</v>
      </c>
      <c r="G140" s="202" t="n">
        <v>4290000</v>
      </c>
      <c r="H140" s="202" t="n">
        <v>4940000</v>
      </c>
      <c r="I140" s="202" t="n">
        <v>3120000</v>
      </c>
      <c r="J140" s="202" t="n">
        <v>5320000</v>
      </c>
      <c r="K140" s="202" t="n">
        <v>44450000</v>
      </c>
      <c r="L140" s="199" t="n">
        <v>1616610000</v>
      </c>
    </row>
    <row r="141" customFormat="false" ht="20.6" hidden="false" customHeight="false" outlineLevel="0" collapsed="false">
      <c r="A141" s="382" t="s">
        <v>216</v>
      </c>
      <c r="B141" s="413" t="s">
        <v>142</v>
      </c>
      <c r="C141" s="196" t="s">
        <v>363</v>
      </c>
      <c r="D141" s="415" t="s">
        <v>364</v>
      </c>
      <c r="E141" s="202" t="n">
        <v>0</v>
      </c>
      <c r="F141" s="202" t="n">
        <v>0</v>
      </c>
      <c r="G141" s="202" t="n">
        <v>0</v>
      </c>
      <c r="H141" s="202" t="n">
        <v>0</v>
      </c>
      <c r="I141" s="202" t="n">
        <v>0</v>
      </c>
      <c r="J141" s="202" t="n">
        <v>0</v>
      </c>
      <c r="K141" s="202" t="n">
        <v>0</v>
      </c>
      <c r="L141" s="199" t="n">
        <v>0</v>
      </c>
    </row>
    <row r="142" customFormat="false" ht="13.1" hidden="false" customHeight="false" outlineLevel="0" collapsed="false">
      <c r="A142" s="382" t="s">
        <v>216</v>
      </c>
      <c r="B142" s="413" t="s">
        <v>142</v>
      </c>
      <c r="C142" s="196" t="s">
        <v>365</v>
      </c>
      <c r="D142" s="415" t="s">
        <v>366</v>
      </c>
      <c r="E142" s="202" t="n">
        <v>0</v>
      </c>
      <c r="F142" s="202" t="n">
        <v>1275000</v>
      </c>
      <c r="G142" s="202" t="n">
        <v>4953000</v>
      </c>
      <c r="H142" s="202" t="n">
        <v>31057000</v>
      </c>
      <c r="I142" s="202" t="n">
        <v>4459000</v>
      </c>
      <c r="J142" s="202" t="n">
        <v>0</v>
      </c>
      <c r="K142" s="202" t="n">
        <v>41744000</v>
      </c>
      <c r="L142" s="199" t="n">
        <v>7517283277</v>
      </c>
    </row>
    <row r="143" customFormat="false" ht="13.1" hidden="false" customHeight="false" outlineLevel="0" collapsed="false">
      <c r="A143" s="382" t="s">
        <v>216</v>
      </c>
      <c r="B143" s="413" t="s">
        <v>142</v>
      </c>
      <c r="C143" s="196" t="s">
        <v>367</v>
      </c>
      <c r="D143" s="415" t="s">
        <v>368</v>
      </c>
      <c r="E143" s="202" t="n">
        <v>0</v>
      </c>
      <c r="F143" s="202" t="n">
        <v>0</v>
      </c>
      <c r="G143" s="202" t="n">
        <v>0</v>
      </c>
      <c r="H143" s="202" t="n">
        <v>0</v>
      </c>
      <c r="I143" s="202" t="n">
        <v>0</v>
      </c>
      <c r="J143" s="202" t="n">
        <v>0</v>
      </c>
      <c r="K143" s="202" t="n">
        <v>0</v>
      </c>
      <c r="L143" s="199" t="n">
        <v>5727624</v>
      </c>
    </row>
    <row r="144" customFormat="false" ht="20.6" hidden="false" customHeight="false" outlineLevel="0" collapsed="false">
      <c r="A144" s="382" t="s">
        <v>216</v>
      </c>
      <c r="B144" s="413" t="s">
        <v>142</v>
      </c>
      <c r="C144" s="196" t="s">
        <v>369</v>
      </c>
      <c r="D144" s="415" t="s">
        <v>370</v>
      </c>
      <c r="E144" s="202" t="n">
        <v>0</v>
      </c>
      <c r="F144" s="202" t="n">
        <v>3538680</v>
      </c>
      <c r="G144" s="202" t="n">
        <v>0</v>
      </c>
      <c r="H144" s="202" t="n">
        <v>0</v>
      </c>
      <c r="I144" s="202" t="n">
        <v>0</v>
      </c>
      <c r="J144" s="202" t="n">
        <v>0</v>
      </c>
      <c r="K144" s="202" t="n">
        <v>3538680</v>
      </c>
      <c r="L144" s="199" t="n">
        <v>95245301</v>
      </c>
    </row>
    <row r="145" customFormat="false" ht="13.1" hidden="false" customHeight="false" outlineLevel="0" collapsed="false">
      <c r="A145" s="382" t="s">
        <v>216</v>
      </c>
      <c r="B145" s="413" t="s">
        <v>142</v>
      </c>
      <c r="C145" s="196" t="s">
        <v>371</v>
      </c>
      <c r="D145" s="415" t="s">
        <v>372</v>
      </c>
      <c r="E145" s="202" t="n">
        <v>0</v>
      </c>
      <c r="F145" s="202" t="n">
        <v>0</v>
      </c>
      <c r="G145" s="202" t="n">
        <v>0</v>
      </c>
      <c r="H145" s="202" t="n">
        <v>0</v>
      </c>
      <c r="I145" s="202" t="n">
        <v>0</v>
      </c>
      <c r="J145" s="202" t="n">
        <v>0</v>
      </c>
      <c r="K145" s="202" t="n">
        <v>0</v>
      </c>
      <c r="L145" s="199" t="n">
        <v>111998</v>
      </c>
    </row>
    <row r="146" customFormat="false" ht="13.1" hidden="false" customHeight="false" outlineLevel="0" collapsed="false">
      <c r="A146" s="382" t="s">
        <v>216</v>
      </c>
      <c r="B146" s="413" t="s">
        <v>142</v>
      </c>
      <c r="C146" s="196" t="s">
        <v>373</v>
      </c>
      <c r="D146" s="415" t="s">
        <v>374</v>
      </c>
      <c r="E146" s="202" t="n">
        <v>0</v>
      </c>
      <c r="F146" s="202" t="n">
        <v>0</v>
      </c>
      <c r="G146" s="202" t="n">
        <v>0</v>
      </c>
      <c r="H146" s="202" t="n">
        <v>1127393</v>
      </c>
      <c r="I146" s="202" t="n">
        <v>23089785</v>
      </c>
      <c r="J146" s="202" t="n">
        <v>0</v>
      </c>
      <c r="K146" s="202" t="n">
        <v>24217178</v>
      </c>
      <c r="L146" s="199" t="n">
        <v>303160128</v>
      </c>
    </row>
    <row r="147" customFormat="false" ht="13.1" hidden="false" customHeight="false" outlineLevel="0" collapsed="false">
      <c r="A147" s="382" t="s">
        <v>216</v>
      </c>
      <c r="B147" s="413" t="s">
        <v>142</v>
      </c>
      <c r="C147" s="196" t="s">
        <v>377</v>
      </c>
      <c r="D147" s="415" t="s">
        <v>378</v>
      </c>
      <c r="E147" s="202" t="n">
        <v>0</v>
      </c>
      <c r="F147" s="202" t="n">
        <v>0</v>
      </c>
      <c r="G147" s="202" t="n">
        <v>0</v>
      </c>
      <c r="H147" s="202" t="n">
        <v>0</v>
      </c>
      <c r="I147" s="202" t="n">
        <v>0</v>
      </c>
      <c r="J147" s="202" t="n">
        <v>0</v>
      </c>
      <c r="K147" s="202" t="n">
        <v>0</v>
      </c>
      <c r="L147" s="199" t="n">
        <v>93608800</v>
      </c>
    </row>
    <row r="148" customFormat="false" ht="13.1" hidden="false" customHeight="false" outlineLevel="0" collapsed="false">
      <c r="A148" s="382" t="s">
        <v>216</v>
      </c>
      <c r="B148" s="413" t="s">
        <v>142</v>
      </c>
      <c r="C148" s="196" t="s">
        <v>379</v>
      </c>
      <c r="D148" s="415" t="s">
        <v>380</v>
      </c>
      <c r="E148" s="202" t="n">
        <v>0</v>
      </c>
      <c r="F148" s="202" t="n">
        <v>0</v>
      </c>
      <c r="G148" s="202" t="n">
        <v>0</v>
      </c>
      <c r="H148" s="202" t="n">
        <v>0</v>
      </c>
      <c r="I148" s="202" t="n">
        <v>0</v>
      </c>
      <c r="J148" s="202" t="n">
        <v>0</v>
      </c>
      <c r="K148" s="202" t="n">
        <v>0</v>
      </c>
      <c r="L148" s="199" t="n">
        <v>0</v>
      </c>
    </row>
    <row r="149" customFormat="false" ht="20.6" hidden="false" customHeight="false" outlineLevel="0" collapsed="false">
      <c r="A149" s="382" t="s">
        <v>216</v>
      </c>
      <c r="B149" s="413" t="s">
        <v>142</v>
      </c>
      <c r="C149" s="196" t="s">
        <v>381</v>
      </c>
      <c r="D149" s="415" t="s">
        <v>382</v>
      </c>
      <c r="E149" s="202" t="n">
        <v>0</v>
      </c>
      <c r="F149" s="202" t="n">
        <v>0</v>
      </c>
      <c r="G149" s="202" t="n">
        <v>0</v>
      </c>
      <c r="H149" s="202" t="n">
        <v>2041516</v>
      </c>
      <c r="I149" s="202" t="n">
        <v>0</v>
      </c>
      <c r="J149" s="202" t="n">
        <v>117516</v>
      </c>
      <c r="K149" s="202" t="n">
        <v>2159032</v>
      </c>
      <c r="L149" s="199" t="n">
        <v>176236606</v>
      </c>
    </row>
    <row r="150" customFormat="false" ht="13.1" hidden="false" customHeight="false" outlineLevel="0" collapsed="false">
      <c r="A150" s="382" t="s">
        <v>216</v>
      </c>
      <c r="B150" s="413" t="s">
        <v>142</v>
      </c>
      <c r="C150" s="196" t="s">
        <v>383</v>
      </c>
      <c r="D150" s="415" t="s">
        <v>384</v>
      </c>
      <c r="E150" s="202" t="n">
        <v>230820</v>
      </c>
      <c r="F150" s="202" t="n">
        <v>1233804</v>
      </c>
      <c r="G150" s="202" t="n">
        <v>501500</v>
      </c>
      <c r="H150" s="202" t="n">
        <v>1356800</v>
      </c>
      <c r="I150" s="202" t="n">
        <v>822900</v>
      </c>
      <c r="J150" s="202" t="n">
        <v>1814600</v>
      </c>
      <c r="K150" s="202" t="n">
        <v>5960424</v>
      </c>
      <c r="L150" s="199" t="n">
        <v>141542074</v>
      </c>
    </row>
    <row r="151" customFormat="false" ht="20.6" hidden="false" customHeight="false" outlineLevel="0" collapsed="false">
      <c r="A151" s="382" t="s">
        <v>216</v>
      </c>
      <c r="B151" s="413" t="s">
        <v>142</v>
      </c>
      <c r="C151" s="196" t="s">
        <v>375</v>
      </c>
      <c r="D151" s="415" t="s">
        <v>376</v>
      </c>
      <c r="E151" s="202" t="n">
        <v>0</v>
      </c>
      <c r="F151" s="202" t="n">
        <v>0</v>
      </c>
      <c r="G151" s="202" t="n">
        <v>0</v>
      </c>
      <c r="H151" s="202" t="n">
        <v>0</v>
      </c>
      <c r="I151" s="202" t="n">
        <v>4243764</v>
      </c>
      <c r="J151" s="202" t="n">
        <v>0</v>
      </c>
      <c r="K151" s="202" t="n">
        <v>4243764</v>
      </c>
      <c r="L151" s="199" t="n">
        <v>183410985</v>
      </c>
    </row>
    <row r="152" customFormat="false" ht="13.1" hidden="false" customHeight="false" outlineLevel="0" collapsed="false">
      <c r="A152" s="382" t="s">
        <v>216</v>
      </c>
      <c r="B152" s="413" t="s">
        <v>142</v>
      </c>
      <c r="C152" s="196" t="s">
        <v>385</v>
      </c>
      <c r="D152" s="415" t="s">
        <v>386</v>
      </c>
      <c r="E152" s="202" t="n">
        <v>8573100</v>
      </c>
      <c r="F152" s="202" t="n">
        <v>2665000</v>
      </c>
      <c r="G152" s="202" t="n">
        <v>7549200</v>
      </c>
      <c r="H152" s="202" t="n">
        <v>31255389</v>
      </c>
      <c r="I152" s="202" t="n">
        <v>7225200</v>
      </c>
      <c r="J152" s="202" t="n">
        <v>21053500</v>
      </c>
      <c r="K152" s="202" t="n">
        <v>78321389</v>
      </c>
      <c r="L152" s="199" t="n">
        <v>2343430959</v>
      </c>
    </row>
    <row r="153" customFormat="false" ht="20.6" hidden="false" customHeight="false" outlineLevel="0" collapsed="false">
      <c r="A153" s="382" t="s">
        <v>216</v>
      </c>
      <c r="B153" s="413" t="s">
        <v>142</v>
      </c>
      <c r="C153" s="196" t="s">
        <v>387</v>
      </c>
      <c r="D153" s="415" t="s">
        <v>388</v>
      </c>
      <c r="E153" s="202" t="n">
        <v>0</v>
      </c>
      <c r="F153" s="202" t="n">
        <v>0</v>
      </c>
      <c r="G153" s="202" t="n">
        <v>0</v>
      </c>
      <c r="H153" s="202" t="n">
        <v>428400</v>
      </c>
      <c r="I153" s="202" t="n">
        <v>0</v>
      </c>
      <c r="J153" s="202" t="n">
        <v>0</v>
      </c>
      <c r="K153" s="202" t="n">
        <v>428400</v>
      </c>
      <c r="L153" s="199" t="n">
        <v>2237824</v>
      </c>
    </row>
    <row r="154" customFormat="false" ht="13.1" hidden="false" customHeight="false" outlineLevel="0" collapsed="false">
      <c r="A154" s="382" t="s">
        <v>216</v>
      </c>
      <c r="B154" s="413" t="s">
        <v>142</v>
      </c>
      <c r="C154" s="196" t="s">
        <v>389</v>
      </c>
      <c r="D154" s="415" t="s">
        <v>390</v>
      </c>
      <c r="E154" s="202" t="n">
        <v>0</v>
      </c>
      <c r="F154" s="202" t="n">
        <v>0</v>
      </c>
      <c r="G154" s="202" t="n">
        <v>0</v>
      </c>
      <c r="H154" s="202" t="n">
        <v>0</v>
      </c>
      <c r="I154" s="202" t="n">
        <v>0</v>
      </c>
      <c r="J154" s="202" t="n">
        <v>487992</v>
      </c>
      <c r="K154" s="202" t="n">
        <v>487992</v>
      </c>
      <c r="L154" s="199" t="n">
        <v>7879842</v>
      </c>
    </row>
    <row r="155" customFormat="false" ht="20.6" hidden="false" customHeight="false" outlineLevel="0" collapsed="false">
      <c r="A155" s="382" t="s">
        <v>216</v>
      </c>
      <c r="B155" s="413" t="s">
        <v>142</v>
      </c>
      <c r="C155" s="196" t="s">
        <v>391</v>
      </c>
      <c r="D155" s="415" t="s">
        <v>392</v>
      </c>
      <c r="E155" s="202" t="n">
        <v>0</v>
      </c>
      <c r="F155" s="202" t="n">
        <v>294400</v>
      </c>
      <c r="G155" s="202" t="n">
        <v>0</v>
      </c>
      <c r="H155" s="202" t="n">
        <v>10800</v>
      </c>
      <c r="I155" s="202" t="n">
        <v>0</v>
      </c>
      <c r="J155" s="202" t="n">
        <v>7800</v>
      </c>
      <c r="K155" s="202" t="n">
        <v>313000</v>
      </c>
      <c r="L155" s="199" t="n">
        <v>15471935</v>
      </c>
    </row>
    <row r="156" customFormat="false" ht="13.1" hidden="false" customHeight="false" outlineLevel="0" collapsed="false">
      <c r="A156" s="382" t="s">
        <v>216</v>
      </c>
      <c r="B156" s="413" t="s">
        <v>142</v>
      </c>
      <c r="C156" s="196" t="s">
        <v>393</v>
      </c>
      <c r="D156" s="415" t="s">
        <v>394</v>
      </c>
      <c r="E156" s="202" t="n">
        <v>0</v>
      </c>
      <c r="F156" s="202" t="n">
        <v>0</v>
      </c>
      <c r="G156" s="202" t="n">
        <v>0</v>
      </c>
      <c r="H156" s="202" t="n">
        <v>0</v>
      </c>
      <c r="I156" s="202" t="n">
        <v>0</v>
      </c>
      <c r="J156" s="202" t="n">
        <v>0</v>
      </c>
      <c r="K156" s="202" t="n">
        <v>0</v>
      </c>
      <c r="L156" s="199" t="n">
        <v>0</v>
      </c>
    </row>
    <row r="157" customFormat="false" ht="20.6" hidden="false" customHeight="false" outlineLevel="0" collapsed="false">
      <c r="A157" s="382" t="s">
        <v>216</v>
      </c>
      <c r="B157" s="413" t="s">
        <v>142</v>
      </c>
      <c r="C157" s="196" t="s">
        <v>395</v>
      </c>
      <c r="D157" s="415" t="s">
        <v>398</v>
      </c>
      <c r="E157" s="202" t="n">
        <v>52360</v>
      </c>
      <c r="F157" s="202" t="n">
        <v>13870</v>
      </c>
      <c r="G157" s="202" t="n">
        <v>13200</v>
      </c>
      <c r="H157" s="202" t="n">
        <v>12650</v>
      </c>
      <c r="I157" s="202" t="n">
        <v>0</v>
      </c>
      <c r="J157" s="202" t="n">
        <v>43350</v>
      </c>
      <c r="K157" s="202" t="n">
        <v>135430</v>
      </c>
      <c r="L157" s="199" t="n">
        <v>5538682</v>
      </c>
    </row>
    <row r="158" customFormat="false" ht="13.1" hidden="false" customHeight="false" outlineLevel="0" collapsed="false">
      <c r="A158" s="382" t="s">
        <v>216</v>
      </c>
      <c r="B158" s="413" t="s">
        <v>142</v>
      </c>
      <c r="C158" s="196" t="s">
        <v>397</v>
      </c>
      <c r="D158" s="415" t="s">
        <v>396</v>
      </c>
      <c r="E158" s="202" t="n">
        <v>0</v>
      </c>
      <c r="F158" s="202" t="n">
        <v>0</v>
      </c>
      <c r="G158" s="202" t="n">
        <v>0</v>
      </c>
      <c r="H158" s="202" t="n">
        <v>0</v>
      </c>
      <c r="I158" s="202" t="n">
        <v>0</v>
      </c>
      <c r="J158" s="202" t="n">
        <v>0</v>
      </c>
      <c r="K158" s="202" t="n">
        <v>0</v>
      </c>
      <c r="L158" s="199" t="n">
        <v>0</v>
      </c>
    </row>
    <row r="159" customFormat="false" ht="13.1" hidden="false" customHeight="false" outlineLevel="0" collapsed="false">
      <c r="A159" s="382" t="s">
        <v>216</v>
      </c>
      <c r="B159" s="413" t="s">
        <v>142</v>
      </c>
      <c r="C159" s="196" t="s">
        <v>343</v>
      </c>
      <c r="D159" s="415" t="s">
        <v>409</v>
      </c>
      <c r="E159" s="202" t="n">
        <v>98800</v>
      </c>
      <c r="F159" s="202" t="n">
        <v>197800</v>
      </c>
      <c r="G159" s="202" t="n">
        <v>451840</v>
      </c>
      <c r="H159" s="202" t="n">
        <v>2890840</v>
      </c>
      <c r="I159" s="202" t="n">
        <v>1137920</v>
      </c>
      <c r="J159" s="202" t="n">
        <v>76950</v>
      </c>
      <c r="K159" s="202" t="n">
        <v>4854150</v>
      </c>
      <c r="L159" s="199" t="n">
        <v>153411540</v>
      </c>
    </row>
    <row r="160" customFormat="false" ht="20.6" hidden="false" customHeight="false" outlineLevel="0" collapsed="false">
      <c r="A160" s="382" t="s">
        <v>216</v>
      </c>
      <c r="B160" s="413" t="s">
        <v>142</v>
      </c>
      <c r="C160" s="196" t="s">
        <v>410</v>
      </c>
      <c r="D160" s="415" t="s">
        <v>411</v>
      </c>
      <c r="E160" s="202" t="n">
        <v>108100</v>
      </c>
      <c r="F160" s="202" t="n">
        <v>4189200</v>
      </c>
      <c r="G160" s="202" t="n">
        <v>2901000</v>
      </c>
      <c r="H160" s="202" t="n">
        <v>4539000</v>
      </c>
      <c r="I160" s="202" t="n">
        <v>1412400</v>
      </c>
      <c r="J160" s="202" t="n">
        <v>14483300</v>
      </c>
      <c r="K160" s="202" t="n">
        <v>27633000</v>
      </c>
      <c r="L160" s="199" t="n">
        <v>635979200</v>
      </c>
    </row>
    <row r="161" customFormat="false" ht="20.6" hidden="false" customHeight="false" outlineLevel="0" collapsed="false">
      <c r="A161" s="382" t="s">
        <v>216</v>
      </c>
      <c r="B161" s="413" t="s">
        <v>142</v>
      </c>
      <c r="C161" s="196" t="s">
        <v>412</v>
      </c>
      <c r="D161" s="415" t="s">
        <v>413</v>
      </c>
      <c r="E161" s="202" t="n">
        <v>0</v>
      </c>
      <c r="F161" s="202" t="n">
        <v>2262000</v>
      </c>
      <c r="G161" s="202" t="n">
        <v>291100</v>
      </c>
      <c r="H161" s="202" t="n">
        <v>1171500</v>
      </c>
      <c r="I161" s="202" t="n">
        <v>284000</v>
      </c>
      <c r="J161" s="202" t="n">
        <v>0</v>
      </c>
      <c r="K161" s="202" t="n">
        <v>4008600</v>
      </c>
      <c r="L161" s="199" t="n">
        <v>44012600</v>
      </c>
    </row>
    <row r="162" customFormat="false" ht="20.6" hidden="false" customHeight="false" outlineLevel="0" collapsed="false">
      <c r="A162" s="382" t="s">
        <v>216</v>
      </c>
      <c r="B162" s="413" t="s">
        <v>142</v>
      </c>
      <c r="C162" s="196" t="s">
        <v>414</v>
      </c>
      <c r="D162" s="415" t="s">
        <v>415</v>
      </c>
      <c r="E162" s="202" t="n">
        <v>369800</v>
      </c>
      <c r="F162" s="202" t="n">
        <v>212400</v>
      </c>
      <c r="G162" s="202" t="n">
        <v>277980</v>
      </c>
      <c r="H162" s="202" t="n">
        <v>570680</v>
      </c>
      <c r="I162" s="202" t="n">
        <v>363400</v>
      </c>
      <c r="J162" s="202" t="n">
        <v>640200</v>
      </c>
      <c r="K162" s="202" t="n">
        <v>2434460</v>
      </c>
      <c r="L162" s="199" t="n">
        <v>36729820</v>
      </c>
    </row>
    <row r="163" customFormat="false" ht="13.1" hidden="false" customHeight="false" outlineLevel="0" collapsed="false">
      <c r="A163" s="382" t="s">
        <v>216</v>
      </c>
      <c r="B163" s="413" t="s">
        <v>142</v>
      </c>
      <c r="C163" s="196" t="s">
        <v>416</v>
      </c>
      <c r="D163" s="415" t="s">
        <v>417</v>
      </c>
      <c r="E163" s="202" t="n">
        <v>864000</v>
      </c>
      <c r="F163" s="202" t="n">
        <v>0</v>
      </c>
      <c r="G163" s="202" t="n">
        <v>0</v>
      </c>
      <c r="H163" s="202" t="n">
        <v>0</v>
      </c>
      <c r="I163" s="202" t="n">
        <v>0</v>
      </c>
      <c r="J163" s="202" t="n">
        <v>0</v>
      </c>
      <c r="K163" s="202" t="n">
        <v>864000</v>
      </c>
      <c r="L163" s="199" t="n">
        <v>410603000</v>
      </c>
    </row>
    <row r="164" customFormat="false" ht="13.1" hidden="false" customHeight="false" outlineLevel="0" collapsed="false">
      <c r="A164" s="382" t="s">
        <v>216</v>
      </c>
      <c r="B164" s="413" t="s">
        <v>142</v>
      </c>
      <c r="C164" s="196" t="s">
        <v>350</v>
      </c>
      <c r="D164" s="415" t="s">
        <v>418</v>
      </c>
      <c r="E164" s="202" t="n">
        <v>0</v>
      </c>
      <c r="F164" s="202" t="n">
        <v>0</v>
      </c>
      <c r="G164" s="202" t="n">
        <v>2550000</v>
      </c>
      <c r="H164" s="202" t="n">
        <v>10700000</v>
      </c>
      <c r="I164" s="202" t="n">
        <v>0</v>
      </c>
      <c r="J164" s="202" t="n">
        <v>0</v>
      </c>
      <c r="K164" s="202" t="n">
        <v>13250000</v>
      </c>
      <c r="L164" s="199" t="n">
        <v>140291000</v>
      </c>
    </row>
    <row r="165" customFormat="false" ht="13.1" hidden="false" customHeight="false" outlineLevel="0" collapsed="false">
      <c r="A165" s="382" t="s">
        <v>216</v>
      </c>
      <c r="B165" s="413" t="s">
        <v>142</v>
      </c>
      <c r="C165" s="196" t="s">
        <v>352</v>
      </c>
      <c r="D165" s="415" t="s">
        <v>419</v>
      </c>
      <c r="E165" s="202" t="n">
        <v>0</v>
      </c>
      <c r="F165" s="202" t="n">
        <v>1710000</v>
      </c>
      <c r="G165" s="202" t="n">
        <v>75270000</v>
      </c>
      <c r="H165" s="202" t="n">
        <v>72140000</v>
      </c>
      <c r="I165" s="202" t="n">
        <v>7470000</v>
      </c>
      <c r="J165" s="202" t="n">
        <v>44880000</v>
      </c>
      <c r="K165" s="202" t="n">
        <v>201470000</v>
      </c>
      <c r="L165" s="199" t="n">
        <v>4196160000</v>
      </c>
    </row>
    <row r="166" customFormat="false" ht="13.1" hidden="false" customHeight="false" outlineLevel="0" collapsed="false">
      <c r="A166" s="382" t="s">
        <v>216</v>
      </c>
      <c r="B166" s="413" t="s">
        <v>142</v>
      </c>
      <c r="C166" s="196" t="s">
        <v>420</v>
      </c>
      <c r="D166" s="415" t="s">
        <v>421</v>
      </c>
      <c r="E166" s="202" t="n">
        <v>0</v>
      </c>
      <c r="F166" s="202" t="n">
        <v>0</v>
      </c>
      <c r="G166" s="202" t="n">
        <v>0</v>
      </c>
      <c r="H166" s="202" t="n">
        <v>0</v>
      </c>
      <c r="I166" s="202" t="n">
        <v>0</v>
      </c>
      <c r="J166" s="202" t="n">
        <v>0</v>
      </c>
      <c r="K166" s="202" t="n">
        <v>0</v>
      </c>
      <c r="L166" s="199" t="n">
        <v>515965847</v>
      </c>
    </row>
    <row r="167" customFormat="false" ht="13.1" hidden="false" customHeight="false" outlineLevel="0" collapsed="false">
      <c r="A167" s="382" t="s">
        <v>216</v>
      </c>
      <c r="B167" s="413" t="s">
        <v>142</v>
      </c>
      <c r="C167" s="196" t="s">
        <v>422</v>
      </c>
      <c r="D167" s="415" t="s">
        <v>423</v>
      </c>
      <c r="E167" s="202" t="n">
        <v>0</v>
      </c>
      <c r="F167" s="202" t="n">
        <v>172535</v>
      </c>
      <c r="G167" s="202" t="n">
        <v>0</v>
      </c>
      <c r="H167" s="202" t="n">
        <v>82300</v>
      </c>
      <c r="I167" s="202" t="n">
        <v>0</v>
      </c>
      <c r="J167" s="202" t="n">
        <v>17875</v>
      </c>
      <c r="K167" s="202" t="n">
        <v>272710</v>
      </c>
      <c r="L167" s="199" t="n">
        <v>45832600</v>
      </c>
    </row>
    <row r="168" customFormat="false" ht="13.1" hidden="false" customHeight="false" outlineLevel="0" collapsed="false">
      <c r="A168" s="382" t="s">
        <v>216</v>
      </c>
      <c r="B168" s="413" t="s">
        <v>142</v>
      </c>
      <c r="C168" s="196" t="s">
        <v>424</v>
      </c>
      <c r="D168" s="415" t="s">
        <v>425</v>
      </c>
      <c r="E168" s="202" t="n">
        <v>11200</v>
      </c>
      <c r="F168" s="202" t="n">
        <v>6609300</v>
      </c>
      <c r="G168" s="202" t="n">
        <v>61400</v>
      </c>
      <c r="H168" s="202" t="n">
        <v>308900</v>
      </c>
      <c r="I168" s="202" t="n">
        <v>9000</v>
      </c>
      <c r="J168" s="202" t="n">
        <v>6205350</v>
      </c>
      <c r="K168" s="202" t="n">
        <v>13205150</v>
      </c>
      <c r="L168" s="199" t="n">
        <v>207613650</v>
      </c>
    </row>
    <row r="169" customFormat="false" ht="20.6" hidden="false" customHeight="false" outlineLevel="0" collapsed="false">
      <c r="A169" s="382" t="s">
        <v>216</v>
      </c>
      <c r="B169" s="413" t="s">
        <v>142</v>
      </c>
      <c r="C169" s="196" t="s">
        <v>426</v>
      </c>
      <c r="D169" s="415" t="s">
        <v>427</v>
      </c>
      <c r="E169" s="202" t="n">
        <v>817617</v>
      </c>
      <c r="F169" s="202" t="n">
        <v>1033981</v>
      </c>
      <c r="G169" s="202" t="n">
        <v>9893537</v>
      </c>
      <c r="H169" s="202" t="n">
        <v>6451255</v>
      </c>
      <c r="I169" s="202" t="n">
        <v>3478787</v>
      </c>
      <c r="J169" s="202" t="n">
        <v>9857971</v>
      </c>
      <c r="K169" s="202" t="n">
        <v>31533148</v>
      </c>
      <c r="L169" s="199" t="n">
        <v>1115984895</v>
      </c>
    </row>
    <row r="170" customFormat="false" ht="20.6" hidden="false" customHeight="false" outlineLevel="0" collapsed="false">
      <c r="A170" s="382" t="s">
        <v>216</v>
      </c>
      <c r="B170" s="413" t="s">
        <v>142</v>
      </c>
      <c r="C170" s="196" t="s">
        <v>428</v>
      </c>
      <c r="D170" s="415" t="s">
        <v>429</v>
      </c>
      <c r="E170" s="202" t="n">
        <v>0</v>
      </c>
      <c r="F170" s="202" t="n">
        <v>0</v>
      </c>
      <c r="G170" s="202" t="n">
        <v>0</v>
      </c>
      <c r="H170" s="202" t="n">
        <v>0</v>
      </c>
      <c r="I170" s="202" t="n">
        <v>0</v>
      </c>
      <c r="J170" s="202" t="n">
        <v>0</v>
      </c>
      <c r="K170" s="202" t="n">
        <v>0</v>
      </c>
      <c r="L170" s="199" t="n">
        <v>643656</v>
      </c>
    </row>
    <row r="171" customFormat="false" ht="13.1" hidden="false" customHeight="false" outlineLevel="0" collapsed="false">
      <c r="A171" s="382" t="s">
        <v>216</v>
      </c>
      <c r="B171" s="413" t="s">
        <v>142</v>
      </c>
      <c r="C171" s="196" t="s">
        <v>360</v>
      </c>
      <c r="D171" s="415" t="s">
        <v>430</v>
      </c>
      <c r="E171" s="202" t="n">
        <v>6174600</v>
      </c>
      <c r="F171" s="202" t="n">
        <v>6462000</v>
      </c>
      <c r="G171" s="202" t="n">
        <v>18831700</v>
      </c>
      <c r="H171" s="202" t="n">
        <v>40430600</v>
      </c>
      <c r="I171" s="202" t="n">
        <v>57249400</v>
      </c>
      <c r="J171" s="202" t="n">
        <v>33276600</v>
      </c>
      <c r="K171" s="202" t="n">
        <v>162424900</v>
      </c>
      <c r="L171" s="199" t="n">
        <v>1072062800</v>
      </c>
    </row>
    <row r="172" customFormat="false" ht="20.6" hidden="false" customHeight="false" outlineLevel="0" collapsed="false">
      <c r="A172" s="382" t="s">
        <v>216</v>
      </c>
      <c r="B172" s="413" t="s">
        <v>142</v>
      </c>
      <c r="C172" s="196" t="s">
        <v>431</v>
      </c>
      <c r="D172" s="415" t="s">
        <v>432</v>
      </c>
      <c r="E172" s="202" t="n">
        <v>1202428</v>
      </c>
      <c r="F172" s="202" t="n">
        <v>7565498</v>
      </c>
      <c r="G172" s="202" t="n">
        <v>60430029</v>
      </c>
      <c r="H172" s="202" t="n">
        <v>182623723</v>
      </c>
      <c r="I172" s="202" t="n">
        <v>85433534</v>
      </c>
      <c r="J172" s="202" t="n">
        <v>38386981</v>
      </c>
      <c r="K172" s="202" t="n">
        <v>375642193</v>
      </c>
      <c r="L172" s="199" t="n">
        <v>5354738119</v>
      </c>
    </row>
    <row r="173" customFormat="false" ht="13.1" hidden="false" customHeight="false" outlineLevel="0" collapsed="false">
      <c r="A173" s="382" t="s">
        <v>216</v>
      </c>
      <c r="B173" s="413" t="s">
        <v>142</v>
      </c>
      <c r="C173" s="196" t="s">
        <v>433</v>
      </c>
      <c r="D173" s="415" t="s">
        <v>434</v>
      </c>
      <c r="E173" s="202" t="n">
        <v>6216000</v>
      </c>
      <c r="F173" s="202" t="n">
        <v>21408000</v>
      </c>
      <c r="G173" s="202" t="n">
        <v>166056000</v>
      </c>
      <c r="H173" s="202" t="n">
        <v>197848200</v>
      </c>
      <c r="I173" s="202" t="n">
        <v>43920000</v>
      </c>
      <c r="J173" s="202" t="n">
        <v>40272000</v>
      </c>
      <c r="K173" s="202" t="n">
        <v>475720200</v>
      </c>
      <c r="L173" s="199" t="n">
        <v>10205401560</v>
      </c>
    </row>
    <row r="174" customFormat="false" ht="20.6" hidden="false" customHeight="false" outlineLevel="0" collapsed="false">
      <c r="A174" s="382" t="s">
        <v>216</v>
      </c>
      <c r="B174" s="413" t="s">
        <v>142</v>
      </c>
      <c r="C174" s="196" t="s">
        <v>435</v>
      </c>
      <c r="D174" s="415" t="s">
        <v>436</v>
      </c>
      <c r="E174" s="202" t="n">
        <v>0</v>
      </c>
      <c r="F174" s="202" t="n">
        <v>0</v>
      </c>
      <c r="G174" s="202" t="n">
        <v>163400</v>
      </c>
      <c r="H174" s="202" t="n">
        <v>532000</v>
      </c>
      <c r="I174" s="202" t="n">
        <v>2977300</v>
      </c>
      <c r="J174" s="202" t="n">
        <v>1371740</v>
      </c>
      <c r="K174" s="202" t="n">
        <v>5044440</v>
      </c>
      <c r="L174" s="199" t="n">
        <v>21920380</v>
      </c>
    </row>
    <row r="175" customFormat="false" ht="13.1" hidden="false" customHeight="false" outlineLevel="0" collapsed="false">
      <c r="A175" s="382" t="s">
        <v>216</v>
      </c>
      <c r="B175" s="413" t="s">
        <v>142</v>
      </c>
      <c r="C175" s="196" t="s">
        <v>437</v>
      </c>
      <c r="D175" s="415" t="s">
        <v>438</v>
      </c>
      <c r="E175" s="202" t="n">
        <v>0</v>
      </c>
      <c r="F175" s="202" t="n">
        <v>0</v>
      </c>
      <c r="G175" s="202" t="n">
        <v>0</v>
      </c>
      <c r="H175" s="202" t="n">
        <v>0</v>
      </c>
      <c r="I175" s="202" t="n">
        <v>0</v>
      </c>
      <c r="J175" s="202" t="n">
        <v>0</v>
      </c>
      <c r="K175" s="202" t="n">
        <v>0</v>
      </c>
      <c r="L175" s="199" t="n">
        <v>0</v>
      </c>
    </row>
    <row r="176" customFormat="false" ht="13.1" hidden="false" customHeight="false" outlineLevel="0" collapsed="false">
      <c r="A176" s="382" t="s">
        <v>216</v>
      </c>
      <c r="B176" s="413" t="s">
        <v>142</v>
      </c>
      <c r="C176" s="196" t="s">
        <v>439</v>
      </c>
      <c r="D176" s="415" t="s">
        <v>440</v>
      </c>
      <c r="E176" s="202" t="n">
        <v>0</v>
      </c>
      <c r="F176" s="202" t="n">
        <v>1776500</v>
      </c>
      <c r="G176" s="202" t="n">
        <v>0</v>
      </c>
      <c r="H176" s="202" t="n">
        <v>0</v>
      </c>
      <c r="I176" s="202" t="n">
        <v>0</v>
      </c>
      <c r="J176" s="202" t="n">
        <v>0</v>
      </c>
      <c r="K176" s="202" t="n">
        <v>1776500</v>
      </c>
      <c r="L176" s="199" t="n">
        <v>41650850</v>
      </c>
    </row>
    <row r="177" customFormat="false" ht="20.6" hidden="false" customHeight="false" outlineLevel="0" collapsed="false">
      <c r="A177" s="382" t="s">
        <v>216</v>
      </c>
      <c r="B177" s="413" t="s">
        <v>142</v>
      </c>
      <c r="C177" s="196" t="s">
        <v>441</v>
      </c>
      <c r="D177" s="415" t="s">
        <v>442</v>
      </c>
      <c r="E177" s="202" t="n">
        <v>0</v>
      </c>
      <c r="F177" s="202" t="n">
        <v>0</v>
      </c>
      <c r="G177" s="202" t="n">
        <v>0</v>
      </c>
      <c r="H177" s="202" t="n">
        <v>0</v>
      </c>
      <c r="I177" s="202" t="n">
        <v>0</v>
      </c>
      <c r="J177" s="202" t="n">
        <v>0</v>
      </c>
      <c r="K177" s="202" t="n">
        <v>0</v>
      </c>
      <c r="L177" s="199" t="n">
        <v>27655179</v>
      </c>
    </row>
    <row r="178" customFormat="false" ht="20.6" hidden="false" customHeight="false" outlineLevel="0" collapsed="false">
      <c r="A178" s="382" t="s">
        <v>216</v>
      </c>
      <c r="B178" s="413" t="s">
        <v>142</v>
      </c>
      <c r="C178" s="196" t="s">
        <v>443</v>
      </c>
      <c r="D178" s="415" t="s">
        <v>444</v>
      </c>
      <c r="E178" s="202" t="n">
        <v>6270</v>
      </c>
      <c r="F178" s="202" t="n">
        <v>22770</v>
      </c>
      <c r="G178" s="202" t="n">
        <v>0</v>
      </c>
      <c r="H178" s="202" t="n">
        <v>5780</v>
      </c>
      <c r="I178" s="202" t="n">
        <v>13680</v>
      </c>
      <c r="J178" s="202" t="n">
        <v>19380</v>
      </c>
      <c r="K178" s="202" t="n">
        <v>67880</v>
      </c>
      <c r="L178" s="199" t="n">
        <v>1659930</v>
      </c>
    </row>
    <row r="179" customFormat="false" ht="30" hidden="false" customHeight="false" outlineLevel="0" collapsed="false">
      <c r="A179" s="382" t="s">
        <v>216</v>
      </c>
      <c r="B179" s="413" t="s">
        <v>142</v>
      </c>
      <c r="C179" s="196" t="s">
        <v>445</v>
      </c>
      <c r="D179" s="415" t="s">
        <v>446</v>
      </c>
      <c r="E179" s="202" t="n">
        <v>0</v>
      </c>
      <c r="F179" s="202" t="n">
        <v>30444400</v>
      </c>
      <c r="G179" s="202" t="n">
        <v>21829500</v>
      </c>
      <c r="H179" s="202" t="n">
        <v>38808000</v>
      </c>
      <c r="I179" s="202" t="n">
        <v>270864000</v>
      </c>
      <c r="J179" s="202" t="n">
        <v>0</v>
      </c>
      <c r="K179" s="202" t="n">
        <v>361945900</v>
      </c>
      <c r="L179" s="199" t="n">
        <v>3168755757</v>
      </c>
    </row>
    <row r="180" customFormat="false" ht="13.1" hidden="false" customHeight="false" outlineLevel="0" collapsed="false">
      <c r="A180" s="382" t="s">
        <v>216</v>
      </c>
      <c r="B180" s="413" t="s">
        <v>142</v>
      </c>
      <c r="C180" s="196" t="s">
        <v>447</v>
      </c>
      <c r="D180" s="415" t="s">
        <v>448</v>
      </c>
      <c r="E180" s="202" t="n">
        <v>0</v>
      </c>
      <c r="F180" s="202" t="n">
        <v>0</v>
      </c>
      <c r="G180" s="202" t="n">
        <v>0</v>
      </c>
      <c r="H180" s="202" t="n">
        <v>0</v>
      </c>
      <c r="I180" s="202" t="n">
        <v>0</v>
      </c>
      <c r="J180" s="202" t="n">
        <v>0</v>
      </c>
      <c r="K180" s="202" t="n">
        <v>0</v>
      </c>
      <c r="L180" s="199" t="n">
        <v>0</v>
      </c>
    </row>
    <row r="181" customFormat="false" ht="20.6" hidden="false" customHeight="false" outlineLevel="0" collapsed="false">
      <c r="A181" s="382" t="s">
        <v>216</v>
      </c>
      <c r="B181" s="413" t="s">
        <v>142</v>
      </c>
      <c r="C181" s="196" t="s">
        <v>449</v>
      </c>
      <c r="D181" s="415" t="s">
        <v>450</v>
      </c>
      <c r="E181" s="202" t="n">
        <v>1470000</v>
      </c>
      <c r="F181" s="202" t="n">
        <v>0</v>
      </c>
      <c r="G181" s="202" t="n">
        <v>702450</v>
      </c>
      <c r="H181" s="202" t="n">
        <v>1544340</v>
      </c>
      <c r="I181" s="202" t="n">
        <v>2047500</v>
      </c>
      <c r="J181" s="202" t="n">
        <v>0</v>
      </c>
      <c r="K181" s="202" t="n">
        <v>5764290</v>
      </c>
      <c r="L181" s="199" t="n">
        <v>42793653</v>
      </c>
    </row>
    <row r="182" customFormat="false" ht="13.1" hidden="false" customHeight="false" outlineLevel="0" collapsed="false">
      <c r="A182" s="382" t="s">
        <v>216</v>
      </c>
      <c r="B182" s="413" t="s">
        <v>142</v>
      </c>
      <c r="C182" s="196" t="s">
        <v>451</v>
      </c>
      <c r="D182" s="415" t="s">
        <v>452</v>
      </c>
      <c r="E182" s="202" t="n">
        <v>25300</v>
      </c>
      <c r="F182" s="202" t="n">
        <v>0</v>
      </c>
      <c r="G182" s="202" t="n">
        <v>0</v>
      </c>
      <c r="H182" s="202" t="n">
        <v>0</v>
      </c>
      <c r="I182" s="202" t="n">
        <v>0</v>
      </c>
      <c r="J182" s="202" t="n">
        <v>0</v>
      </c>
      <c r="K182" s="202" t="n">
        <v>25300</v>
      </c>
      <c r="L182" s="199" t="n">
        <v>781324</v>
      </c>
    </row>
    <row r="183" customFormat="false" ht="13.1" hidden="false" customHeight="false" outlineLevel="0" collapsed="false">
      <c r="A183" s="382" t="s">
        <v>216</v>
      </c>
      <c r="B183" s="413" t="s">
        <v>142</v>
      </c>
      <c r="C183" s="196" t="s">
        <v>453</v>
      </c>
      <c r="D183" s="415" t="s">
        <v>454</v>
      </c>
      <c r="E183" s="202" t="n">
        <v>0</v>
      </c>
      <c r="F183" s="202" t="n">
        <v>0</v>
      </c>
      <c r="G183" s="202" t="n">
        <v>0</v>
      </c>
      <c r="H183" s="202" t="n">
        <v>0</v>
      </c>
      <c r="I183" s="202" t="n">
        <v>0</v>
      </c>
      <c r="J183" s="202" t="n">
        <v>0</v>
      </c>
      <c r="K183" s="202" t="n">
        <v>0</v>
      </c>
      <c r="L183" s="199" t="n">
        <v>249887600</v>
      </c>
    </row>
    <row r="184" customFormat="false" ht="13.1" hidden="false" customHeight="false" outlineLevel="0" collapsed="false">
      <c r="A184" s="382" t="s">
        <v>216</v>
      </c>
      <c r="B184" s="413" t="s">
        <v>142</v>
      </c>
      <c r="C184" s="196" t="s">
        <v>455</v>
      </c>
      <c r="D184" s="415" t="s">
        <v>456</v>
      </c>
      <c r="E184" s="202" t="n">
        <v>0</v>
      </c>
      <c r="F184" s="202" t="n">
        <v>0</v>
      </c>
      <c r="G184" s="202" t="n">
        <v>0</v>
      </c>
      <c r="H184" s="202" t="n">
        <v>0</v>
      </c>
      <c r="I184" s="202" t="n">
        <v>0</v>
      </c>
      <c r="J184" s="202" t="n">
        <v>0</v>
      </c>
      <c r="K184" s="202" t="n">
        <v>0</v>
      </c>
      <c r="L184" s="199" t="n">
        <v>98775000</v>
      </c>
    </row>
    <row r="185" customFormat="false" ht="13.1" hidden="false" customHeight="false" outlineLevel="0" collapsed="false">
      <c r="A185" s="382" t="s">
        <v>216</v>
      </c>
      <c r="B185" s="413" t="s">
        <v>142</v>
      </c>
      <c r="C185" s="196" t="s">
        <v>457</v>
      </c>
      <c r="D185" s="415" t="s">
        <v>458</v>
      </c>
      <c r="E185" s="202" t="n">
        <v>602640</v>
      </c>
      <c r="F185" s="202" t="n">
        <v>0</v>
      </c>
      <c r="G185" s="202" t="n">
        <v>729000</v>
      </c>
      <c r="H185" s="202" t="n">
        <v>275400</v>
      </c>
      <c r="I185" s="202" t="n">
        <v>251748</v>
      </c>
      <c r="J185" s="202" t="n">
        <v>810000</v>
      </c>
      <c r="K185" s="202" t="n">
        <v>2668788</v>
      </c>
      <c r="L185" s="199" t="n">
        <v>34568211</v>
      </c>
    </row>
    <row r="186" customFormat="false" ht="20.6" hidden="false" customHeight="false" outlineLevel="0" collapsed="false">
      <c r="A186" s="382" t="s">
        <v>216</v>
      </c>
      <c r="B186" s="413" t="s">
        <v>142</v>
      </c>
      <c r="C186" s="196" t="s">
        <v>459</v>
      </c>
      <c r="D186" s="415" t="s">
        <v>460</v>
      </c>
      <c r="E186" s="202" t="n">
        <v>0</v>
      </c>
      <c r="F186" s="202" t="n">
        <v>0</v>
      </c>
      <c r="G186" s="202" t="n">
        <v>0</v>
      </c>
      <c r="H186" s="202" t="n">
        <v>0</v>
      </c>
      <c r="I186" s="202" t="n">
        <v>0</v>
      </c>
      <c r="J186" s="202" t="n">
        <v>0</v>
      </c>
      <c r="K186" s="202" t="n">
        <v>0</v>
      </c>
      <c r="L186" s="199" t="n">
        <v>275000</v>
      </c>
    </row>
    <row r="187" customFormat="false" ht="13.1" hidden="false" customHeight="false" outlineLevel="0" collapsed="false">
      <c r="A187" s="382" t="s">
        <v>216</v>
      </c>
      <c r="B187" s="413" t="s">
        <v>142</v>
      </c>
      <c r="C187" s="196" t="s">
        <v>461</v>
      </c>
      <c r="D187" s="415" t="s">
        <v>462</v>
      </c>
      <c r="E187" s="202" t="n">
        <v>15492217</v>
      </c>
      <c r="F187" s="202" t="n">
        <v>0</v>
      </c>
      <c r="G187" s="202" t="n">
        <v>0</v>
      </c>
      <c r="H187" s="202" t="n">
        <v>7856648</v>
      </c>
      <c r="I187" s="202" t="n">
        <v>21714746</v>
      </c>
      <c r="J187" s="202" t="n">
        <v>19102042</v>
      </c>
      <c r="K187" s="202" t="n">
        <v>64165653</v>
      </c>
      <c r="L187" s="199" t="n">
        <v>9958557241</v>
      </c>
    </row>
    <row r="188" customFormat="false" ht="20.6" hidden="false" customHeight="false" outlineLevel="0" collapsed="false">
      <c r="A188" s="382" t="s">
        <v>216</v>
      </c>
      <c r="B188" s="413" t="s">
        <v>142</v>
      </c>
      <c r="C188" s="196" t="s">
        <v>463</v>
      </c>
      <c r="D188" s="415" t="s">
        <v>464</v>
      </c>
      <c r="E188" s="202" t="n">
        <v>0</v>
      </c>
      <c r="F188" s="202" t="n">
        <v>0</v>
      </c>
      <c r="G188" s="202" t="n">
        <v>0</v>
      </c>
      <c r="H188" s="202" t="n">
        <v>0</v>
      </c>
      <c r="I188" s="202" t="n">
        <v>0</v>
      </c>
      <c r="J188" s="202" t="n">
        <v>0</v>
      </c>
      <c r="K188" s="202" t="n">
        <v>0</v>
      </c>
      <c r="L188" s="199" t="n">
        <v>0</v>
      </c>
    </row>
    <row r="189" customFormat="false" ht="13.1" hidden="false" customHeight="false" outlineLevel="0" collapsed="false">
      <c r="A189" s="382" t="s">
        <v>216</v>
      </c>
      <c r="B189" s="413" t="s">
        <v>142</v>
      </c>
      <c r="C189" s="196" t="s">
        <v>465</v>
      </c>
      <c r="D189" s="415" t="s">
        <v>466</v>
      </c>
      <c r="E189" s="202" t="n">
        <v>0</v>
      </c>
      <c r="F189" s="202" t="n">
        <v>0</v>
      </c>
      <c r="G189" s="202" t="n">
        <v>0</v>
      </c>
      <c r="H189" s="202" t="n">
        <v>0</v>
      </c>
      <c r="I189" s="202" t="n">
        <v>0</v>
      </c>
      <c r="J189" s="202" t="n">
        <v>0</v>
      </c>
      <c r="K189" s="202" t="n">
        <v>0</v>
      </c>
      <c r="L189" s="199" t="n">
        <v>407099520</v>
      </c>
    </row>
    <row r="190" customFormat="false" ht="13.1" hidden="false" customHeight="false" outlineLevel="0" collapsed="false">
      <c r="A190" s="382" t="s">
        <v>216</v>
      </c>
      <c r="B190" s="413" t="s">
        <v>142</v>
      </c>
      <c r="C190" s="196" t="s">
        <v>467</v>
      </c>
      <c r="D190" s="415" t="s">
        <v>468</v>
      </c>
      <c r="E190" s="202" t="n">
        <v>103200</v>
      </c>
      <c r="F190" s="202" t="n">
        <v>1238400</v>
      </c>
      <c r="G190" s="202" t="n">
        <v>476400</v>
      </c>
      <c r="H190" s="202" t="n">
        <v>2260000</v>
      </c>
      <c r="I190" s="202" t="n">
        <v>877200</v>
      </c>
      <c r="J190" s="202" t="n">
        <v>3108000</v>
      </c>
      <c r="K190" s="202" t="n">
        <v>8063200</v>
      </c>
      <c r="L190" s="199" t="n">
        <v>197546800</v>
      </c>
    </row>
    <row r="191" customFormat="false" ht="13.1" hidden="false" customHeight="false" outlineLevel="0" collapsed="false">
      <c r="A191" s="382" t="s">
        <v>216</v>
      </c>
      <c r="B191" s="413" t="s">
        <v>142</v>
      </c>
      <c r="C191" s="196" t="s">
        <v>278</v>
      </c>
      <c r="D191" s="415" t="s">
        <v>469</v>
      </c>
      <c r="E191" s="202" t="n">
        <v>213000</v>
      </c>
      <c r="F191" s="202" t="n">
        <v>940780</v>
      </c>
      <c r="G191" s="202" t="n">
        <v>42337080</v>
      </c>
      <c r="H191" s="202" t="n">
        <v>159215000</v>
      </c>
      <c r="I191" s="202" t="n">
        <v>44896000</v>
      </c>
      <c r="J191" s="202" t="n">
        <v>779000</v>
      </c>
      <c r="K191" s="202" t="n">
        <v>248380860</v>
      </c>
      <c r="L191" s="199" t="n">
        <v>1399611280</v>
      </c>
    </row>
    <row r="192" customFormat="false" ht="20.6" hidden="false" customHeight="false" outlineLevel="0" collapsed="false">
      <c r="A192" s="382" t="s">
        <v>216</v>
      </c>
      <c r="B192" s="413" t="s">
        <v>142</v>
      </c>
      <c r="C192" s="196" t="s">
        <v>387</v>
      </c>
      <c r="D192" s="415" t="s">
        <v>470</v>
      </c>
      <c r="E192" s="202" t="n">
        <v>9200000</v>
      </c>
      <c r="F192" s="202" t="n">
        <v>0</v>
      </c>
      <c r="G192" s="202" t="n">
        <v>0</v>
      </c>
      <c r="H192" s="202" t="n">
        <v>0</v>
      </c>
      <c r="I192" s="202" t="n">
        <v>0</v>
      </c>
      <c r="J192" s="202" t="n">
        <v>0</v>
      </c>
      <c r="K192" s="202" t="n">
        <v>9200000</v>
      </c>
      <c r="L192" s="199" t="n">
        <v>65841840</v>
      </c>
    </row>
    <row r="193" customFormat="false" ht="20.6" hidden="false" customHeight="false" outlineLevel="0" collapsed="false">
      <c r="A193" s="382" t="s">
        <v>216</v>
      </c>
      <c r="B193" s="413" t="s">
        <v>142</v>
      </c>
      <c r="C193" s="196" t="s">
        <v>471</v>
      </c>
      <c r="D193" s="415" t="s">
        <v>472</v>
      </c>
      <c r="E193" s="202" t="n">
        <v>0</v>
      </c>
      <c r="F193" s="202" t="n">
        <v>1944000</v>
      </c>
      <c r="G193" s="202" t="n">
        <v>0</v>
      </c>
      <c r="H193" s="202" t="n">
        <v>6090000</v>
      </c>
      <c r="I193" s="202" t="n">
        <v>2400000</v>
      </c>
      <c r="J193" s="202" t="n">
        <v>0</v>
      </c>
      <c r="K193" s="202" t="n">
        <v>10434000</v>
      </c>
      <c r="L193" s="199" t="n">
        <v>42176000</v>
      </c>
    </row>
    <row r="194" customFormat="false" ht="13.1" hidden="false" customHeight="false" outlineLevel="0" collapsed="false">
      <c r="A194" s="382" t="s">
        <v>216</v>
      </c>
      <c r="B194" s="413" t="s">
        <v>142</v>
      </c>
      <c r="C194" s="196" t="s">
        <v>473</v>
      </c>
      <c r="D194" s="415" t="s">
        <v>474</v>
      </c>
      <c r="E194" s="202" t="n">
        <v>7600</v>
      </c>
      <c r="F194" s="202" t="n">
        <v>0</v>
      </c>
      <c r="G194" s="202" t="n">
        <v>0</v>
      </c>
      <c r="H194" s="202" t="n">
        <v>181300</v>
      </c>
      <c r="I194" s="202" t="n">
        <v>85500</v>
      </c>
      <c r="J194" s="202" t="n">
        <v>0</v>
      </c>
      <c r="K194" s="202" t="n">
        <v>274400</v>
      </c>
      <c r="L194" s="199" t="n">
        <v>4868100</v>
      </c>
    </row>
    <row r="195" customFormat="false" ht="20.6" hidden="false" customHeight="false" outlineLevel="0" collapsed="false">
      <c r="A195" s="382" t="s">
        <v>216</v>
      </c>
      <c r="B195" s="413" t="s">
        <v>142</v>
      </c>
      <c r="C195" s="196" t="s">
        <v>475</v>
      </c>
      <c r="D195" s="415" t="s">
        <v>476</v>
      </c>
      <c r="E195" s="202" t="n">
        <v>0</v>
      </c>
      <c r="F195" s="202" t="n">
        <v>0</v>
      </c>
      <c r="G195" s="202" t="n">
        <v>0</v>
      </c>
      <c r="H195" s="202" t="n">
        <v>0</v>
      </c>
      <c r="I195" s="202" t="n">
        <v>0</v>
      </c>
      <c r="J195" s="202" t="n">
        <v>0</v>
      </c>
      <c r="K195" s="202" t="n">
        <v>0</v>
      </c>
      <c r="L195" s="199" t="n">
        <v>0</v>
      </c>
    </row>
    <row r="196" customFormat="false" ht="20.6" hidden="false" customHeight="false" outlineLevel="0" collapsed="false">
      <c r="A196" s="382" t="s">
        <v>216</v>
      </c>
      <c r="B196" s="413" t="s">
        <v>142</v>
      </c>
      <c r="C196" s="196" t="s">
        <v>477</v>
      </c>
      <c r="D196" s="415" t="s">
        <v>478</v>
      </c>
      <c r="E196" s="202" t="n">
        <v>0</v>
      </c>
      <c r="F196" s="202" t="n">
        <v>0</v>
      </c>
      <c r="G196" s="202" t="n">
        <v>0</v>
      </c>
      <c r="H196" s="202" t="n">
        <v>0</v>
      </c>
      <c r="I196" s="202" t="n">
        <v>0</v>
      </c>
      <c r="J196" s="202" t="n">
        <v>0</v>
      </c>
      <c r="K196" s="202" t="n">
        <v>0</v>
      </c>
      <c r="L196" s="199" t="n">
        <v>0</v>
      </c>
    </row>
    <row r="197" customFormat="false" ht="13.1" hidden="false" customHeight="false" outlineLevel="0" collapsed="false">
      <c r="A197" s="382" t="s">
        <v>216</v>
      </c>
      <c r="B197" s="413" t="s">
        <v>142</v>
      </c>
      <c r="C197" s="196" t="s">
        <v>479</v>
      </c>
      <c r="D197" s="415" t="s">
        <v>480</v>
      </c>
      <c r="E197" s="202" t="n">
        <v>0</v>
      </c>
      <c r="F197" s="202" t="n">
        <v>0</v>
      </c>
      <c r="G197" s="202" t="n">
        <v>0</v>
      </c>
      <c r="H197" s="202" t="n">
        <v>244800</v>
      </c>
      <c r="I197" s="202" t="n">
        <v>0</v>
      </c>
      <c r="J197" s="202" t="n">
        <v>4375800</v>
      </c>
      <c r="K197" s="202" t="n">
        <v>4620600</v>
      </c>
      <c r="L197" s="199" t="n">
        <v>87212700</v>
      </c>
    </row>
    <row r="198" customFormat="false" ht="13.1" hidden="false" customHeight="false" outlineLevel="0" collapsed="false">
      <c r="A198" s="382" t="s">
        <v>216</v>
      </c>
      <c r="B198" s="413" t="s">
        <v>142</v>
      </c>
      <c r="C198" s="196" t="s">
        <v>481</v>
      </c>
      <c r="D198" s="415" t="s">
        <v>482</v>
      </c>
      <c r="E198" s="202" t="n">
        <v>0</v>
      </c>
      <c r="F198" s="202" t="n">
        <v>0</v>
      </c>
      <c r="G198" s="202" t="n">
        <v>0</v>
      </c>
      <c r="H198" s="202" t="n">
        <v>0</v>
      </c>
      <c r="I198" s="202" t="n">
        <v>0</v>
      </c>
      <c r="J198" s="202" t="n">
        <v>2666000</v>
      </c>
      <c r="K198" s="202" t="n">
        <v>2666000</v>
      </c>
      <c r="L198" s="199" t="n">
        <v>6510000</v>
      </c>
    </row>
    <row r="199" customFormat="false" ht="20.6" hidden="false" customHeight="false" outlineLevel="0" collapsed="false">
      <c r="A199" s="382" t="s">
        <v>216</v>
      </c>
      <c r="B199" s="413" t="s">
        <v>142</v>
      </c>
      <c r="C199" s="196" t="s">
        <v>483</v>
      </c>
      <c r="D199" s="415" t="s">
        <v>484</v>
      </c>
      <c r="E199" s="202" t="n">
        <v>0</v>
      </c>
      <c r="F199" s="202" t="n">
        <v>0</v>
      </c>
      <c r="G199" s="202" t="n">
        <v>520800</v>
      </c>
      <c r="H199" s="202" t="n">
        <v>0</v>
      </c>
      <c r="I199" s="202" t="n">
        <v>0</v>
      </c>
      <c r="J199" s="202" t="n">
        <v>0</v>
      </c>
      <c r="K199" s="202" t="n">
        <v>520800</v>
      </c>
      <c r="L199" s="199" t="n">
        <v>722400</v>
      </c>
    </row>
    <row r="200" customFormat="false" ht="13.1" hidden="false" customHeight="false" outlineLevel="0" collapsed="false">
      <c r="A200" s="382" t="s">
        <v>485</v>
      </c>
      <c r="B200" s="382" t="s">
        <v>217</v>
      </c>
      <c r="C200" s="196" t="s">
        <v>218</v>
      </c>
      <c r="D200" s="416" t="s">
        <v>486</v>
      </c>
      <c r="E200" s="202" t="n">
        <v>30607030</v>
      </c>
      <c r="F200" s="202" t="n">
        <v>103429059</v>
      </c>
      <c r="G200" s="202" t="n">
        <v>56014280</v>
      </c>
      <c r="H200" s="202" t="n">
        <v>194805780</v>
      </c>
      <c r="I200" s="202" t="n">
        <v>123578210</v>
      </c>
      <c r="J200" s="202" t="n">
        <v>129180950</v>
      </c>
      <c r="K200" s="202" t="n">
        <v>637615309</v>
      </c>
      <c r="L200" s="199" t="n">
        <v>15669529886</v>
      </c>
    </row>
    <row r="201" customFormat="false" ht="20.6" hidden="false" customHeight="false" outlineLevel="0" collapsed="false">
      <c r="A201" s="382" t="s">
        <v>485</v>
      </c>
      <c r="B201" s="382" t="s">
        <v>217</v>
      </c>
      <c r="C201" s="196" t="s">
        <v>487</v>
      </c>
      <c r="D201" s="416" t="s">
        <v>488</v>
      </c>
      <c r="E201" s="202" t="n">
        <v>0</v>
      </c>
      <c r="F201" s="202" t="n">
        <v>0</v>
      </c>
      <c r="G201" s="202" t="n">
        <v>0</v>
      </c>
      <c r="H201" s="202" t="n">
        <v>0</v>
      </c>
      <c r="I201" s="202" t="n">
        <v>7410480</v>
      </c>
      <c r="J201" s="202" t="n">
        <v>3022000</v>
      </c>
      <c r="K201" s="202" t="n">
        <v>10432480</v>
      </c>
      <c r="L201" s="199" t="n">
        <v>467939994</v>
      </c>
    </row>
    <row r="202" customFormat="false" ht="13.1" hidden="false" customHeight="false" outlineLevel="0" collapsed="false">
      <c r="A202" s="382" t="s">
        <v>485</v>
      </c>
      <c r="B202" s="382" t="s">
        <v>217</v>
      </c>
      <c r="C202" s="196" t="s">
        <v>489</v>
      </c>
      <c r="D202" s="416" t="s">
        <v>490</v>
      </c>
      <c r="E202" s="202" t="n">
        <v>9317900</v>
      </c>
      <c r="F202" s="202" t="n">
        <v>20130121</v>
      </c>
      <c r="G202" s="202" t="n">
        <v>932700</v>
      </c>
      <c r="H202" s="202" t="n">
        <v>18513000</v>
      </c>
      <c r="I202" s="202" t="n">
        <v>4299510</v>
      </c>
      <c r="J202" s="202" t="n">
        <v>7236128</v>
      </c>
      <c r="K202" s="202" t="n">
        <v>60429359</v>
      </c>
      <c r="L202" s="199" t="n">
        <v>2987239230</v>
      </c>
    </row>
    <row r="203" customFormat="false" ht="20.6" hidden="false" customHeight="false" outlineLevel="0" collapsed="false">
      <c r="A203" s="382" t="s">
        <v>485</v>
      </c>
      <c r="B203" s="382" t="s">
        <v>217</v>
      </c>
      <c r="C203" s="196" t="s">
        <v>491</v>
      </c>
      <c r="D203" s="416" t="s">
        <v>492</v>
      </c>
      <c r="E203" s="202" t="n">
        <v>0</v>
      </c>
      <c r="F203" s="202" t="n">
        <v>0</v>
      </c>
      <c r="G203" s="202" t="n">
        <v>0</v>
      </c>
      <c r="H203" s="202" t="n">
        <v>0</v>
      </c>
      <c r="I203" s="202" t="n">
        <v>3875520</v>
      </c>
      <c r="J203" s="202" t="n">
        <v>0</v>
      </c>
      <c r="K203" s="202" t="n">
        <v>3875520</v>
      </c>
      <c r="L203" s="199" t="n">
        <v>240769780</v>
      </c>
    </row>
    <row r="204" customFormat="false" ht="13.1" hidden="false" customHeight="false" outlineLevel="0" collapsed="false">
      <c r="A204" s="382" t="s">
        <v>485</v>
      </c>
      <c r="B204" s="382" t="s">
        <v>217</v>
      </c>
      <c r="C204" s="196" t="s">
        <v>222</v>
      </c>
      <c r="D204" s="416" t="s">
        <v>493</v>
      </c>
      <c r="E204" s="202" t="n">
        <v>934050</v>
      </c>
      <c r="F204" s="202" t="n">
        <v>11780320</v>
      </c>
      <c r="G204" s="202" t="n">
        <v>8161400</v>
      </c>
      <c r="H204" s="202" t="n">
        <v>25185100</v>
      </c>
      <c r="I204" s="202" t="n">
        <v>10826970</v>
      </c>
      <c r="J204" s="202" t="n">
        <v>76556360</v>
      </c>
      <c r="K204" s="202" t="n">
        <v>133444200</v>
      </c>
      <c r="L204" s="199" t="n">
        <v>4085118271</v>
      </c>
    </row>
    <row r="205" customFormat="false" ht="13.1" hidden="false" customHeight="false" outlineLevel="0" collapsed="false">
      <c r="A205" s="382" t="s">
        <v>485</v>
      </c>
      <c r="B205" s="382" t="s">
        <v>217</v>
      </c>
      <c r="C205" s="196" t="s">
        <v>494</v>
      </c>
      <c r="D205" s="416" t="s">
        <v>495</v>
      </c>
      <c r="E205" s="202" t="n">
        <v>0</v>
      </c>
      <c r="F205" s="202" t="n">
        <v>261440</v>
      </c>
      <c r="G205" s="202" t="n">
        <v>0</v>
      </c>
      <c r="H205" s="202" t="n">
        <v>15475700</v>
      </c>
      <c r="I205" s="202" t="n">
        <v>10318142</v>
      </c>
      <c r="J205" s="202" t="n">
        <v>0</v>
      </c>
      <c r="K205" s="202" t="n">
        <v>26055282</v>
      </c>
      <c r="L205" s="199" t="n">
        <v>149169597</v>
      </c>
    </row>
    <row r="206" customFormat="false" ht="13.1" hidden="false" customHeight="false" outlineLevel="0" collapsed="false">
      <c r="A206" s="382" t="s">
        <v>485</v>
      </c>
      <c r="B206" s="382" t="s">
        <v>217</v>
      </c>
      <c r="C206" s="196" t="s">
        <v>224</v>
      </c>
      <c r="D206" s="416" t="s">
        <v>496</v>
      </c>
      <c r="E206" s="202" t="n">
        <v>346304</v>
      </c>
      <c r="F206" s="202" t="n">
        <v>15692488</v>
      </c>
      <c r="G206" s="202" t="n">
        <v>3007098</v>
      </c>
      <c r="H206" s="202" t="n">
        <v>3963736</v>
      </c>
      <c r="I206" s="202" t="n">
        <v>1850632</v>
      </c>
      <c r="J206" s="202" t="n">
        <v>2499195</v>
      </c>
      <c r="K206" s="202" t="n">
        <v>27359453</v>
      </c>
      <c r="L206" s="199" t="n">
        <v>851307129</v>
      </c>
    </row>
    <row r="207" customFormat="false" ht="20.6" hidden="false" customHeight="false" outlineLevel="0" collapsed="false">
      <c r="A207" s="382" t="s">
        <v>485</v>
      </c>
      <c r="B207" s="382" t="s">
        <v>217</v>
      </c>
      <c r="C207" s="196" t="s">
        <v>497</v>
      </c>
      <c r="D207" s="416" t="s">
        <v>498</v>
      </c>
      <c r="E207" s="202" t="n">
        <v>0</v>
      </c>
      <c r="F207" s="202" t="n">
        <v>67662</v>
      </c>
      <c r="G207" s="202" t="n">
        <v>560898</v>
      </c>
      <c r="H207" s="202" t="n">
        <v>0</v>
      </c>
      <c r="I207" s="202" t="n">
        <v>996078</v>
      </c>
      <c r="J207" s="202" t="n">
        <v>518100</v>
      </c>
      <c r="K207" s="202" t="n">
        <v>2142738</v>
      </c>
      <c r="L207" s="199" t="n">
        <v>211332546</v>
      </c>
    </row>
    <row r="208" customFormat="false" ht="13.1" hidden="false" customHeight="false" outlineLevel="0" collapsed="false">
      <c r="A208" s="382" t="s">
        <v>485</v>
      </c>
      <c r="B208" s="382" t="s">
        <v>217</v>
      </c>
      <c r="C208" s="196" t="s">
        <v>499</v>
      </c>
      <c r="D208" s="416" t="s">
        <v>500</v>
      </c>
      <c r="E208" s="202" t="n">
        <v>1197000</v>
      </c>
      <c r="F208" s="202" t="n">
        <v>40722462</v>
      </c>
      <c r="G208" s="202" t="n">
        <v>1814400</v>
      </c>
      <c r="H208" s="202" t="n">
        <v>21012325</v>
      </c>
      <c r="I208" s="202" t="n">
        <v>3457688</v>
      </c>
      <c r="J208" s="202" t="n">
        <v>39816540</v>
      </c>
      <c r="K208" s="202" t="n">
        <v>108020415</v>
      </c>
      <c r="L208" s="199" t="n">
        <v>2467535426</v>
      </c>
    </row>
    <row r="209" customFormat="false" ht="20.6" hidden="false" customHeight="false" outlineLevel="0" collapsed="false">
      <c r="A209" s="382" t="s">
        <v>485</v>
      </c>
      <c r="B209" s="382" t="s">
        <v>217</v>
      </c>
      <c r="C209" s="196" t="s">
        <v>501</v>
      </c>
      <c r="D209" s="416" t="s">
        <v>502</v>
      </c>
      <c r="E209" s="202" t="n">
        <v>0</v>
      </c>
      <c r="F209" s="202" t="n">
        <v>4357950</v>
      </c>
      <c r="G209" s="202" t="n">
        <v>0</v>
      </c>
      <c r="H209" s="202" t="n">
        <v>0</v>
      </c>
      <c r="I209" s="202" t="n">
        <v>0</v>
      </c>
      <c r="J209" s="202" t="n">
        <v>0</v>
      </c>
      <c r="K209" s="202" t="n">
        <v>4357950</v>
      </c>
      <c r="L209" s="199" t="n">
        <v>385156642</v>
      </c>
    </row>
    <row r="210" customFormat="false" ht="13.1" hidden="false" customHeight="false" outlineLevel="0" collapsed="false">
      <c r="A210" s="382" t="s">
        <v>485</v>
      </c>
      <c r="B210" s="382" t="s">
        <v>217</v>
      </c>
      <c r="C210" s="196" t="s">
        <v>241</v>
      </c>
      <c r="D210" s="416" t="s">
        <v>503</v>
      </c>
      <c r="E210" s="202" t="n">
        <v>0</v>
      </c>
      <c r="F210" s="202" t="n">
        <v>0</v>
      </c>
      <c r="G210" s="202" t="n">
        <v>0</v>
      </c>
      <c r="H210" s="202" t="n">
        <v>0</v>
      </c>
      <c r="I210" s="202" t="n">
        <v>0</v>
      </c>
      <c r="J210" s="202" t="n">
        <v>0</v>
      </c>
      <c r="K210" s="202" t="n">
        <v>0</v>
      </c>
      <c r="L210" s="199" t="n">
        <v>1509524778</v>
      </c>
    </row>
    <row r="211" customFormat="false" ht="20.6" hidden="false" customHeight="false" outlineLevel="0" collapsed="false">
      <c r="A211" s="382" t="s">
        <v>485</v>
      </c>
      <c r="B211" s="382" t="s">
        <v>217</v>
      </c>
      <c r="C211" s="196" t="s">
        <v>504</v>
      </c>
      <c r="D211" s="416" t="s">
        <v>505</v>
      </c>
      <c r="E211" s="202" t="n">
        <v>1073820</v>
      </c>
      <c r="F211" s="202" t="n">
        <v>10465986</v>
      </c>
      <c r="G211" s="202" t="n">
        <v>4643400</v>
      </c>
      <c r="H211" s="202" t="n">
        <v>17948592</v>
      </c>
      <c r="I211" s="202" t="n">
        <v>1789848</v>
      </c>
      <c r="J211" s="202" t="n">
        <v>1591080</v>
      </c>
      <c r="K211" s="202" t="n">
        <v>37512726</v>
      </c>
      <c r="L211" s="199" t="n">
        <v>1329640706</v>
      </c>
    </row>
    <row r="212" customFormat="false" ht="30" hidden="false" customHeight="false" outlineLevel="0" collapsed="false">
      <c r="A212" s="382" t="s">
        <v>485</v>
      </c>
      <c r="B212" s="382" t="s">
        <v>217</v>
      </c>
      <c r="C212" s="196" t="s">
        <v>506</v>
      </c>
      <c r="D212" s="416" t="s">
        <v>507</v>
      </c>
      <c r="E212" s="202" t="n">
        <v>0</v>
      </c>
      <c r="F212" s="202" t="n">
        <v>12187280</v>
      </c>
      <c r="G212" s="202" t="n">
        <v>115200</v>
      </c>
      <c r="H212" s="202" t="n">
        <v>3357600</v>
      </c>
      <c r="I212" s="202" t="n">
        <v>0</v>
      </c>
      <c r="J212" s="202" t="n">
        <v>0</v>
      </c>
      <c r="K212" s="202" t="n">
        <v>15660080</v>
      </c>
      <c r="L212" s="199" t="n">
        <v>357713119</v>
      </c>
    </row>
    <row r="213" customFormat="false" ht="13.1" hidden="false" customHeight="false" outlineLevel="0" collapsed="false">
      <c r="A213" s="382" t="s">
        <v>485</v>
      </c>
      <c r="B213" s="382" t="s">
        <v>217</v>
      </c>
      <c r="C213" s="196" t="s">
        <v>243</v>
      </c>
      <c r="D213" s="416" t="s">
        <v>508</v>
      </c>
      <c r="E213" s="202" t="n">
        <v>0</v>
      </c>
      <c r="F213" s="202" t="n">
        <v>0</v>
      </c>
      <c r="G213" s="202" t="n">
        <v>0</v>
      </c>
      <c r="H213" s="202" t="n">
        <v>0</v>
      </c>
      <c r="I213" s="202" t="n">
        <v>0</v>
      </c>
      <c r="J213" s="202" t="n">
        <v>0</v>
      </c>
      <c r="K213" s="202" t="n">
        <v>0</v>
      </c>
      <c r="L213" s="199" t="n">
        <v>221313209</v>
      </c>
    </row>
    <row r="214" customFormat="false" ht="20.6" hidden="false" customHeight="false" outlineLevel="0" collapsed="false">
      <c r="A214" s="382" t="s">
        <v>485</v>
      </c>
      <c r="B214" s="382" t="s">
        <v>217</v>
      </c>
      <c r="C214" s="196" t="s">
        <v>509</v>
      </c>
      <c r="D214" s="416" t="s">
        <v>510</v>
      </c>
      <c r="E214" s="202" t="n">
        <v>0</v>
      </c>
      <c r="F214" s="202" t="n">
        <v>0</v>
      </c>
      <c r="G214" s="202" t="n">
        <v>0</v>
      </c>
      <c r="H214" s="202" t="n">
        <v>0</v>
      </c>
      <c r="I214" s="202" t="n">
        <v>0</v>
      </c>
      <c r="J214" s="202" t="n">
        <v>0</v>
      </c>
      <c r="K214" s="202" t="n">
        <v>0</v>
      </c>
      <c r="L214" s="199" t="n">
        <v>60153385</v>
      </c>
    </row>
    <row r="215" customFormat="false" ht="13.1" hidden="false" customHeight="false" outlineLevel="0" collapsed="false">
      <c r="A215" s="382" t="s">
        <v>485</v>
      </c>
      <c r="B215" s="382" t="s">
        <v>217</v>
      </c>
      <c r="C215" s="196" t="s">
        <v>218</v>
      </c>
      <c r="D215" s="416" t="s">
        <v>511</v>
      </c>
      <c r="E215" s="202" t="n">
        <v>22741320</v>
      </c>
      <c r="F215" s="202" t="n">
        <v>23125131</v>
      </c>
      <c r="G215" s="202" t="n">
        <v>6823850</v>
      </c>
      <c r="H215" s="202" t="n">
        <v>5609844</v>
      </c>
      <c r="I215" s="202" t="n">
        <v>8726940</v>
      </c>
      <c r="J215" s="202" t="n">
        <v>24382507</v>
      </c>
      <c r="K215" s="202" t="n">
        <v>91409592</v>
      </c>
      <c r="L215" s="199" t="n">
        <v>3645000075</v>
      </c>
    </row>
    <row r="216" customFormat="false" ht="13.1" hidden="false" customHeight="false" outlineLevel="0" collapsed="false">
      <c r="A216" s="382" t="s">
        <v>485</v>
      </c>
      <c r="B216" s="382" t="s">
        <v>217</v>
      </c>
      <c r="C216" s="196" t="s">
        <v>220</v>
      </c>
      <c r="D216" s="416" t="s">
        <v>513</v>
      </c>
      <c r="E216" s="202" t="n">
        <v>1053360</v>
      </c>
      <c r="F216" s="202" t="n">
        <v>11002412</v>
      </c>
      <c r="G216" s="202" t="n">
        <v>3446400</v>
      </c>
      <c r="H216" s="202" t="n">
        <v>3078900</v>
      </c>
      <c r="I216" s="202" t="n">
        <v>0</v>
      </c>
      <c r="J216" s="202" t="n">
        <v>1183601</v>
      </c>
      <c r="K216" s="202" t="n">
        <v>19764673</v>
      </c>
      <c r="L216" s="199" t="n">
        <v>2213668688</v>
      </c>
    </row>
    <row r="217" customFormat="false" ht="13.1" hidden="false" customHeight="false" outlineLevel="0" collapsed="false">
      <c r="A217" s="382" t="s">
        <v>485</v>
      </c>
      <c r="B217" s="382" t="s">
        <v>217</v>
      </c>
      <c r="C217" s="196" t="s">
        <v>222</v>
      </c>
      <c r="D217" s="416" t="s">
        <v>514</v>
      </c>
      <c r="E217" s="202" t="n">
        <v>609120</v>
      </c>
      <c r="F217" s="202" t="n">
        <v>8942040</v>
      </c>
      <c r="G217" s="202" t="n">
        <v>369600</v>
      </c>
      <c r="H217" s="202" t="n">
        <v>0</v>
      </c>
      <c r="I217" s="202" t="n">
        <v>0</v>
      </c>
      <c r="J217" s="202" t="n">
        <v>174420</v>
      </c>
      <c r="K217" s="202" t="n">
        <v>10095180</v>
      </c>
      <c r="L217" s="199" t="n">
        <v>1214161284</v>
      </c>
    </row>
    <row r="218" customFormat="false" ht="13.1" hidden="false" customHeight="false" outlineLevel="0" collapsed="false">
      <c r="A218" s="382" t="s">
        <v>485</v>
      </c>
      <c r="B218" s="382" t="s">
        <v>217</v>
      </c>
      <c r="C218" s="196" t="s">
        <v>224</v>
      </c>
      <c r="D218" s="416" t="s">
        <v>515</v>
      </c>
      <c r="E218" s="202" t="n">
        <v>852720</v>
      </c>
      <c r="F218" s="202" t="n">
        <v>7132176</v>
      </c>
      <c r="G218" s="202" t="n">
        <v>1452486</v>
      </c>
      <c r="H218" s="202" t="n">
        <v>0</v>
      </c>
      <c r="I218" s="202" t="n">
        <v>31266</v>
      </c>
      <c r="J218" s="202" t="n">
        <v>37094</v>
      </c>
      <c r="K218" s="202" t="n">
        <v>9505742</v>
      </c>
      <c r="L218" s="199" t="n">
        <v>390601508</v>
      </c>
    </row>
    <row r="219" customFormat="false" ht="20.6" hidden="false" customHeight="false" outlineLevel="0" collapsed="false">
      <c r="A219" s="382" t="s">
        <v>485</v>
      </c>
      <c r="B219" s="382" t="s">
        <v>217</v>
      </c>
      <c r="C219" s="196" t="s">
        <v>516</v>
      </c>
      <c r="D219" s="416" t="s">
        <v>517</v>
      </c>
      <c r="E219" s="202" t="n">
        <v>0</v>
      </c>
      <c r="F219" s="202" t="n">
        <v>0</v>
      </c>
      <c r="G219" s="202" t="n">
        <v>0</v>
      </c>
      <c r="H219" s="202" t="n">
        <v>0</v>
      </c>
      <c r="I219" s="202" t="n">
        <v>0</v>
      </c>
      <c r="J219" s="202" t="n">
        <v>0</v>
      </c>
      <c r="K219" s="202" t="n">
        <v>0</v>
      </c>
      <c r="L219" s="199" t="n">
        <v>383333500</v>
      </c>
    </row>
    <row r="220" customFormat="false" ht="13.1" hidden="false" customHeight="false" outlineLevel="0" collapsed="false">
      <c r="A220" s="382" t="s">
        <v>485</v>
      </c>
      <c r="B220" s="382" t="s">
        <v>217</v>
      </c>
      <c r="C220" s="196" t="s">
        <v>226</v>
      </c>
      <c r="D220" s="416" t="s">
        <v>518</v>
      </c>
      <c r="E220" s="202" t="n">
        <v>2665091</v>
      </c>
      <c r="F220" s="202" t="n">
        <v>648560</v>
      </c>
      <c r="G220" s="202" t="n">
        <v>4125060</v>
      </c>
      <c r="H220" s="202" t="n">
        <v>1393932</v>
      </c>
      <c r="I220" s="202" t="n">
        <v>1236240</v>
      </c>
      <c r="J220" s="202" t="n">
        <v>3136860</v>
      </c>
      <c r="K220" s="202" t="n">
        <v>13205743</v>
      </c>
      <c r="L220" s="199" t="n">
        <v>708083972</v>
      </c>
    </row>
    <row r="221" customFormat="false" ht="20.6" hidden="false" customHeight="false" outlineLevel="0" collapsed="false">
      <c r="A221" s="382" t="s">
        <v>485</v>
      </c>
      <c r="B221" s="382" t="s">
        <v>217</v>
      </c>
      <c r="C221" s="196" t="s">
        <v>519</v>
      </c>
      <c r="D221" s="416" t="s">
        <v>520</v>
      </c>
      <c r="E221" s="202" t="n">
        <v>0</v>
      </c>
      <c r="F221" s="202" t="n">
        <v>0</v>
      </c>
      <c r="G221" s="202" t="n">
        <v>0</v>
      </c>
      <c r="H221" s="202" t="n">
        <v>0</v>
      </c>
      <c r="I221" s="202" t="n">
        <v>0</v>
      </c>
      <c r="J221" s="202" t="n">
        <v>0</v>
      </c>
      <c r="K221" s="202" t="n">
        <v>0</v>
      </c>
      <c r="L221" s="199" t="n">
        <v>31352060</v>
      </c>
    </row>
    <row r="222" customFormat="false" ht="20.6" hidden="false" customHeight="false" outlineLevel="0" collapsed="false">
      <c r="A222" s="382" t="s">
        <v>485</v>
      </c>
      <c r="B222" s="382" t="s">
        <v>217</v>
      </c>
      <c r="C222" s="196" t="s">
        <v>509</v>
      </c>
      <c r="D222" s="416" t="s">
        <v>521</v>
      </c>
      <c r="E222" s="202" t="n">
        <v>0</v>
      </c>
      <c r="F222" s="202" t="n">
        <v>0</v>
      </c>
      <c r="G222" s="202" t="n">
        <v>0</v>
      </c>
      <c r="H222" s="202" t="n">
        <v>0</v>
      </c>
      <c r="I222" s="202" t="n">
        <v>0</v>
      </c>
      <c r="J222" s="202" t="n">
        <v>0</v>
      </c>
      <c r="K222" s="202" t="n">
        <v>0</v>
      </c>
      <c r="L222" s="199" t="n">
        <v>3840000</v>
      </c>
    </row>
    <row r="223" customFormat="false" ht="20.6" hidden="false" customHeight="false" outlineLevel="0" collapsed="false">
      <c r="A223" s="382" t="s">
        <v>485</v>
      </c>
      <c r="B223" s="382" t="s">
        <v>217</v>
      </c>
      <c r="C223" s="196" t="s">
        <v>522</v>
      </c>
      <c r="D223" s="416" t="s">
        <v>523</v>
      </c>
      <c r="E223" s="202" t="n">
        <v>0</v>
      </c>
      <c r="F223" s="202" t="n">
        <v>0</v>
      </c>
      <c r="G223" s="202" t="n">
        <v>0</v>
      </c>
      <c r="H223" s="202" t="n">
        <v>0</v>
      </c>
      <c r="I223" s="202" t="n">
        <v>0</v>
      </c>
      <c r="J223" s="202" t="n">
        <v>0</v>
      </c>
      <c r="K223" s="202" t="n">
        <v>0</v>
      </c>
      <c r="L223" s="199" t="n">
        <v>0</v>
      </c>
    </row>
    <row r="224" customFormat="false" ht="13.1" hidden="false" customHeight="false" outlineLevel="0" collapsed="false">
      <c r="A224" s="382" t="s">
        <v>485</v>
      </c>
      <c r="B224" s="413" t="s">
        <v>561</v>
      </c>
      <c r="C224" s="196" t="s">
        <v>524</v>
      </c>
      <c r="D224" s="416" t="s">
        <v>525</v>
      </c>
      <c r="E224" s="202" t="n">
        <v>204780</v>
      </c>
      <c r="F224" s="202" t="n">
        <v>453390</v>
      </c>
      <c r="G224" s="202" t="n">
        <v>1827270</v>
      </c>
      <c r="H224" s="202" t="n">
        <v>1303180</v>
      </c>
      <c r="I224" s="202" t="n">
        <v>1036620</v>
      </c>
      <c r="J224" s="202" t="n">
        <v>459520</v>
      </c>
      <c r="K224" s="202" t="n">
        <v>5284760</v>
      </c>
      <c r="L224" s="199" t="n">
        <v>122276550</v>
      </c>
    </row>
    <row r="225" customFormat="false" ht="13.1" hidden="false" customHeight="false" outlineLevel="0" collapsed="false">
      <c r="A225" s="382" t="s">
        <v>485</v>
      </c>
      <c r="B225" s="413" t="s">
        <v>561</v>
      </c>
      <c r="C225" s="196" t="s">
        <v>526</v>
      </c>
      <c r="D225" s="416" t="s">
        <v>527</v>
      </c>
      <c r="E225" s="202" t="n">
        <v>0</v>
      </c>
      <c r="F225" s="202" t="n">
        <v>0</v>
      </c>
      <c r="G225" s="202" t="n">
        <v>0</v>
      </c>
      <c r="H225" s="202" t="n">
        <v>0</v>
      </c>
      <c r="I225" s="202" t="n">
        <v>360</v>
      </c>
      <c r="J225" s="202" t="n">
        <v>0</v>
      </c>
      <c r="K225" s="202" t="n">
        <v>360</v>
      </c>
      <c r="L225" s="199" t="n">
        <v>8223190</v>
      </c>
    </row>
    <row r="226" customFormat="false" ht="13.1" hidden="false" customHeight="false" outlineLevel="0" collapsed="false">
      <c r="A226" s="382" t="s">
        <v>485</v>
      </c>
      <c r="B226" s="413" t="s">
        <v>561</v>
      </c>
      <c r="C226" s="196" t="s">
        <v>528</v>
      </c>
      <c r="D226" s="416" t="s">
        <v>529</v>
      </c>
      <c r="E226" s="202" t="n">
        <v>0</v>
      </c>
      <c r="F226" s="202" t="n">
        <v>0</v>
      </c>
      <c r="G226" s="202" t="n">
        <v>0</v>
      </c>
      <c r="H226" s="202" t="n">
        <v>0</v>
      </c>
      <c r="I226" s="202" t="n">
        <v>0</v>
      </c>
      <c r="J226" s="202" t="n">
        <v>0</v>
      </c>
      <c r="K226" s="202" t="n">
        <v>0</v>
      </c>
      <c r="L226" s="199" t="n">
        <v>0</v>
      </c>
    </row>
    <row r="227" customFormat="false" ht="20.6" hidden="false" customHeight="false" outlineLevel="0" collapsed="false">
      <c r="A227" s="382" t="s">
        <v>485</v>
      </c>
      <c r="B227" s="413" t="s">
        <v>561</v>
      </c>
      <c r="C227" s="196" t="s">
        <v>530</v>
      </c>
      <c r="D227" s="416" t="s">
        <v>531</v>
      </c>
      <c r="E227" s="202" t="n">
        <v>0</v>
      </c>
      <c r="F227" s="202" t="n">
        <v>0</v>
      </c>
      <c r="G227" s="202" t="n">
        <v>0</v>
      </c>
      <c r="H227" s="202" t="n">
        <v>0</v>
      </c>
      <c r="I227" s="202" t="n">
        <v>0</v>
      </c>
      <c r="J227" s="202" t="n">
        <v>0</v>
      </c>
      <c r="K227" s="202" t="n">
        <v>0</v>
      </c>
      <c r="L227" s="199" t="n">
        <v>0</v>
      </c>
    </row>
    <row r="228" customFormat="false" ht="20.6" hidden="false" customHeight="false" outlineLevel="0" collapsed="false">
      <c r="A228" s="382" t="s">
        <v>485</v>
      </c>
      <c r="B228" s="413" t="s">
        <v>561</v>
      </c>
      <c r="C228" s="196" t="s">
        <v>532</v>
      </c>
      <c r="D228" s="416" t="s">
        <v>533</v>
      </c>
      <c r="E228" s="202" t="n">
        <v>0</v>
      </c>
      <c r="F228" s="202" t="n">
        <v>0</v>
      </c>
      <c r="G228" s="202" t="n">
        <v>0</v>
      </c>
      <c r="H228" s="202" t="n">
        <v>0</v>
      </c>
      <c r="I228" s="202" t="n">
        <v>0</v>
      </c>
      <c r="J228" s="202" t="n">
        <v>0</v>
      </c>
      <c r="K228" s="202" t="n">
        <v>0</v>
      </c>
      <c r="L228" s="199" t="n">
        <v>115300</v>
      </c>
    </row>
    <row r="229" customFormat="false" ht="20.6" hidden="false" customHeight="false" outlineLevel="0" collapsed="false">
      <c r="A229" s="382" t="s">
        <v>485</v>
      </c>
      <c r="B229" s="413" t="s">
        <v>561</v>
      </c>
      <c r="C229" s="196" t="s">
        <v>534</v>
      </c>
      <c r="D229" s="416" t="s">
        <v>535</v>
      </c>
      <c r="E229" s="202" t="n">
        <v>0</v>
      </c>
      <c r="F229" s="202" t="n">
        <v>0</v>
      </c>
      <c r="G229" s="202" t="n">
        <v>60500</v>
      </c>
      <c r="H229" s="202" t="n">
        <v>0</v>
      </c>
      <c r="I229" s="202" t="n">
        <v>16500</v>
      </c>
      <c r="J229" s="202" t="n">
        <v>45100</v>
      </c>
      <c r="K229" s="202" t="n">
        <v>122100</v>
      </c>
      <c r="L229" s="199" t="n">
        <v>15797500</v>
      </c>
    </row>
    <row r="230" customFormat="false" ht="20.6" hidden="false" customHeight="false" outlineLevel="0" collapsed="false">
      <c r="A230" s="382" t="s">
        <v>485</v>
      </c>
      <c r="B230" s="413" t="s">
        <v>561</v>
      </c>
      <c r="C230" s="196" t="s">
        <v>536</v>
      </c>
      <c r="D230" s="416" t="s">
        <v>537</v>
      </c>
      <c r="E230" s="202" t="n">
        <v>764173</v>
      </c>
      <c r="F230" s="202" t="n">
        <v>196813</v>
      </c>
      <c r="G230" s="202" t="n">
        <v>457780</v>
      </c>
      <c r="H230" s="202" t="n">
        <v>2178920</v>
      </c>
      <c r="I230" s="202" t="n">
        <v>1233703</v>
      </c>
      <c r="J230" s="202" t="n">
        <v>329658</v>
      </c>
      <c r="K230" s="202" t="n">
        <v>5161047</v>
      </c>
      <c r="L230" s="199" t="n">
        <v>97192420</v>
      </c>
    </row>
    <row r="231" customFormat="false" ht="20.6" hidden="false" customHeight="false" outlineLevel="0" collapsed="false">
      <c r="A231" s="382" t="s">
        <v>485</v>
      </c>
      <c r="B231" s="413" t="s">
        <v>561</v>
      </c>
      <c r="C231" s="196" t="s">
        <v>538</v>
      </c>
      <c r="D231" s="416" t="s">
        <v>539</v>
      </c>
      <c r="E231" s="202" t="n">
        <v>0</v>
      </c>
      <c r="F231" s="202" t="n">
        <v>1157100</v>
      </c>
      <c r="G231" s="202" t="n">
        <v>1586900</v>
      </c>
      <c r="H231" s="202" t="n">
        <v>6856400</v>
      </c>
      <c r="I231" s="202" t="n">
        <v>2667000</v>
      </c>
      <c r="J231" s="202" t="n">
        <v>0</v>
      </c>
      <c r="K231" s="202" t="n">
        <v>12267400</v>
      </c>
      <c r="L231" s="199" t="n">
        <v>254450660</v>
      </c>
    </row>
    <row r="232" customFormat="false" ht="20.6" hidden="false" customHeight="false" outlineLevel="0" collapsed="false">
      <c r="A232" s="382" t="s">
        <v>485</v>
      </c>
      <c r="B232" s="413" t="s">
        <v>561</v>
      </c>
      <c r="C232" s="196" t="s">
        <v>540</v>
      </c>
      <c r="D232" s="416" t="s">
        <v>541</v>
      </c>
      <c r="E232" s="202" t="n">
        <v>0</v>
      </c>
      <c r="F232" s="202" t="n">
        <v>9150</v>
      </c>
      <c r="G232" s="202" t="n">
        <v>5182320</v>
      </c>
      <c r="H232" s="202" t="n">
        <v>9270</v>
      </c>
      <c r="I232" s="202" t="n">
        <v>84120</v>
      </c>
      <c r="J232" s="202" t="n">
        <v>0</v>
      </c>
      <c r="K232" s="202" t="n">
        <v>5284860</v>
      </c>
      <c r="L232" s="199" t="n">
        <v>23955220</v>
      </c>
    </row>
    <row r="233" customFormat="false" ht="20.6" hidden="false" customHeight="false" outlineLevel="0" collapsed="false">
      <c r="A233" s="382" t="s">
        <v>485</v>
      </c>
      <c r="B233" s="413" t="s">
        <v>561</v>
      </c>
      <c r="C233" s="196" t="s">
        <v>542</v>
      </c>
      <c r="D233" s="416" t="s">
        <v>543</v>
      </c>
      <c r="E233" s="202" t="n">
        <v>4800</v>
      </c>
      <c r="F233" s="202" t="n">
        <v>14400</v>
      </c>
      <c r="G233" s="202" t="n">
        <v>110800</v>
      </c>
      <c r="H233" s="202" t="n">
        <v>126800</v>
      </c>
      <c r="I233" s="202" t="n">
        <v>104000</v>
      </c>
      <c r="J233" s="202" t="n">
        <v>0</v>
      </c>
      <c r="K233" s="202" t="n">
        <v>360800</v>
      </c>
      <c r="L233" s="199" t="n">
        <v>10914400</v>
      </c>
    </row>
    <row r="234" customFormat="false" ht="13.1" hidden="false" customHeight="false" outlineLevel="0" collapsed="false">
      <c r="A234" s="382" t="s">
        <v>485</v>
      </c>
      <c r="B234" s="413" t="s">
        <v>561</v>
      </c>
      <c r="C234" s="196" t="s">
        <v>544</v>
      </c>
      <c r="D234" s="416" t="s">
        <v>545</v>
      </c>
      <c r="E234" s="202" t="n">
        <v>1091200</v>
      </c>
      <c r="F234" s="202" t="n">
        <v>398970</v>
      </c>
      <c r="G234" s="202" t="n">
        <v>0</v>
      </c>
      <c r="H234" s="202" t="n">
        <v>372000</v>
      </c>
      <c r="I234" s="202" t="n">
        <v>3830072</v>
      </c>
      <c r="J234" s="202" t="n">
        <v>0</v>
      </c>
      <c r="K234" s="202" t="n">
        <v>5692242</v>
      </c>
      <c r="L234" s="199" t="n">
        <v>164851957</v>
      </c>
    </row>
    <row r="235" customFormat="false" ht="13.1" hidden="false" customHeight="false" outlineLevel="0" collapsed="false">
      <c r="A235" s="382" t="s">
        <v>485</v>
      </c>
      <c r="B235" s="413" t="s">
        <v>561</v>
      </c>
      <c r="C235" s="196" t="s">
        <v>546</v>
      </c>
      <c r="D235" s="416" t="s">
        <v>547</v>
      </c>
      <c r="E235" s="202" t="n">
        <v>1491853</v>
      </c>
      <c r="F235" s="202" t="n">
        <v>11399156</v>
      </c>
      <c r="G235" s="202" t="n">
        <v>37367079</v>
      </c>
      <c r="H235" s="202" t="n">
        <v>43091212</v>
      </c>
      <c r="I235" s="202" t="n">
        <v>45241384</v>
      </c>
      <c r="J235" s="202" t="n">
        <v>15580042</v>
      </c>
      <c r="K235" s="202" t="n">
        <v>154170726</v>
      </c>
      <c r="L235" s="199" t="n">
        <v>1513636843</v>
      </c>
    </row>
    <row r="236" customFormat="false" ht="13.1" hidden="false" customHeight="false" outlineLevel="0" collapsed="false">
      <c r="A236" s="382" t="s">
        <v>485</v>
      </c>
      <c r="B236" s="413" t="s">
        <v>561</v>
      </c>
      <c r="C236" s="196" t="s">
        <v>548</v>
      </c>
      <c r="D236" s="416" t="s">
        <v>549</v>
      </c>
      <c r="E236" s="202" t="n">
        <v>0</v>
      </c>
      <c r="F236" s="202" t="n">
        <v>0</v>
      </c>
      <c r="G236" s="202" t="n">
        <v>0</v>
      </c>
      <c r="H236" s="202" t="n">
        <v>0</v>
      </c>
      <c r="I236" s="202" t="n">
        <v>0</v>
      </c>
      <c r="J236" s="202" t="n">
        <v>0</v>
      </c>
      <c r="K236" s="202" t="n">
        <v>0</v>
      </c>
      <c r="L236" s="199" t="n">
        <v>387150</v>
      </c>
    </row>
    <row r="237" customFormat="false" ht="13.1" hidden="false" customHeight="false" outlineLevel="0" collapsed="false">
      <c r="A237" s="382" t="s">
        <v>485</v>
      </c>
      <c r="B237" s="413" t="s">
        <v>561</v>
      </c>
      <c r="C237" s="196" t="s">
        <v>550</v>
      </c>
      <c r="D237" s="416" t="s">
        <v>551</v>
      </c>
      <c r="E237" s="202" t="n">
        <v>0</v>
      </c>
      <c r="F237" s="202" t="n">
        <v>0</v>
      </c>
      <c r="G237" s="202" t="n">
        <v>0</v>
      </c>
      <c r="H237" s="202" t="n">
        <v>0</v>
      </c>
      <c r="I237" s="202" t="n">
        <v>0</v>
      </c>
      <c r="J237" s="202" t="n">
        <v>0</v>
      </c>
      <c r="K237" s="202" t="n">
        <v>0</v>
      </c>
      <c r="L237" s="199" t="n">
        <v>1560000</v>
      </c>
    </row>
    <row r="238" customFormat="false" ht="20.6" hidden="false" customHeight="false" outlineLevel="0" collapsed="false">
      <c r="A238" s="382" t="s">
        <v>485</v>
      </c>
      <c r="B238" s="413" t="s">
        <v>561</v>
      </c>
      <c r="C238" s="196" t="s">
        <v>552</v>
      </c>
      <c r="D238" s="416" t="s">
        <v>553</v>
      </c>
      <c r="E238" s="202" t="n">
        <v>0</v>
      </c>
      <c r="F238" s="202" t="n">
        <v>0</v>
      </c>
      <c r="G238" s="202" t="n">
        <v>0</v>
      </c>
      <c r="H238" s="202" t="n">
        <v>0</v>
      </c>
      <c r="I238" s="202" t="n">
        <v>0</v>
      </c>
      <c r="J238" s="202" t="n">
        <v>460800</v>
      </c>
      <c r="K238" s="202" t="n">
        <v>460800</v>
      </c>
      <c r="L238" s="199" t="n">
        <v>4648044</v>
      </c>
    </row>
    <row r="239" customFormat="false" ht="20.6" hidden="false" customHeight="false" outlineLevel="0" collapsed="false">
      <c r="A239" s="382" t="s">
        <v>485</v>
      </c>
      <c r="B239" s="413" t="s">
        <v>561</v>
      </c>
      <c r="C239" s="196" t="s">
        <v>554</v>
      </c>
      <c r="D239" s="416" t="s">
        <v>555</v>
      </c>
      <c r="E239" s="202" t="n">
        <v>0</v>
      </c>
      <c r="F239" s="202" t="n">
        <v>0</v>
      </c>
      <c r="G239" s="202" t="n">
        <v>0</v>
      </c>
      <c r="H239" s="202" t="n">
        <v>690900</v>
      </c>
      <c r="I239" s="202" t="n">
        <v>705000</v>
      </c>
      <c r="J239" s="202" t="n">
        <v>423000</v>
      </c>
      <c r="K239" s="202" t="n">
        <v>1818900</v>
      </c>
      <c r="L239" s="199" t="n">
        <v>23109900</v>
      </c>
    </row>
    <row r="240" customFormat="false" ht="20.6" hidden="false" customHeight="false" outlineLevel="0" collapsed="false">
      <c r="A240" s="382" t="s">
        <v>485</v>
      </c>
      <c r="B240" s="413" t="s">
        <v>561</v>
      </c>
      <c r="C240" s="196" t="s">
        <v>556</v>
      </c>
      <c r="D240" s="416" t="s">
        <v>557</v>
      </c>
      <c r="E240" s="202" t="n">
        <v>0</v>
      </c>
      <c r="F240" s="202" t="n">
        <v>0</v>
      </c>
      <c r="G240" s="202" t="n">
        <v>0</v>
      </c>
      <c r="H240" s="202" t="n">
        <v>3312000</v>
      </c>
      <c r="I240" s="202" t="n">
        <v>0</v>
      </c>
      <c r="J240" s="202" t="n">
        <v>0</v>
      </c>
      <c r="K240" s="202" t="n">
        <v>3312000</v>
      </c>
      <c r="L240" s="199" t="n">
        <v>4269865</v>
      </c>
    </row>
    <row r="241" customFormat="false" ht="20.6" hidden="false" customHeight="false" outlineLevel="0" collapsed="false">
      <c r="A241" s="382" t="s">
        <v>485</v>
      </c>
      <c r="B241" s="413" t="s">
        <v>561</v>
      </c>
      <c r="C241" s="196" t="s">
        <v>558</v>
      </c>
      <c r="D241" s="416" t="s">
        <v>559</v>
      </c>
      <c r="E241" s="202" t="n">
        <v>6934528</v>
      </c>
      <c r="F241" s="202" t="n">
        <v>8963891</v>
      </c>
      <c r="G241" s="202" t="n">
        <v>24750259</v>
      </c>
      <c r="H241" s="202" t="n">
        <v>50047104</v>
      </c>
      <c r="I241" s="202" t="n">
        <v>29995827</v>
      </c>
      <c r="J241" s="202" t="n">
        <v>13370394</v>
      </c>
      <c r="K241" s="202" t="n">
        <v>134062003</v>
      </c>
      <c r="L241" s="199" t="n">
        <v>1253999230</v>
      </c>
    </row>
    <row r="242" customFormat="false" ht="20.6" hidden="false" customHeight="false" outlineLevel="0" collapsed="false">
      <c r="A242" s="382" t="s">
        <v>485</v>
      </c>
      <c r="B242" s="413" t="s">
        <v>561</v>
      </c>
      <c r="C242" s="196" t="s">
        <v>562</v>
      </c>
      <c r="D242" s="416" t="s">
        <v>563</v>
      </c>
      <c r="E242" s="202" t="n">
        <v>28816</v>
      </c>
      <c r="F242" s="202" t="n">
        <v>8648</v>
      </c>
      <c r="G242" s="202" t="n">
        <v>9200</v>
      </c>
      <c r="H242" s="202" t="n">
        <v>1300942</v>
      </c>
      <c r="I242" s="202" t="n">
        <v>145658</v>
      </c>
      <c r="J242" s="202" t="n">
        <v>509820</v>
      </c>
      <c r="K242" s="202" t="n">
        <v>2003084</v>
      </c>
      <c r="L242" s="199" t="n">
        <v>28750284</v>
      </c>
    </row>
    <row r="243" customFormat="false" ht="20.6" hidden="false" customHeight="false" outlineLevel="0" collapsed="false">
      <c r="A243" s="382" t="s">
        <v>485</v>
      </c>
      <c r="B243" s="413" t="s">
        <v>561</v>
      </c>
      <c r="C243" s="196" t="s">
        <v>1345</v>
      </c>
      <c r="D243" s="416" t="s">
        <v>1346</v>
      </c>
      <c r="E243" s="202" t="n">
        <v>0</v>
      </c>
      <c r="F243" s="202" t="n">
        <v>217000</v>
      </c>
      <c r="G243" s="202" t="n">
        <v>120200</v>
      </c>
      <c r="H243" s="202" t="n">
        <v>603400</v>
      </c>
      <c r="I243" s="202" t="n">
        <v>42000</v>
      </c>
      <c r="J243" s="202" t="n">
        <v>672000</v>
      </c>
      <c r="K243" s="202" t="n">
        <v>1654600</v>
      </c>
      <c r="L243" s="199" t="n">
        <v>75771740</v>
      </c>
    </row>
    <row r="244" customFormat="false" ht="13.1" hidden="false" customHeight="false" outlineLevel="0" collapsed="false">
      <c r="A244" s="382" t="s">
        <v>485</v>
      </c>
      <c r="B244" s="413" t="s">
        <v>561</v>
      </c>
      <c r="C244" s="196" t="s">
        <v>567</v>
      </c>
      <c r="D244" s="416" t="s">
        <v>568</v>
      </c>
      <c r="E244" s="202" t="n">
        <v>0</v>
      </c>
      <c r="F244" s="202" t="n">
        <v>926160</v>
      </c>
      <c r="G244" s="202" t="n">
        <v>6411600</v>
      </c>
      <c r="H244" s="202" t="n">
        <v>11098000</v>
      </c>
      <c r="I244" s="202" t="n">
        <v>3449600</v>
      </c>
      <c r="J244" s="202" t="n">
        <v>1759600</v>
      </c>
      <c r="K244" s="202" t="n">
        <v>23644960</v>
      </c>
      <c r="L244" s="199" t="n">
        <v>584289864</v>
      </c>
    </row>
    <row r="245" customFormat="false" ht="13.1" hidden="false" customHeight="false" outlineLevel="0" collapsed="false">
      <c r="A245" s="382" t="s">
        <v>485</v>
      </c>
      <c r="B245" s="413" t="s">
        <v>561</v>
      </c>
      <c r="C245" s="196" t="s">
        <v>569</v>
      </c>
      <c r="D245" s="416" t="s">
        <v>570</v>
      </c>
      <c r="E245" s="202" t="n">
        <v>0</v>
      </c>
      <c r="F245" s="202" t="n">
        <v>0</v>
      </c>
      <c r="G245" s="202" t="n">
        <v>0</v>
      </c>
      <c r="H245" s="202" t="n">
        <v>0</v>
      </c>
      <c r="I245" s="202" t="n">
        <v>0</v>
      </c>
      <c r="J245" s="202" t="n">
        <v>0</v>
      </c>
      <c r="K245" s="202" t="n">
        <v>0</v>
      </c>
      <c r="L245" s="199" t="n">
        <v>0</v>
      </c>
    </row>
    <row r="246" customFormat="false" ht="20.6" hidden="false" customHeight="false" outlineLevel="0" collapsed="false">
      <c r="A246" s="382" t="s">
        <v>485</v>
      </c>
      <c r="B246" s="413" t="s">
        <v>561</v>
      </c>
      <c r="C246" s="196" t="s">
        <v>571</v>
      </c>
      <c r="D246" s="416" t="s">
        <v>572</v>
      </c>
      <c r="E246" s="202" t="n">
        <v>0</v>
      </c>
      <c r="F246" s="202" t="n">
        <v>0</v>
      </c>
      <c r="G246" s="202" t="n">
        <v>0</v>
      </c>
      <c r="H246" s="202" t="n">
        <v>0</v>
      </c>
      <c r="I246" s="202" t="n">
        <v>0</v>
      </c>
      <c r="J246" s="202" t="n">
        <v>0</v>
      </c>
      <c r="K246" s="202" t="n">
        <v>0</v>
      </c>
      <c r="L246" s="199" t="n">
        <v>1490400</v>
      </c>
    </row>
    <row r="247" customFormat="false" ht="13.1" hidden="false" customHeight="false" outlineLevel="0" collapsed="false">
      <c r="A247" s="382" t="s">
        <v>485</v>
      </c>
      <c r="B247" s="413" t="s">
        <v>561</v>
      </c>
      <c r="C247" s="196" t="s">
        <v>124</v>
      </c>
      <c r="D247" s="416" t="s">
        <v>573</v>
      </c>
      <c r="E247" s="202" t="n">
        <v>0</v>
      </c>
      <c r="F247" s="202" t="n">
        <v>0</v>
      </c>
      <c r="G247" s="202" t="n">
        <v>0</v>
      </c>
      <c r="H247" s="202" t="n">
        <v>1927157</v>
      </c>
      <c r="I247" s="202" t="n">
        <v>0</v>
      </c>
      <c r="J247" s="202" t="n">
        <v>0</v>
      </c>
      <c r="K247" s="202" t="n">
        <v>1927157</v>
      </c>
      <c r="L247" s="199" t="n">
        <v>41591583</v>
      </c>
    </row>
    <row r="248" customFormat="false" ht="13.1" hidden="false" customHeight="false" outlineLevel="0" collapsed="false">
      <c r="A248" s="382" t="s">
        <v>485</v>
      </c>
      <c r="B248" s="413" t="s">
        <v>561</v>
      </c>
      <c r="C248" s="196" t="s">
        <v>574</v>
      </c>
      <c r="D248" s="416" t="s">
        <v>575</v>
      </c>
      <c r="E248" s="202" t="n">
        <v>0</v>
      </c>
      <c r="F248" s="202" t="n">
        <v>0</v>
      </c>
      <c r="G248" s="202" t="n">
        <v>0</v>
      </c>
      <c r="H248" s="202" t="n">
        <v>0</v>
      </c>
      <c r="I248" s="202" t="n">
        <v>0</v>
      </c>
      <c r="J248" s="202" t="n">
        <v>0</v>
      </c>
      <c r="K248" s="202" t="n">
        <v>0</v>
      </c>
      <c r="L248" s="199" t="n">
        <v>0</v>
      </c>
    </row>
    <row r="249" customFormat="false" ht="13.1" hidden="false" customHeight="false" outlineLevel="0" collapsed="false">
      <c r="A249" s="382" t="s">
        <v>485</v>
      </c>
      <c r="B249" s="413" t="s">
        <v>561</v>
      </c>
      <c r="C249" s="196" t="s">
        <v>576</v>
      </c>
      <c r="D249" s="416" t="s">
        <v>577</v>
      </c>
      <c r="E249" s="202" t="n">
        <v>1056000</v>
      </c>
      <c r="F249" s="202" t="n">
        <v>0</v>
      </c>
      <c r="G249" s="202" t="n">
        <v>2013880</v>
      </c>
      <c r="H249" s="202" t="n">
        <v>3464560</v>
      </c>
      <c r="I249" s="202" t="n">
        <v>2163260</v>
      </c>
      <c r="J249" s="202" t="n">
        <v>596700</v>
      </c>
      <c r="K249" s="202" t="n">
        <v>9294400</v>
      </c>
      <c r="L249" s="199" t="n">
        <v>82510430</v>
      </c>
    </row>
    <row r="250" customFormat="false" ht="13.1" hidden="false" customHeight="false" outlineLevel="0" collapsed="false">
      <c r="A250" s="382" t="s">
        <v>485</v>
      </c>
      <c r="B250" s="413" t="s">
        <v>561</v>
      </c>
      <c r="C250" s="196" t="s">
        <v>578</v>
      </c>
      <c r="D250" s="416" t="s">
        <v>579</v>
      </c>
      <c r="E250" s="202" t="n">
        <v>2953344</v>
      </c>
      <c r="F250" s="202" t="n">
        <v>0</v>
      </c>
      <c r="G250" s="202" t="n">
        <v>1089080</v>
      </c>
      <c r="H250" s="202" t="n">
        <v>1481102</v>
      </c>
      <c r="I250" s="202" t="n">
        <v>3147105</v>
      </c>
      <c r="J250" s="202" t="n">
        <v>305494</v>
      </c>
      <c r="K250" s="202" t="n">
        <v>8976125</v>
      </c>
      <c r="L250" s="199" t="n">
        <v>195884865</v>
      </c>
    </row>
    <row r="251" customFormat="false" ht="20.6" hidden="false" customHeight="false" outlineLevel="0" collapsed="false">
      <c r="A251" s="382" t="s">
        <v>485</v>
      </c>
      <c r="B251" s="413" t="s">
        <v>561</v>
      </c>
      <c r="C251" s="196" t="s">
        <v>580</v>
      </c>
      <c r="D251" s="416" t="s">
        <v>581</v>
      </c>
      <c r="E251" s="202" t="n">
        <v>1153509</v>
      </c>
      <c r="F251" s="202" t="n">
        <v>105735</v>
      </c>
      <c r="G251" s="202" t="n">
        <v>2351706</v>
      </c>
      <c r="H251" s="202" t="n">
        <v>6729164</v>
      </c>
      <c r="I251" s="202" t="n">
        <v>4549826</v>
      </c>
      <c r="J251" s="202" t="n">
        <v>889656</v>
      </c>
      <c r="K251" s="202" t="n">
        <v>15779596</v>
      </c>
      <c r="L251" s="199" t="n">
        <v>165831028</v>
      </c>
    </row>
    <row r="252" customFormat="false" ht="20.6" hidden="false" customHeight="false" outlineLevel="0" collapsed="false">
      <c r="A252" s="382" t="s">
        <v>485</v>
      </c>
      <c r="B252" s="413" t="s">
        <v>561</v>
      </c>
      <c r="C252" s="196" t="s">
        <v>582</v>
      </c>
      <c r="D252" s="416" t="s">
        <v>583</v>
      </c>
      <c r="E252" s="202" t="n">
        <v>361900</v>
      </c>
      <c r="F252" s="202" t="n">
        <v>0</v>
      </c>
      <c r="G252" s="202" t="n">
        <v>261800</v>
      </c>
      <c r="H252" s="202" t="n">
        <v>739200</v>
      </c>
      <c r="I252" s="202" t="n">
        <v>1378300</v>
      </c>
      <c r="J252" s="202" t="n">
        <v>0</v>
      </c>
      <c r="K252" s="202" t="n">
        <v>2741200</v>
      </c>
      <c r="L252" s="199" t="n">
        <v>20843900</v>
      </c>
    </row>
    <row r="253" customFormat="false" ht="13.1" hidden="false" customHeight="false" outlineLevel="0" collapsed="false">
      <c r="A253" s="382" t="s">
        <v>485</v>
      </c>
      <c r="B253" s="413" t="s">
        <v>561</v>
      </c>
      <c r="C253" s="196" t="s">
        <v>584</v>
      </c>
      <c r="D253" s="416" t="s">
        <v>585</v>
      </c>
      <c r="E253" s="202" t="n">
        <v>0</v>
      </c>
      <c r="F253" s="202" t="n">
        <v>0</v>
      </c>
      <c r="G253" s="202" t="n">
        <v>0</v>
      </c>
      <c r="H253" s="202" t="n">
        <v>0</v>
      </c>
      <c r="I253" s="202" t="n">
        <v>0</v>
      </c>
      <c r="J253" s="202" t="n">
        <v>0</v>
      </c>
      <c r="K253" s="202" t="n">
        <v>0</v>
      </c>
      <c r="L253" s="199" t="n">
        <v>5746480</v>
      </c>
    </row>
    <row r="254" customFormat="false" ht="20.6" hidden="false" customHeight="false" outlineLevel="0" collapsed="false">
      <c r="A254" s="382" t="s">
        <v>485</v>
      </c>
      <c r="B254" s="413" t="s">
        <v>561</v>
      </c>
      <c r="C254" s="196" t="s">
        <v>586</v>
      </c>
      <c r="D254" s="416" t="s">
        <v>587</v>
      </c>
      <c r="E254" s="202" t="n">
        <v>514600</v>
      </c>
      <c r="F254" s="202" t="n">
        <v>0</v>
      </c>
      <c r="G254" s="202" t="n">
        <v>1100331</v>
      </c>
      <c r="H254" s="202" t="n">
        <v>10590883</v>
      </c>
      <c r="I254" s="202" t="n">
        <v>1037500</v>
      </c>
      <c r="J254" s="202" t="n">
        <v>0</v>
      </c>
      <c r="K254" s="202" t="n">
        <v>13243314</v>
      </c>
      <c r="L254" s="199" t="n">
        <v>113456012</v>
      </c>
    </row>
    <row r="255" customFormat="false" ht="20.6" hidden="false" customHeight="false" outlineLevel="0" collapsed="false">
      <c r="A255" s="382" t="s">
        <v>485</v>
      </c>
      <c r="B255" s="413" t="s">
        <v>561</v>
      </c>
      <c r="C255" s="196" t="s">
        <v>588</v>
      </c>
      <c r="D255" s="416" t="s">
        <v>589</v>
      </c>
      <c r="E255" s="202" t="n">
        <v>539400</v>
      </c>
      <c r="F255" s="202" t="n">
        <v>116580</v>
      </c>
      <c r="G255" s="202" t="n">
        <v>473715</v>
      </c>
      <c r="H255" s="202" t="n">
        <v>2404680</v>
      </c>
      <c r="I255" s="202" t="n">
        <v>226200</v>
      </c>
      <c r="J255" s="202" t="n">
        <v>0</v>
      </c>
      <c r="K255" s="202" t="n">
        <v>3760575</v>
      </c>
      <c r="L255" s="199" t="n">
        <v>54719085</v>
      </c>
    </row>
    <row r="256" customFormat="false" ht="13.1" hidden="false" customHeight="false" outlineLevel="0" collapsed="false">
      <c r="A256" s="382" t="s">
        <v>485</v>
      </c>
      <c r="B256" s="413" t="s">
        <v>561</v>
      </c>
      <c r="C256" s="196" t="s">
        <v>590</v>
      </c>
      <c r="D256" s="416" t="s">
        <v>591</v>
      </c>
      <c r="E256" s="202" t="n">
        <v>0</v>
      </c>
      <c r="F256" s="202" t="n">
        <v>0</v>
      </c>
      <c r="G256" s="202" t="n">
        <v>0</v>
      </c>
      <c r="H256" s="202" t="n">
        <v>0</v>
      </c>
      <c r="I256" s="202" t="n">
        <v>0</v>
      </c>
      <c r="J256" s="202" t="n">
        <v>0</v>
      </c>
      <c r="K256" s="202" t="n">
        <v>0</v>
      </c>
      <c r="L256" s="199" t="n">
        <v>3480000</v>
      </c>
    </row>
    <row r="257" customFormat="false" ht="13.1" hidden="false" customHeight="false" outlineLevel="0" collapsed="false">
      <c r="A257" s="382" t="s">
        <v>485</v>
      </c>
      <c r="B257" s="413" t="s">
        <v>561</v>
      </c>
      <c r="C257" s="196" t="s">
        <v>592</v>
      </c>
      <c r="D257" s="416" t="s">
        <v>593</v>
      </c>
      <c r="E257" s="202" t="n">
        <v>0</v>
      </c>
      <c r="F257" s="202" t="n">
        <v>0</v>
      </c>
      <c r="G257" s="202" t="n">
        <v>0</v>
      </c>
      <c r="H257" s="202" t="n">
        <v>0</v>
      </c>
      <c r="I257" s="202" t="n">
        <v>0</v>
      </c>
      <c r="J257" s="202" t="n">
        <v>0</v>
      </c>
      <c r="K257" s="202" t="n">
        <v>0</v>
      </c>
      <c r="L257" s="199" t="n">
        <v>16800</v>
      </c>
    </row>
    <row r="258" customFormat="false" ht="20.6" hidden="false" customHeight="false" outlineLevel="0" collapsed="false">
      <c r="A258" s="382" t="s">
        <v>485</v>
      </c>
      <c r="B258" s="413" t="s">
        <v>561</v>
      </c>
      <c r="C258" s="196" t="s">
        <v>594</v>
      </c>
      <c r="D258" s="416" t="s">
        <v>595</v>
      </c>
      <c r="E258" s="202" t="n">
        <v>86000</v>
      </c>
      <c r="F258" s="202" t="n">
        <v>0</v>
      </c>
      <c r="G258" s="202" t="n">
        <v>603000</v>
      </c>
      <c r="H258" s="202" t="n">
        <v>0</v>
      </c>
      <c r="I258" s="202" t="n">
        <v>0</v>
      </c>
      <c r="J258" s="202" t="n">
        <v>0</v>
      </c>
      <c r="K258" s="202" t="n">
        <v>689000</v>
      </c>
      <c r="L258" s="199" t="n">
        <v>21075000</v>
      </c>
    </row>
    <row r="259" customFormat="false" ht="20.6" hidden="false" customHeight="false" outlineLevel="0" collapsed="false">
      <c r="A259" s="382" t="s">
        <v>485</v>
      </c>
      <c r="B259" s="413" t="s">
        <v>561</v>
      </c>
      <c r="C259" s="196" t="s">
        <v>596</v>
      </c>
      <c r="D259" s="416" t="s">
        <v>597</v>
      </c>
      <c r="E259" s="202" t="n">
        <v>0</v>
      </c>
      <c r="F259" s="202" t="n">
        <v>0</v>
      </c>
      <c r="G259" s="202" t="n">
        <v>0</v>
      </c>
      <c r="H259" s="202" t="n">
        <v>0</v>
      </c>
      <c r="I259" s="202" t="n">
        <v>0</v>
      </c>
      <c r="J259" s="202" t="n">
        <v>0</v>
      </c>
      <c r="K259" s="202" t="n">
        <v>0</v>
      </c>
      <c r="L259" s="199" t="n">
        <v>6355288</v>
      </c>
    </row>
    <row r="260" customFormat="false" ht="13.1" hidden="false" customHeight="false" outlineLevel="0" collapsed="false">
      <c r="A260" s="382" t="s">
        <v>485</v>
      </c>
      <c r="B260" s="413" t="s">
        <v>561</v>
      </c>
      <c r="C260" s="196" t="s">
        <v>202</v>
      </c>
      <c r="D260" s="416" t="s">
        <v>598</v>
      </c>
      <c r="E260" s="202" t="n">
        <v>0</v>
      </c>
      <c r="F260" s="202" t="n">
        <v>0</v>
      </c>
      <c r="G260" s="202" t="n">
        <v>2866160</v>
      </c>
      <c r="H260" s="202" t="n">
        <v>202960</v>
      </c>
      <c r="I260" s="202" t="n">
        <v>30580</v>
      </c>
      <c r="J260" s="202" t="n">
        <v>30580</v>
      </c>
      <c r="K260" s="202" t="n">
        <v>3130280</v>
      </c>
      <c r="L260" s="199" t="n">
        <v>53807836</v>
      </c>
    </row>
    <row r="261" customFormat="false" ht="20.6" hidden="false" customHeight="false" outlineLevel="0" collapsed="false">
      <c r="A261" s="382" t="s">
        <v>485</v>
      </c>
      <c r="B261" s="413" t="s">
        <v>561</v>
      </c>
      <c r="C261" s="196" t="s">
        <v>558</v>
      </c>
      <c r="D261" s="416" t="s">
        <v>599</v>
      </c>
      <c r="E261" s="202" t="n">
        <v>3645000</v>
      </c>
      <c r="F261" s="202" t="n">
        <v>1080000</v>
      </c>
      <c r="G261" s="202" t="n">
        <v>16731225</v>
      </c>
      <c r="H261" s="202" t="n">
        <v>21469860</v>
      </c>
      <c r="I261" s="202" t="n">
        <v>20691720</v>
      </c>
      <c r="J261" s="202" t="n">
        <v>3810510</v>
      </c>
      <c r="K261" s="202" t="n">
        <v>67428315</v>
      </c>
      <c r="L261" s="199" t="n">
        <v>662430339</v>
      </c>
    </row>
    <row r="262" customFormat="false" ht="20.6" hidden="false" customHeight="false" outlineLevel="0" collapsed="false">
      <c r="A262" s="382" t="s">
        <v>485</v>
      </c>
      <c r="B262" s="413" t="s">
        <v>561</v>
      </c>
      <c r="C262" s="196" t="s">
        <v>562</v>
      </c>
      <c r="D262" s="416" t="s">
        <v>600</v>
      </c>
      <c r="E262" s="202" t="n">
        <v>1121416</v>
      </c>
      <c r="F262" s="202" t="n">
        <v>2097188</v>
      </c>
      <c r="G262" s="202" t="n">
        <v>2454000</v>
      </c>
      <c r="H262" s="202" t="n">
        <v>8803965</v>
      </c>
      <c r="I262" s="202" t="n">
        <v>4163411</v>
      </c>
      <c r="J262" s="202" t="n">
        <v>6331443</v>
      </c>
      <c r="K262" s="202" t="n">
        <v>24971423</v>
      </c>
      <c r="L262" s="199" t="n">
        <v>457360275</v>
      </c>
    </row>
    <row r="263" customFormat="false" ht="13.1" hidden="false" customHeight="false" outlineLevel="0" collapsed="false">
      <c r="A263" s="382" t="s">
        <v>485</v>
      </c>
      <c r="B263" s="413" t="s">
        <v>561</v>
      </c>
      <c r="C263" s="196" t="s">
        <v>601</v>
      </c>
      <c r="D263" s="416" t="s">
        <v>602</v>
      </c>
      <c r="E263" s="202" t="n">
        <v>45240</v>
      </c>
      <c r="F263" s="202" t="n">
        <v>1091740</v>
      </c>
      <c r="G263" s="202" t="n">
        <v>4910180</v>
      </c>
      <c r="H263" s="202" t="n">
        <v>10467360</v>
      </c>
      <c r="I263" s="202" t="n">
        <v>896080</v>
      </c>
      <c r="J263" s="202" t="n">
        <v>175500</v>
      </c>
      <c r="K263" s="202" t="n">
        <v>17586100</v>
      </c>
      <c r="L263" s="199" t="n">
        <v>279087080</v>
      </c>
    </row>
    <row r="264" customFormat="false" ht="13.1" hidden="false" customHeight="false" outlineLevel="0" collapsed="false">
      <c r="A264" s="382" t="s">
        <v>485</v>
      </c>
      <c r="B264" s="413" t="s">
        <v>561</v>
      </c>
      <c r="C264" s="196" t="s">
        <v>603</v>
      </c>
      <c r="D264" s="416" t="s">
        <v>604</v>
      </c>
      <c r="E264" s="202" t="n">
        <v>211140</v>
      </c>
      <c r="F264" s="202" t="n">
        <v>54780</v>
      </c>
      <c r="G264" s="202" t="n">
        <v>1032340</v>
      </c>
      <c r="H264" s="202" t="n">
        <v>388220</v>
      </c>
      <c r="I264" s="202" t="n">
        <v>741890</v>
      </c>
      <c r="J264" s="202" t="n">
        <v>66080</v>
      </c>
      <c r="K264" s="202" t="n">
        <v>2494450</v>
      </c>
      <c r="L264" s="199" t="n">
        <v>50638910</v>
      </c>
    </row>
    <row r="265" customFormat="false" ht="13.1" hidden="false" customHeight="false" outlineLevel="0" collapsed="false">
      <c r="A265" s="382" t="s">
        <v>485</v>
      </c>
      <c r="B265" s="413" t="s">
        <v>561</v>
      </c>
      <c r="C265" s="196" t="s">
        <v>605</v>
      </c>
      <c r="D265" s="416" t="s">
        <v>606</v>
      </c>
      <c r="E265" s="202" t="n">
        <v>0</v>
      </c>
      <c r="F265" s="202" t="n">
        <v>0</v>
      </c>
      <c r="G265" s="202" t="n">
        <v>853480</v>
      </c>
      <c r="H265" s="202" t="n">
        <v>1235000</v>
      </c>
      <c r="I265" s="202" t="n">
        <v>0</v>
      </c>
      <c r="J265" s="202" t="n">
        <v>0</v>
      </c>
      <c r="K265" s="202" t="n">
        <v>2088480</v>
      </c>
      <c r="L265" s="199" t="n">
        <v>11562260</v>
      </c>
    </row>
    <row r="266" customFormat="false" ht="13.1" hidden="false" customHeight="false" outlineLevel="0" collapsed="false">
      <c r="A266" s="382" t="s">
        <v>485</v>
      </c>
      <c r="B266" s="413" t="s">
        <v>561</v>
      </c>
      <c r="C266" s="196" t="s">
        <v>607</v>
      </c>
      <c r="D266" s="416" t="s">
        <v>608</v>
      </c>
      <c r="E266" s="202" t="n">
        <v>0</v>
      </c>
      <c r="F266" s="202" t="n">
        <v>0</v>
      </c>
      <c r="G266" s="202" t="n">
        <v>0</v>
      </c>
      <c r="H266" s="202" t="n">
        <v>0</v>
      </c>
      <c r="I266" s="202" t="n">
        <v>0</v>
      </c>
      <c r="J266" s="202" t="n">
        <v>0</v>
      </c>
      <c r="K266" s="202" t="n">
        <v>0</v>
      </c>
      <c r="L266" s="199" t="n">
        <v>3369053</v>
      </c>
    </row>
    <row r="267" customFormat="false" ht="13.1" hidden="false" customHeight="false" outlineLevel="0" collapsed="false">
      <c r="A267" s="382" t="s">
        <v>485</v>
      </c>
      <c r="B267" s="413" t="s">
        <v>561</v>
      </c>
      <c r="C267" s="196" t="s">
        <v>124</v>
      </c>
      <c r="D267" s="416" t="s">
        <v>609</v>
      </c>
      <c r="E267" s="202" t="n">
        <v>18764256</v>
      </c>
      <c r="F267" s="202" t="n">
        <v>1006880</v>
      </c>
      <c r="G267" s="202" t="n">
        <v>4124820</v>
      </c>
      <c r="H267" s="202" t="n">
        <v>7199186</v>
      </c>
      <c r="I267" s="202" t="n">
        <v>94080</v>
      </c>
      <c r="J267" s="202" t="n">
        <v>10681104</v>
      </c>
      <c r="K267" s="202" t="n">
        <v>41870326</v>
      </c>
      <c r="L267" s="199" t="n">
        <v>458897151</v>
      </c>
    </row>
    <row r="268" customFormat="false" ht="20.6" hidden="false" customHeight="false" outlineLevel="0" collapsed="false">
      <c r="A268" s="382" t="s">
        <v>485</v>
      </c>
      <c r="B268" s="413" t="s">
        <v>135</v>
      </c>
      <c r="C268" s="196" t="s">
        <v>610</v>
      </c>
      <c r="D268" s="416" t="s">
        <v>611</v>
      </c>
      <c r="E268" s="202" t="n">
        <v>0</v>
      </c>
      <c r="F268" s="202" t="n">
        <v>1082865</v>
      </c>
      <c r="G268" s="202" t="n">
        <v>2897810</v>
      </c>
      <c r="H268" s="202" t="n">
        <v>6030731</v>
      </c>
      <c r="I268" s="202" t="n">
        <v>3972631</v>
      </c>
      <c r="J268" s="202" t="n">
        <v>922292</v>
      </c>
      <c r="K268" s="202" t="n">
        <v>14906329</v>
      </c>
      <c r="L268" s="199" t="n">
        <v>1011041135</v>
      </c>
    </row>
    <row r="269" customFormat="false" ht="13.1" hidden="false" customHeight="false" outlineLevel="0" collapsed="false">
      <c r="A269" s="382" t="s">
        <v>485</v>
      </c>
      <c r="B269" s="413" t="s">
        <v>135</v>
      </c>
      <c r="C269" s="196" t="s">
        <v>612</v>
      </c>
      <c r="D269" s="416" t="s">
        <v>613</v>
      </c>
      <c r="E269" s="202" t="n">
        <v>51259232</v>
      </c>
      <c r="F269" s="202" t="n">
        <v>60379170</v>
      </c>
      <c r="G269" s="202" t="n">
        <v>372619616</v>
      </c>
      <c r="H269" s="202" t="n">
        <v>1736563007</v>
      </c>
      <c r="I269" s="202" t="n">
        <v>637929214</v>
      </c>
      <c r="J269" s="202" t="n">
        <v>325723862</v>
      </c>
      <c r="K269" s="202" t="n">
        <v>3184474101</v>
      </c>
      <c r="L269" s="199" t="n">
        <v>21721351979</v>
      </c>
    </row>
    <row r="270" customFormat="false" ht="20.6" hidden="false" customHeight="false" outlineLevel="0" collapsed="false">
      <c r="A270" s="382" t="s">
        <v>485</v>
      </c>
      <c r="B270" s="413" t="s">
        <v>135</v>
      </c>
      <c r="C270" s="196" t="s">
        <v>614</v>
      </c>
      <c r="D270" s="416" t="s">
        <v>615</v>
      </c>
      <c r="E270" s="202" t="n">
        <v>0</v>
      </c>
      <c r="F270" s="202" t="n">
        <v>0</v>
      </c>
      <c r="G270" s="202" t="n">
        <v>368900</v>
      </c>
      <c r="H270" s="202" t="n">
        <v>0</v>
      </c>
      <c r="I270" s="202" t="n">
        <v>0</v>
      </c>
      <c r="J270" s="202" t="n">
        <v>0</v>
      </c>
      <c r="K270" s="202" t="n">
        <v>368900</v>
      </c>
      <c r="L270" s="199" t="n">
        <v>20345440</v>
      </c>
    </row>
    <row r="271" customFormat="false" ht="20.6" hidden="false" customHeight="false" outlineLevel="0" collapsed="false">
      <c r="A271" s="382" t="s">
        <v>485</v>
      </c>
      <c r="B271" s="413" t="s">
        <v>135</v>
      </c>
      <c r="C271" s="196" t="s">
        <v>290</v>
      </c>
      <c r="D271" s="416" t="s">
        <v>616</v>
      </c>
      <c r="E271" s="202" t="n">
        <v>0</v>
      </c>
      <c r="F271" s="202" t="n">
        <v>0</v>
      </c>
      <c r="G271" s="202" t="n">
        <v>0</v>
      </c>
      <c r="H271" s="202" t="n">
        <v>0</v>
      </c>
      <c r="I271" s="202" t="n">
        <v>0</v>
      </c>
      <c r="J271" s="202" t="n">
        <v>0</v>
      </c>
      <c r="K271" s="202" t="n">
        <v>0</v>
      </c>
      <c r="L271" s="199" t="n">
        <v>596400</v>
      </c>
    </row>
    <row r="272" customFormat="false" ht="13.1" hidden="false" customHeight="false" outlineLevel="0" collapsed="false">
      <c r="A272" s="382" t="s">
        <v>485</v>
      </c>
      <c r="B272" s="413" t="s">
        <v>142</v>
      </c>
      <c r="C272" s="196" t="s">
        <v>621</v>
      </c>
      <c r="D272" s="416" t="s">
        <v>622</v>
      </c>
      <c r="E272" s="202" t="n">
        <v>0</v>
      </c>
      <c r="F272" s="202" t="n">
        <v>3740918</v>
      </c>
      <c r="G272" s="202" t="n">
        <v>2740446</v>
      </c>
      <c r="H272" s="202" t="n">
        <v>431360</v>
      </c>
      <c r="I272" s="202" t="n">
        <v>3198610</v>
      </c>
      <c r="J272" s="202" t="n">
        <v>1348398</v>
      </c>
      <c r="K272" s="202" t="n">
        <v>11459732</v>
      </c>
      <c r="L272" s="199" t="n">
        <v>242359363</v>
      </c>
    </row>
    <row r="273" customFormat="false" ht="20.6" hidden="false" customHeight="false" outlineLevel="0" collapsed="false">
      <c r="A273" s="382" t="s">
        <v>485</v>
      </c>
      <c r="B273" s="413" t="s">
        <v>142</v>
      </c>
      <c r="C273" s="196" t="s">
        <v>623</v>
      </c>
      <c r="D273" s="416" t="s">
        <v>624</v>
      </c>
      <c r="E273" s="202" t="n">
        <v>0</v>
      </c>
      <c r="F273" s="202" t="n">
        <v>3701852</v>
      </c>
      <c r="G273" s="202" t="n">
        <v>978516</v>
      </c>
      <c r="H273" s="202" t="n">
        <v>0</v>
      </c>
      <c r="I273" s="202" t="n">
        <v>0</v>
      </c>
      <c r="J273" s="202" t="n">
        <v>0</v>
      </c>
      <c r="K273" s="202" t="n">
        <v>4680368</v>
      </c>
      <c r="L273" s="199" t="n">
        <v>135017931</v>
      </c>
    </row>
    <row r="274" customFormat="false" ht="13.1" hidden="false" customHeight="false" outlineLevel="0" collapsed="false">
      <c r="A274" s="382" t="s">
        <v>485</v>
      </c>
      <c r="B274" s="413" t="s">
        <v>142</v>
      </c>
      <c r="C274" s="196" t="s">
        <v>625</v>
      </c>
      <c r="D274" s="416" t="s">
        <v>626</v>
      </c>
      <c r="E274" s="202" t="n">
        <v>6198684</v>
      </c>
      <c r="F274" s="202" t="n">
        <v>27658243</v>
      </c>
      <c r="G274" s="202" t="n">
        <v>43723486</v>
      </c>
      <c r="H274" s="202" t="n">
        <v>28866289</v>
      </c>
      <c r="I274" s="202" t="n">
        <v>16465318</v>
      </c>
      <c r="J274" s="202" t="n">
        <v>9418064</v>
      </c>
      <c r="K274" s="202" t="n">
        <v>132330084</v>
      </c>
      <c r="L274" s="199" t="n">
        <v>3695993528</v>
      </c>
    </row>
    <row r="275" customFormat="false" ht="20.6" hidden="false" customHeight="false" outlineLevel="0" collapsed="false">
      <c r="A275" s="382" t="s">
        <v>485</v>
      </c>
      <c r="B275" s="413" t="s">
        <v>142</v>
      </c>
      <c r="C275" s="196" t="s">
        <v>627</v>
      </c>
      <c r="D275" s="416" t="s">
        <v>628</v>
      </c>
      <c r="E275" s="202" t="n">
        <v>0</v>
      </c>
      <c r="F275" s="202" t="n">
        <v>7163730</v>
      </c>
      <c r="G275" s="202" t="n">
        <v>17527008</v>
      </c>
      <c r="H275" s="202" t="n">
        <v>37735027</v>
      </c>
      <c r="I275" s="202" t="n">
        <v>18709883</v>
      </c>
      <c r="J275" s="202" t="n">
        <v>0</v>
      </c>
      <c r="K275" s="202" t="n">
        <v>81135648</v>
      </c>
      <c r="L275" s="199" t="n">
        <v>1630307735</v>
      </c>
    </row>
    <row r="276" customFormat="false" ht="13.1" hidden="false" customHeight="false" outlineLevel="0" collapsed="false">
      <c r="A276" s="382" t="s">
        <v>485</v>
      </c>
      <c r="B276" s="413" t="s">
        <v>142</v>
      </c>
      <c r="C276" s="196" t="s">
        <v>397</v>
      </c>
      <c r="D276" s="416" t="s">
        <v>629</v>
      </c>
      <c r="E276" s="202" t="n">
        <v>0</v>
      </c>
      <c r="F276" s="202" t="n">
        <v>0</v>
      </c>
      <c r="G276" s="202" t="n">
        <v>0</v>
      </c>
      <c r="H276" s="202" t="n">
        <v>55360</v>
      </c>
      <c r="I276" s="202" t="n">
        <v>30960</v>
      </c>
      <c r="J276" s="202" t="n">
        <v>17160</v>
      </c>
      <c r="K276" s="202" t="n">
        <v>103480</v>
      </c>
      <c r="L276" s="199" t="n">
        <v>2959835</v>
      </c>
    </row>
    <row r="277" customFormat="false" ht="20.6" hidden="false" customHeight="false" outlineLevel="0" collapsed="false">
      <c r="A277" s="382" t="s">
        <v>485</v>
      </c>
      <c r="B277" s="413" t="s">
        <v>142</v>
      </c>
      <c r="C277" s="196" t="s">
        <v>630</v>
      </c>
      <c r="D277" s="416" t="s">
        <v>631</v>
      </c>
      <c r="E277" s="202" t="n">
        <v>0</v>
      </c>
      <c r="F277" s="202" t="n">
        <v>0</v>
      </c>
      <c r="G277" s="202" t="n">
        <v>0</v>
      </c>
      <c r="H277" s="202" t="n">
        <v>0</v>
      </c>
      <c r="I277" s="202" t="n">
        <v>0</v>
      </c>
      <c r="J277" s="202" t="n">
        <v>0</v>
      </c>
      <c r="K277" s="202" t="n">
        <v>0</v>
      </c>
      <c r="L277" s="199" t="n">
        <v>707686</v>
      </c>
    </row>
    <row r="278" customFormat="false" ht="20.6" hidden="false" customHeight="false" outlineLevel="0" collapsed="false">
      <c r="A278" s="382" t="s">
        <v>485</v>
      </c>
      <c r="B278" s="413" t="s">
        <v>142</v>
      </c>
      <c r="C278" s="196" t="s">
        <v>632</v>
      </c>
      <c r="D278" s="416" t="s">
        <v>633</v>
      </c>
      <c r="E278" s="202" t="n">
        <v>0</v>
      </c>
      <c r="F278" s="202" t="n">
        <v>272745</v>
      </c>
      <c r="G278" s="202" t="n">
        <v>479307</v>
      </c>
      <c r="H278" s="202" t="n">
        <v>0</v>
      </c>
      <c r="I278" s="202" t="n">
        <v>0</v>
      </c>
      <c r="J278" s="202" t="n">
        <v>9812</v>
      </c>
      <c r="K278" s="202" t="n">
        <v>761864</v>
      </c>
      <c r="L278" s="199" t="n">
        <v>36675577</v>
      </c>
    </row>
    <row r="279" customFormat="false" ht="30" hidden="false" customHeight="false" outlineLevel="0" collapsed="false">
      <c r="A279" s="382" t="s">
        <v>485</v>
      </c>
      <c r="B279" s="413" t="s">
        <v>142</v>
      </c>
      <c r="C279" s="196" t="s">
        <v>634</v>
      </c>
      <c r="D279" s="416" t="s">
        <v>635</v>
      </c>
      <c r="E279" s="202" t="n">
        <v>0</v>
      </c>
      <c r="F279" s="202" t="n">
        <v>0</v>
      </c>
      <c r="G279" s="202" t="n">
        <v>83870</v>
      </c>
      <c r="H279" s="202" t="n">
        <v>0</v>
      </c>
      <c r="I279" s="202" t="n">
        <v>118800</v>
      </c>
      <c r="J279" s="202" t="n">
        <v>0</v>
      </c>
      <c r="K279" s="202" t="n">
        <v>202670</v>
      </c>
      <c r="L279" s="199" t="n">
        <v>5176279</v>
      </c>
    </row>
    <row r="280" customFormat="false" ht="20.6" hidden="false" customHeight="false" outlineLevel="0" collapsed="false">
      <c r="A280" s="382" t="s">
        <v>485</v>
      </c>
      <c r="B280" s="413" t="s">
        <v>142</v>
      </c>
      <c r="C280" s="196" t="s">
        <v>318</v>
      </c>
      <c r="D280" s="416" t="s">
        <v>636</v>
      </c>
      <c r="E280" s="202" t="n">
        <v>0</v>
      </c>
      <c r="F280" s="202" t="n">
        <v>159990</v>
      </c>
      <c r="G280" s="202" t="n">
        <v>0</v>
      </c>
      <c r="H280" s="202" t="n">
        <v>0</v>
      </c>
      <c r="I280" s="202" t="n">
        <v>0</v>
      </c>
      <c r="J280" s="202" t="n">
        <v>932800</v>
      </c>
      <c r="K280" s="202" t="n">
        <v>1092790</v>
      </c>
      <c r="L280" s="199" t="n">
        <v>20429456</v>
      </c>
    </row>
    <row r="281" customFormat="false" ht="20.6" hidden="false" customHeight="false" outlineLevel="0" collapsed="false">
      <c r="A281" s="382" t="s">
        <v>485</v>
      </c>
      <c r="B281" s="413" t="s">
        <v>142</v>
      </c>
      <c r="C281" s="196" t="s">
        <v>637</v>
      </c>
      <c r="D281" s="416" t="s">
        <v>638</v>
      </c>
      <c r="E281" s="202" t="n">
        <v>0</v>
      </c>
      <c r="F281" s="202" t="n">
        <v>0</v>
      </c>
      <c r="G281" s="202" t="n">
        <v>0</v>
      </c>
      <c r="H281" s="202" t="n">
        <v>0</v>
      </c>
      <c r="I281" s="202" t="n">
        <v>0</v>
      </c>
      <c r="J281" s="202" t="n">
        <v>0</v>
      </c>
      <c r="K281" s="202" t="n">
        <v>0</v>
      </c>
      <c r="L281" s="199" t="n">
        <v>3288911</v>
      </c>
    </row>
    <row r="282" customFormat="false" ht="13.1" hidden="false" customHeight="false" outlineLevel="0" collapsed="false">
      <c r="A282" s="382" t="s">
        <v>485</v>
      </c>
      <c r="B282" s="413" t="s">
        <v>142</v>
      </c>
      <c r="C282" s="196" t="s">
        <v>639</v>
      </c>
      <c r="D282" s="416" t="s">
        <v>640</v>
      </c>
      <c r="E282" s="202" t="n">
        <v>172200</v>
      </c>
      <c r="F282" s="202" t="n">
        <v>7385000</v>
      </c>
      <c r="G282" s="202" t="n">
        <v>27337959</v>
      </c>
      <c r="H282" s="202" t="n">
        <v>50449500</v>
      </c>
      <c r="I282" s="202" t="n">
        <v>26627400</v>
      </c>
      <c r="J282" s="202" t="n">
        <v>8118000</v>
      </c>
      <c r="K282" s="202" t="n">
        <v>120090059</v>
      </c>
      <c r="L282" s="199" t="n">
        <v>2390102949</v>
      </c>
    </row>
    <row r="283" customFormat="false" ht="13.1" hidden="false" customHeight="false" outlineLevel="0" collapsed="false">
      <c r="A283" s="382" t="s">
        <v>485</v>
      </c>
      <c r="B283" s="413" t="s">
        <v>142</v>
      </c>
      <c r="C283" s="196" t="s">
        <v>373</v>
      </c>
      <c r="D283" s="416" t="s">
        <v>641</v>
      </c>
      <c r="E283" s="202" t="n">
        <v>0</v>
      </c>
      <c r="F283" s="202" t="n">
        <v>4370444</v>
      </c>
      <c r="G283" s="202" t="n">
        <v>0</v>
      </c>
      <c r="H283" s="202" t="n">
        <v>0</v>
      </c>
      <c r="I283" s="202" t="n">
        <v>9691147</v>
      </c>
      <c r="J283" s="202" t="n">
        <v>1537879</v>
      </c>
      <c r="K283" s="202" t="n">
        <v>15599470</v>
      </c>
      <c r="L283" s="199" t="n">
        <v>612271366</v>
      </c>
    </row>
    <row r="284" customFormat="false" ht="20.6" hidden="false" customHeight="false" outlineLevel="0" collapsed="false">
      <c r="A284" s="382" t="s">
        <v>485</v>
      </c>
      <c r="B284" s="413" t="s">
        <v>142</v>
      </c>
      <c r="C284" s="196" t="s">
        <v>642</v>
      </c>
      <c r="D284" s="416" t="s">
        <v>643</v>
      </c>
      <c r="E284" s="202" t="n">
        <v>0</v>
      </c>
      <c r="F284" s="202" t="n">
        <v>106405</v>
      </c>
      <c r="G284" s="202" t="n">
        <v>267645</v>
      </c>
      <c r="H284" s="202" t="n">
        <v>84000</v>
      </c>
      <c r="I284" s="202" t="n">
        <v>0</v>
      </c>
      <c r="J284" s="202" t="n">
        <v>0</v>
      </c>
      <c r="K284" s="202" t="n">
        <v>458050</v>
      </c>
      <c r="L284" s="199" t="n">
        <v>35976914</v>
      </c>
    </row>
    <row r="285" customFormat="false" ht="30" hidden="false" customHeight="false" outlineLevel="0" collapsed="false">
      <c r="A285" s="382" t="s">
        <v>485</v>
      </c>
      <c r="B285" s="413" t="s">
        <v>142</v>
      </c>
      <c r="C285" s="196" t="s">
        <v>644</v>
      </c>
      <c r="D285" s="416" t="s">
        <v>645</v>
      </c>
      <c r="E285" s="202" t="n">
        <v>0</v>
      </c>
      <c r="F285" s="202" t="n">
        <v>526757</v>
      </c>
      <c r="G285" s="202" t="n">
        <v>0</v>
      </c>
      <c r="H285" s="202" t="n">
        <v>0</v>
      </c>
      <c r="I285" s="202" t="n">
        <v>1052520</v>
      </c>
      <c r="J285" s="202" t="n">
        <v>0</v>
      </c>
      <c r="K285" s="202" t="n">
        <v>1579277</v>
      </c>
      <c r="L285" s="199" t="n">
        <v>16263437</v>
      </c>
    </row>
    <row r="286" customFormat="false" ht="20.6" hidden="false" customHeight="false" outlineLevel="0" collapsed="false">
      <c r="A286" s="382" t="s">
        <v>485</v>
      </c>
      <c r="B286" s="413" t="s">
        <v>142</v>
      </c>
      <c r="C286" s="196" t="s">
        <v>646</v>
      </c>
      <c r="D286" s="416" t="s">
        <v>647</v>
      </c>
      <c r="E286" s="202" t="n">
        <v>0</v>
      </c>
      <c r="F286" s="202" t="n">
        <v>2021382</v>
      </c>
      <c r="G286" s="202" t="n">
        <v>1442080</v>
      </c>
      <c r="H286" s="202" t="n">
        <v>1763280</v>
      </c>
      <c r="I286" s="202" t="n">
        <v>1245790</v>
      </c>
      <c r="J286" s="202" t="n">
        <v>0</v>
      </c>
      <c r="K286" s="202" t="n">
        <v>6472532</v>
      </c>
      <c r="L286" s="199" t="n">
        <v>291025785</v>
      </c>
    </row>
    <row r="287" customFormat="false" ht="20.6" hidden="false" customHeight="false" outlineLevel="0" collapsed="false">
      <c r="A287" s="382" t="s">
        <v>485</v>
      </c>
      <c r="B287" s="413" t="s">
        <v>142</v>
      </c>
      <c r="C287" s="196" t="s">
        <v>648</v>
      </c>
      <c r="D287" s="416" t="s">
        <v>649</v>
      </c>
      <c r="E287" s="202" t="n">
        <v>0</v>
      </c>
      <c r="F287" s="202" t="n">
        <v>0</v>
      </c>
      <c r="G287" s="202" t="n">
        <v>0</v>
      </c>
      <c r="H287" s="202" t="n">
        <v>1008800</v>
      </c>
      <c r="I287" s="202" t="n">
        <v>303128</v>
      </c>
      <c r="J287" s="202" t="n">
        <v>0</v>
      </c>
      <c r="K287" s="202" t="n">
        <v>1311928</v>
      </c>
      <c r="L287" s="199" t="n">
        <v>156713890</v>
      </c>
    </row>
    <row r="288" customFormat="false" ht="13.1" hidden="false" customHeight="false" outlineLevel="0" collapsed="false">
      <c r="A288" s="382" t="s">
        <v>485</v>
      </c>
      <c r="B288" s="413" t="s">
        <v>142</v>
      </c>
      <c r="C288" s="196" t="s">
        <v>350</v>
      </c>
      <c r="D288" s="416" t="s">
        <v>650</v>
      </c>
      <c r="E288" s="202" t="n">
        <v>0</v>
      </c>
      <c r="F288" s="202" t="n">
        <v>0</v>
      </c>
      <c r="G288" s="202" t="n">
        <v>0</v>
      </c>
      <c r="H288" s="202" t="n">
        <v>0</v>
      </c>
      <c r="I288" s="202" t="n">
        <v>0</v>
      </c>
      <c r="J288" s="202" t="n">
        <v>0</v>
      </c>
      <c r="K288" s="202" t="n">
        <v>0</v>
      </c>
      <c r="L288" s="199" t="n">
        <v>13497438</v>
      </c>
    </row>
    <row r="289" customFormat="false" ht="13.1" hidden="false" customHeight="false" outlineLevel="0" collapsed="false">
      <c r="A289" s="382" t="s">
        <v>485</v>
      </c>
      <c r="B289" s="413" t="s">
        <v>142</v>
      </c>
      <c r="C289" s="196" t="s">
        <v>326</v>
      </c>
      <c r="D289" s="416" t="s">
        <v>652</v>
      </c>
      <c r="E289" s="202" t="n">
        <v>1346196</v>
      </c>
      <c r="F289" s="202" t="n">
        <v>9518788</v>
      </c>
      <c r="G289" s="202" t="n">
        <v>3349158</v>
      </c>
      <c r="H289" s="202" t="n">
        <v>17616359</v>
      </c>
      <c r="I289" s="202" t="n">
        <v>8902476</v>
      </c>
      <c r="J289" s="202" t="n">
        <v>728994</v>
      </c>
      <c r="K289" s="202" t="n">
        <v>41461971</v>
      </c>
      <c r="L289" s="199" t="n">
        <v>1163862554</v>
      </c>
    </row>
    <row r="290" customFormat="false" ht="13.1" hidden="false" customHeight="false" outlineLevel="0" collapsed="false">
      <c r="A290" s="382" t="s">
        <v>485</v>
      </c>
      <c r="B290" s="413" t="s">
        <v>142</v>
      </c>
      <c r="C290" s="196" t="s">
        <v>341</v>
      </c>
      <c r="D290" s="416" t="s">
        <v>653</v>
      </c>
      <c r="E290" s="202" t="n">
        <v>0</v>
      </c>
      <c r="F290" s="202" t="n">
        <v>0</v>
      </c>
      <c r="G290" s="202" t="n">
        <v>0</v>
      </c>
      <c r="H290" s="202" t="n">
        <v>0</v>
      </c>
      <c r="I290" s="202" t="n">
        <v>0</v>
      </c>
      <c r="J290" s="202" t="n">
        <v>0</v>
      </c>
      <c r="K290" s="202" t="n">
        <v>0</v>
      </c>
      <c r="L290" s="199" t="n">
        <v>2138518</v>
      </c>
    </row>
    <row r="291" customFormat="false" ht="13.1" hidden="false" customHeight="false" outlineLevel="0" collapsed="false">
      <c r="A291" s="382" t="s">
        <v>485</v>
      </c>
      <c r="B291" s="413" t="s">
        <v>142</v>
      </c>
      <c r="C291" s="196" t="s">
        <v>343</v>
      </c>
      <c r="D291" s="416" t="s">
        <v>654</v>
      </c>
      <c r="E291" s="202" t="n">
        <v>0</v>
      </c>
      <c r="F291" s="202" t="n">
        <v>281600</v>
      </c>
      <c r="G291" s="202" t="n">
        <v>84672</v>
      </c>
      <c r="H291" s="202" t="n">
        <v>0</v>
      </c>
      <c r="I291" s="202" t="n">
        <v>353203</v>
      </c>
      <c r="J291" s="202" t="n">
        <v>0</v>
      </c>
      <c r="K291" s="202" t="n">
        <v>719475</v>
      </c>
      <c r="L291" s="199" t="n">
        <v>22960556</v>
      </c>
    </row>
    <row r="292" customFormat="false" ht="13.1" hidden="false" customHeight="false" outlineLevel="0" collapsed="false">
      <c r="A292" s="382" t="s">
        <v>485</v>
      </c>
      <c r="B292" s="413" t="s">
        <v>142</v>
      </c>
      <c r="C292" s="196" t="s">
        <v>332</v>
      </c>
      <c r="D292" s="416" t="s">
        <v>655</v>
      </c>
      <c r="E292" s="202" t="n">
        <v>0</v>
      </c>
      <c r="F292" s="202" t="n">
        <v>0</v>
      </c>
      <c r="G292" s="202" t="n">
        <v>0</v>
      </c>
      <c r="H292" s="202" t="n">
        <v>0</v>
      </c>
      <c r="I292" s="202" t="n">
        <v>0</v>
      </c>
      <c r="J292" s="202" t="n">
        <v>0</v>
      </c>
      <c r="K292" s="202" t="n">
        <v>0</v>
      </c>
      <c r="L292" s="199" t="n">
        <v>1190397</v>
      </c>
    </row>
    <row r="293" customFormat="false" ht="13.1" hidden="false" customHeight="false" outlineLevel="0" collapsed="false">
      <c r="A293" s="382" t="s">
        <v>485</v>
      </c>
      <c r="B293" s="413" t="s">
        <v>142</v>
      </c>
      <c r="C293" s="196" t="s">
        <v>656</v>
      </c>
      <c r="D293" s="416" t="s">
        <v>657</v>
      </c>
      <c r="E293" s="202" t="n">
        <v>600000</v>
      </c>
      <c r="F293" s="202" t="n">
        <v>0</v>
      </c>
      <c r="G293" s="202" t="n">
        <v>932800</v>
      </c>
      <c r="H293" s="202" t="n">
        <v>2120000</v>
      </c>
      <c r="I293" s="202" t="n">
        <v>0</v>
      </c>
      <c r="J293" s="202" t="n">
        <v>0</v>
      </c>
      <c r="K293" s="202" t="n">
        <v>3652800</v>
      </c>
      <c r="L293" s="199" t="n">
        <v>277953700</v>
      </c>
    </row>
    <row r="294" customFormat="false" ht="13.1" hidden="false" customHeight="false" outlineLevel="0" collapsed="false">
      <c r="A294" s="382" t="s">
        <v>485</v>
      </c>
      <c r="B294" s="413" t="s">
        <v>142</v>
      </c>
      <c r="C294" s="196" t="s">
        <v>345</v>
      </c>
      <c r="D294" s="416" t="s">
        <v>658</v>
      </c>
      <c r="E294" s="202" t="n">
        <v>0</v>
      </c>
      <c r="F294" s="202" t="n">
        <v>0</v>
      </c>
      <c r="G294" s="202" t="n">
        <v>0</v>
      </c>
      <c r="H294" s="202" t="n">
        <v>0</v>
      </c>
      <c r="I294" s="202" t="n">
        <v>0</v>
      </c>
      <c r="J294" s="202" t="n">
        <v>0</v>
      </c>
      <c r="K294" s="202" t="n">
        <v>0</v>
      </c>
      <c r="L294" s="199" t="n">
        <v>2243417</v>
      </c>
    </row>
    <row r="295" customFormat="false" ht="13.1" hidden="false" customHeight="false" outlineLevel="0" collapsed="false">
      <c r="A295" s="382" t="s">
        <v>485</v>
      </c>
      <c r="B295" s="413" t="s">
        <v>142</v>
      </c>
      <c r="C295" s="196" t="s">
        <v>352</v>
      </c>
      <c r="D295" s="416" t="s">
        <v>659</v>
      </c>
      <c r="E295" s="202" t="n">
        <v>0</v>
      </c>
      <c r="F295" s="202" t="n">
        <v>0</v>
      </c>
      <c r="G295" s="202" t="n">
        <v>0</v>
      </c>
      <c r="H295" s="202" t="n">
        <v>0</v>
      </c>
      <c r="I295" s="202" t="n">
        <v>0</v>
      </c>
      <c r="J295" s="202" t="n">
        <v>0</v>
      </c>
      <c r="K295" s="202" t="n">
        <v>0</v>
      </c>
      <c r="L295" s="199" t="n">
        <v>5415483</v>
      </c>
    </row>
    <row r="296" customFormat="false" ht="20.6" hidden="false" customHeight="false" outlineLevel="0" collapsed="false">
      <c r="A296" s="382" t="s">
        <v>485</v>
      </c>
      <c r="B296" s="413" t="s">
        <v>142</v>
      </c>
      <c r="C296" s="196" t="s">
        <v>660</v>
      </c>
      <c r="D296" s="416" t="s">
        <v>651</v>
      </c>
      <c r="E296" s="202" t="n">
        <v>0</v>
      </c>
      <c r="F296" s="202" t="n">
        <v>0</v>
      </c>
      <c r="G296" s="202" t="n">
        <v>0</v>
      </c>
      <c r="H296" s="202" t="n">
        <v>0</v>
      </c>
      <c r="I296" s="202" t="n">
        <v>0</v>
      </c>
      <c r="J296" s="202" t="n">
        <v>0</v>
      </c>
      <c r="K296" s="202" t="n">
        <v>0</v>
      </c>
      <c r="L296" s="199" t="n">
        <v>7966120</v>
      </c>
    </row>
    <row r="297" customFormat="false" ht="13.1" hidden="false" customHeight="false" outlineLevel="0" collapsed="false">
      <c r="A297" s="382" t="s">
        <v>485</v>
      </c>
      <c r="B297" s="413" t="s">
        <v>142</v>
      </c>
      <c r="C297" s="196" t="s">
        <v>321</v>
      </c>
      <c r="D297" s="416" t="s">
        <v>661</v>
      </c>
      <c r="E297" s="202" t="n">
        <v>0</v>
      </c>
      <c r="F297" s="202" t="n">
        <v>0</v>
      </c>
      <c r="G297" s="202" t="n">
        <v>2009388</v>
      </c>
      <c r="H297" s="202" t="n">
        <v>0</v>
      </c>
      <c r="I297" s="202" t="n">
        <v>0</v>
      </c>
      <c r="J297" s="202" t="n">
        <v>0</v>
      </c>
      <c r="K297" s="202" t="n">
        <v>2009388</v>
      </c>
      <c r="L297" s="199" t="n">
        <v>9056586</v>
      </c>
    </row>
    <row r="298" customFormat="false" ht="13.1" hidden="false" customHeight="false" outlineLevel="0" collapsed="false">
      <c r="A298" s="382" t="s">
        <v>485</v>
      </c>
      <c r="B298" s="413" t="s">
        <v>142</v>
      </c>
      <c r="C298" s="196" t="s">
        <v>662</v>
      </c>
      <c r="D298" s="416" t="s">
        <v>663</v>
      </c>
      <c r="E298" s="202" t="n">
        <v>0</v>
      </c>
      <c r="F298" s="202" t="n">
        <v>0</v>
      </c>
      <c r="G298" s="202" t="n">
        <v>0</v>
      </c>
      <c r="H298" s="202" t="n">
        <v>0</v>
      </c>
      <c r="I298" s="202" t="n">
        <v>0</v>
      </c>
      <c r="J298" s="202" t="n">
        <v>0</v>
      </c>
      <c r="K298" s="202" t="n">
        <v>0</v>
      </c>
      <c r="L298" s="199" t="n">
        <v>2117610</v>
      </c>
    </row>
    <row r="299" customFormat="false" ht="13.1" hidden="false" customHeight="false" outlineLevel="0" collapsed="false">
      <c r="A299" s="382" t="s">
        <v>485</v>
      </c>
      <c r="B299" s="413" t="s">
        <v>142</v>
      </c>
      <c r="C299" s="196" t="s">
        <v>321</v>
      </c>
      <c r="D299" s="416" t="s">
        <v>664</v>
      </c>
      <c r="E299" s="202" t="n">
        <v>0</v>
      </c>
      <c r="F299" s="202" t="n">
        <v>0</v>
      </c>
      <c r="G299" s="202" t="n">
        <v>0</v>
      </c>
      <c r="H299" s="202" t="n">
        <v>0</v>
      </c>
      <c r="I299" s="202" t="n">
        <v>570984</v>
      </c>
      <c r="J299" s="202" t="n">
        <v>0</v>
      </c>
      <c r="K299" s="202" t="n">
        <v>570984</v>
      </c>
      <c r="L299" s="199" t="n">
        <v>1053252</v>
      </c>
    </row>
    <row r="300" customFormat="false" ht="20.6" hidden="false" customHeight="false" outlineLevel="0" collapsed="false">
      <c r="A300" s="382" t="s">
        <v>485</v>
      </c>
      <c r="B300" s="413" t="s">
        <v>142</v>
      </c>
      <c r="C300" s="196" t="s">
        <v>204</v>
      </c>
      <c r="D300" s="416" t="s">
        <v>665</v>
      </c>
      <c r="E300" s="202" t="n">
        <v>0</v>
      </c>
      <c r="F300" s="202" t="n">
        <v>0</v>
      </c>
      <c r="G300" s="202" t="n">
        <v>175500</v>
      </c>
      <c r="H300" s="202" t="n">
        <v>2808468</v>
      </c>
      <c r="I300" s="202" t="n">
        <v>0</v>
      </c>
      <c r="J300" s="202" t="n">
        <v>125580</v>
      </c>
      <c r="K300" s="202" t="n">
        <v>3109548</v>
      </c>
      <c r="L300" s="199" t="n">
        <v>127888799</v>
      </c>
    </row>
    <row r="301" customFormat="false" ht="13.1" hidden="false" customHeight="false" outlineLevel="0" collapsed="false">
      <c r="A301" s="382" t="s">
        <v>485</v>
      </c>
      <c r="B301" s="413" t="s">
        <v>142</v>
      </c>
      <c r="C301" s="196" t="s">
        <v>173</v>
      </c>
      <c r="D301" s="416" t="s">
        <v>666</v>
      </c>
      <c r="E301" s="202" t="n">
        <v>0</v>
      </c>
      <c r="F301" s="202" t="n">
        <v>0</v>
      </c>
      <c r="G301" s="202" t="n">
        <v>1227123</v>
      </c>
      <c r="H301" s="202" t="n">
        <v>1255800</v>
      </c>
      <c r="I301" s="202" t="n">
        <v>0</v>
      </c>
      <c r="J301" s="202" t="n">
        <v>5806584</v>
      </c>
      <c r="K301" s="202" t="n">
        <v>8289507</v>
      </c>
      <c r="L301" s="199" t="n">
        <v>114091109</v>
      </c>
    </row>
    <row r="302" customFormat="false" ht="13.1" hidden="false" customHeight="false" outlineLevel="0" collapsed="false">
      <c r="A302" s="382" t="s">
        <v>485</v>
      </c>
      <c r="B302" s="413" t="s">
        <v>142</v>
      </c>
      <c r="C302" s="196" t="s">
        <v>667</v>
      </c>
      <c r="D302" s="416" t="s">
        <v>668</v>
      </c>
      <c r="E302" s="202" t="n">
        <v>0</v>
      </c>
      <c r="F302" s="202" t="n">
        <v>0</v>
      </c>
      <c r="G302" s="202" t="n">
        <v>0</v>
      </c>
      <c r="H302" s="202" t="n">
        <v>0</v>
      </c>
      <c r="I302" s="202" t="n">
        <v>0</v>
      </c>
      <c r="J302" s="202" t="n">
        <v>0</v>
      </c>
      <c r="K302" s="202" t="n">
        <v>0</v>
      </c>
      <c r="L302" s="199" t="n">
        <v>30506576</v>
      </c>
    </row>
    <row r="303" customFormat="false" ht="20.6" hidden="false" customHeight="false" outlineLevel="0" collapsed="false">
      <c r="A303" s="382" t="s">
        <v>485</v>
      </c>
      <c r="B303" s="413" t="s">
        <v>142</v>
      </c>
      <c r="C303" s="196" t="s">
        <v>669</v>
      </c>
      <c r="D303" s="416" t="s">
        <v>670</v>
      </c>
      <c r="E303" s="202" t="n">
        <v>0</v>
      </c>
      <c r="F303" s="202" t="n">
        <v>729905</v>
      </c>
      <c r="G303" s="202" t="n">
        <v>1898304</v>
      </c>
      <c r="H303" s="202" t="n">
        <v>2207070</v>
      </c>
      <c r="I303" s="202" t="n">
        <v>858108</v>
      </c>
      <c r="J303" s="202" t="n">
        <v>2032430</v>
      </c>
      <c r="K303" s="202" t="n">
        <v>7725817</v>
      </c>
      <c r="L303" s="199" t="n">
        <v>412710990</v>
      </c>
    </row>
    <row r="304" customFormat="false" ht="13.1" hidden="false" customHeight="false" outlineLevel="0" collapsed="false">
      <c r="A304" s="382" t="s">
        <v>485</v>
      </c>
      <c r="B304" s="413" t="s">
        <v>142</v>
      </c>
      <c r="C304" s="196" t="s">
        <v>365</v>
      </c>
      <c r="D304" s="416" t="s">
        <v>1347</v>
      </c>
      <c r="E304" s="202" t="n">
        <v>12887700</v>
      </c>
      <c r="F304" s="202" t="n">
        <v>5244000</v>
      </c>
      <c r="G304" s="202" t="n">
        <v>20098200</v>
      </c>
      <c r="H304" s="202" t="n">
        <v>54531900</v>
      </c>
      <c r="I304" s="202" t="n">
        <v>26772900</v>
      </c>
      <c r="J304" s="202" t="n">
        <v>969000</v>
      </c>
      <c r="K304" s="202" t="n">
        <v>120503700</v>
      </c>
      <c r="L304" s="199" t="n">
        <v>2111665035</v>
      </c>
    </row>
    <row r="305" customFormat="false" ht="20.6" hidden="false" customHeight="false" outlineLevel="0" collapsed="false">
      <c r="A305" s="382" t="s">
        <v>485</v>
      </c>
      <c r="B305" s="413" t="s">
        <v>142</v>
      </c>
      <c r="C305" s="196" t="s">
        <v>204</v>
      </c>
      <c r="D305" s="416" t="s">
        <v>674</v>
      </c>
      <c r="E305" s="202" t="n">
        <v>10257384</v>
      </c>
      <c r="F305" s="202" t="n">
        <v>689950</v>
      </c>
      <c r="G305" s="202" t="n">
        <v>15837169</v>
      </c>
      <c r="H305" s="202" t="n">
        <v>50644905</v>
      </c>
      <c r="I305" s="202" t="n">
        <v>6575470</v>
      </c>
      <c r="J305" s="202" t="n">
        <v>8988140</v>
      </c>
      <c r="K305" s="202" t="n">
        <v>92993018</v>
      </c>
      <c r="L305" s="199" t="n">
        <v>864463035</v>
      </c>
    </row>
    <row r="306" customFormat="false" ht="13.1" hidden="false" customHeight="false" outlineLevel="0" collapsed="false">
      <c r="A306" s="382" t="s">
        <v>485</v>
      </c>
      <c r="B306" s="413" t="s">
        <v>142</v>
      </c>
      <c r="C306" s="196" t="s">
        <v>675</v>
      </c>
      <c r="D306" s="416" t="s">
        <v>676</v>
      </c>
      <c r="E306" s="202" t="n">
        <v>0</v>
      </c>
      <c r="F306" s="202" t="n">
        <v>0</v>
      </c>
      <c r="G306" s="202" t="n">
        <v>0</v>
      </c>
      <c r="H306" s="202" t="n">
        <v>0</v>
      </c>
      <c r="I306" s="202" t="n">
        <v>0</v>
      </c>
      <c r="J306" s="202" t="n">
        <v>0</v>
      </c>
      <c r="K306" s="202" t="n">
        <v>0</v>
      </c>
      <c r="L306" s="199" t="n">
        <v>3862667</v>
      </c>
    </row>
    <row r="307" customFormat="false" ht="20.6" hidden="false" customHeight="false" outlineLevel="0" collapsed="false">
      <c r="A307" s="382" t="s">
        <v>485</v>
      </c>
      <c r="B307" s="413" t="s">
        <v>142</v>
      </c>
      <c r="C307" s="196" t="s">
        <v>677</v>
      </c>
      <c r="D307" s="416" t="s">
        <v>678</v>
      </c>
      <c r="E307" s="202" t="n">
        <v>0</v>
      </c>
      <c r="F307" s="202" t="n">
        <v>0</v>
      </c>
      <c r="G307" s="202" t="n">
        <v>0</v>
      </c>
      <c r="H307" s="202" t="n">
        <v>0</v>
      </c>
      <c r="I307" s="202" t="n">
        <v>0</v>
      </c>
      <c r="J307" s="202" t="n">
        <v>0</v>
      </c>
      <c r="K307" s="202" t="n">
        <v>0</v>
      </c>
      <c r="L307" s="199" t="n">
        <v>0</v>
      </c>
    </row>
    <row r="308" customFormat="false" ht="20.6" hidden="false" customHeight="false" outlineLevel="0" collapsed="false">
      <c r="A308" s="382" t="s">
        <v>485</v>
      </c>
      <c r="B308" s="413" t="s">
        <v>142</v>
      </c>
      <c r="C308" s="196" t="s">
        <v>679</v>
      </c>
      <c r="D308" s="416" t="s">
        <v>680</v>
      </c>
      <c r="E308" s="202" t="n">
        <v>0</v>
      </c>
      <c r="F308" s="202" t="n">
        <v>0</v>
      </c>
      <c r="G308" s="202" t="n">
        <v>0</v>
      </c>
      <c r="H308" s="202" t="n">
        <v>0</v>
      </c>
      <c r="I308" s="202" t="n">
        <v>0</v>
      </c>
      <c r="J308" s="202" t="n">
        <v>0</v>
      </c>
      <c r="K308" s="202" t="n">
        <v>0</v>
      </c>
      <c r="L308" s="199" t="n">
        <v>18191481</v>
      </c>
    </row>
    <row r="309" customFormat="false" ht="20.6" hidden="false" customHeight="false" outlineLevel="0" collapsed="false">
      <c r="A309" s="382" t="s">
        <v>485</v>
      </c>
      <c r="B309" s="413" t="s">
        <v>142</v>
      </c>
      <c r="C309" s="196" t="s">
        <v>681</v>
      </c>
      <c r="D309" s="416" t="s">
        <v>682</v>
      </c>
      <c r="E309" s="202" t="n">
        <v>0</v>
      </c>
      <c r="F309" s="202" t="n">
        <v>0</v>
      </c>
      <c r="G309" s="202" t="n">
        <v>918215</v>
      </c>
      <c r="H309" s="202" t="n">
        <v>0</v>
      </c>
      <c r="I309" s="202" t="n">
        <v>0</v>
      </c>
      <c r="J309" s="202" t="n">
        <v>0</v>
      </c>
      <c r="K309" s="202" t="n">
        <v>918215</v>
      </c>
      <c r="L309" s="199" t="n">
        <v>98576511</v>
      </c>
    </row>
    <row r="310" customFormat="false" ht="13.1" hidden="false" customHeight="false" outlineLevel="0" collapsed="false">
      <c r="A310" s="382" t="s">
        <v>485</v>
      </c>
      <c r="B310" s="413" t="s">
        <v>142</v>
      </c>
      <c r="C310" s="196" t="s">
        <v>683</v>
      </c>
      <c r="D310" s="416" t="s">
        <v>684</v>
      </c>
      <c r="E310" s="202" t="n">
        <v>0</v>
      </c>
      <c r="F310" s="202" t="n">
        <v>0</v>
      </c>
      <c r="G310" s="202" t="n">
        <v>0</v>
      </c>
      <c r="H310" s="202" t="n">
        <v>0</v>
      </c>
      <c r="I310" s="202" t="n">
        <v>0</v>
      </c>
      <c r="J310" s="202" t="n">
        <v>0</v>
      </c>
      <c r="K310" s="202" t="n">
        <v>0</v>
      </c>
      <c r="L310" s="199" t="n">
        <v>19775541</v>
      </c>
    </row>
    <row r="311" customFormat="false" ht="13.1" hidden="false" customHeight="false" outlineLevel="0" collapsed="false">
      <c r="A311" s="382" t="s">
        <v>485</v>
      </c>
      <c r="B311" s="413" t="s">
        <v>142</v>
      </c>
      <c r="C311" s="196" t="s">
        <v>300</v>
      </c>
      <c r="D311" s="416" t="s">
        <v>685</v>
      </c>
      <c r="E311" s="202" t="n">
        <v>304920</v>
      </c>
      <c r="F311" s="202" t="n">
        <v>0</v>
      </c>
      <c r="G311" s="202" t="n">
        <v>0</v>
      </c>
      <c r="H311" s="202" t="n">
        <v>1883112</v>
      </c>
      <c r="I311" s="202" t="n">
        <v>1569600</v>
      </c>
      <c r="J311" s="202" t="n">
        <v>0</v>
      </c>
      <c r="K311" s="202" t="n">
        <v>3757632</v>
      </c>
      <c r="L311" s="199" t="n">
        <v>106817352</v>
      </c>
    </row>
    <row r="312" customFormat="false" ht="30" hidden="false" customHeight="false" outlineLevel="0" collapsed="false">
      <c r="A312" s="382" t="s">
        <v>485</v>
      </c>
      <c r="B312" s="413" t="s">
        <v>142</v>
      </c>
      <c r="C312" s="196" t="s">
        <v>688</v>
      </c>
      <c r="D312" s="416" t="s">
        <v>689</v>
      </c>
      <c r="E312" s="202" t="n">
        <v>0</v>
      </c>
      <c r="F312" s="202" t="n">
        <v>0</v>
      </c>
      <c r="G312" s="202" t="n">
        <v>0</v>
      </c>
      <c r="H312" s="202" t="n">
        <v>35648438</v>
      </c>
      <c r="I312" s="202" t="n">
        <v>0</v>
      </c>
      <c r="J312" s="202" t="n">
        <v>2731900</v>
      </c>
      <c r="K312" s="202" t="n">
        <v>38380338</v>
      </c>
      <c r="L312" s="199" t="n">
        <v>562320702</v>
      </c>
    </row>
    <row r="313" customFormat="false" ht="20.6" hidden="false" customHeight="false" outlineLevel="0" collapsed="false">
      <c r="A313" s="382" t="s">
        <v>485</v>
      </c>
      <c r="B313" s="413" t="s">
        <v>142</v>
      </c>
      <c r="C313" s="196" t="s">
        <v>691</v>
      </c>
      <c r="D313" s="416" t="s">
        <v>692</v>
      </c>
      <c r="E313" s="202" t="n">
        <v>0</v>
      </c>
      <c r="F313" s="202" t="n">
        <v>0</v>
      </c>
      <c r="G313" s="202" t="n">
        <v>0</v>
      </c>
      <c r="H313" s="202" t="n">
        <v>0</v>
      </c>
      <c r="I313" s="202" t="n">
        <v>0</v>
      </c>
      <c r="J313" s="202" t="n">
        <v>0</v>
      </c>
      <c r="K313" s="202" t="n">
        <v>0</v>
      </c>
      <c r="L313" s="199" t="n">
        <v>0</v>
      </c>
    </row>
    <row r="314" customFormat="false" ht="13.1" hidden="false" customHeight="false" outlineLevel="0" collapsed="false">
      <c r="A314" s="382" t="s">
        <v>485</v>
      </c>
      <c r="B314" s="413" t="s">
        <v>142</v>
      </c>
      <c r="C314" s="196" t="s">
        <v>693</v>
      </c>
      <c r="D314" s="416" t="s">
        <v>694</v>
      </c>
      <c r="E314" s="202" t="n">
        <v>0</v>
      </c>
      <c r="F314" s="202" t="n">
        <v>0</v>
      </c>
      <c r="G314" s="202" t="n">
        <v>3608400</v>
      </c>
      <c r="H314" s="202" t="n">
        <v>8202260</v>
      </c>
      <c r="I314" s="202" t="n">
        <v>721680</v>
      </c>
      <c r="J314" s="202" t="n">
        <v>0</v>
      </c>
      <c r="K314" s="202" t="n">
        <v>12532340</v>
      </c>
      <c r="L314" s="199" t="n">
        <v>901987984</v>
      </c>
    </row>
    <row r="315" customFormat="false" ht="20.6" hidden="false" customHeight="false" outlineLevel="0" collapsed="false">
      <c r="A315" s="382" t="s">
        <v>485</v>
      </c>
      <c r="B315" s="413" t="s">
        <v>142</v>
      </c>
      <c r="C315" s="196" t="s">
        <v>686</v>
      </c>
      <c r="D315" s="416" t="s">
        <v>687</v>
      </c>
      <c r="E315" s="202" t="n">
        <v>0</v>
      </c>
      <c r="F315" s="202" t="n">
        <v>0</v>
      </c>
      <c r="G315" s="202" t="n">
        <v>0</v>
      </c>
      <c r="H315" s="202" t="n">
        <v>0</v>
      </c>
      <c r="I315" s="202" t="n">
        <v>0</v>
      </c>
      <c r="J315" s="202" t="n">
        <v>0</v>
      </c>
      <c r="K315" s="202" t="n">
        <v>0</v>
      </c>
      <c r="L315" s="199" t="n">
        <v>79083867</v>
      </c>
    </row>
    <row r="316" customFormat="false" ht="13.1" hidden="false" customHeight="false" outlineLevel="0" collapsed="false">
      <c r="A316" s="382" t="s">
        <v>485</v>
      </c>
      <c r="B316" s="413" t="s">
        <v>142</v>
      </c>
      <c r="C316" s="196" t="s">
        <v>302</v>
      </c>
      <c r="D316" s="416" t="s">
        <v>695</v>
      </c>
      <c r="E316" s="202" t="n">
        <v>0</v>
      </c>
      <c r="F316" s="202" t="n">
        <v>1554696</v>
      </c>
      <c r="G316" s="202" t="n">
        <v>4471344</v>
      </c>
      <c r="H316" s="202" t="n">
        <v>13285729</v>
      </c>
      <c r="I316" s="202" t="n">
        <v>0</v>
      </c>
      <c r="J316" s="202" t="n">
        <v>5753250</v>
      </c>
      <c r="K316" s="202" t="n">
        <v>25065019</v>
      </c>
      <c r="L316" s="199" t="n">
        <v>315355407</v>
      </c>
    </row>
    <row r="317" customFormat="false" ht="13.1" hidden="false" customHeight="false" outlineLevel="0" collapsed="false">
      <c r="A317" s="382" t="s">
        <v>485</v>
      </c>
      <c r="B317" s="413" t="s">
        <v>142</v>
      </c>
      <c r="C317" s="196" t="s">
        <v>698</v>
      </c>
      <c r="D317" s="416" t="s">
        <v>699</v>
      </c>
      <c r="E317" s="202" t="n">
        <v>0</v>
      </c>
      <c r="F317" s="202" t="n">
        <v>0</v>
      </c>
      <c r="G317" s="202" t="n">
        <v>0</v>
      </c>
      <c r="H317" s="202" t="n">
        <v>0</v>
      </c>
      <c r="I317" s="202" t="n">
        <v>0</v>
      </c>
      <c r="J317" s="202" t="n">
        <v>0</v>
      </c>
      <c r="K317" s="202" t="n">
        <v>0</v>
      </c>
      <c r="L317" s="199" t="n">
        <v>1380470</v>
      </c>
    </row>
    <row r="318" customFormat="false" ht="13.1" hidden="false" customHeight="false" outlineLevel="0" collapsed="false">
      <c r="A318" s="382" t="s">
        <v>485</v>
      </c>
      <c r="B318" s="413" t="s">
        <v>142</v>
      </c>
      <c r="C318" s="196" t="s">
        <v>700</v>
      </c>
      <c r="D318" s="416" t="s">
        <v>701</v>
      </c>
      <c r="E318" s="202" t="n">
        <v>0</v>
      </c>
      <c r="F318" s="202" t="n">
        <v>0</v>
      </c>
      <c r="G318" s="202" t="n">
        <v>0</v>
      </c>
      <c r="H318" s="202" t="n">
        <v>0</v>
      </c>
      <c r="I318" s="202" t="n">
        <v>0</v>
      </c>
      <c r="J318" s="202" t="n">
        <v>0</v>
      </c>
      <c r="K318" s="202" t="n">
        <v>0</v>
      </c>
      <c r="L318" s="199" t="n">
        <v>0</v>
      </c>
    </row>
    <row r="319" customFormat="false" ht="13.1" hidden="false" customHeight="false" outlineLevel="0" collapsed="false">
      <c r="A319" s="382" t="s">
        <v>485</v>
      </c>
      <c r="B319" s="413" t="s">
        <v>142</v>
      </c>
      <c r="C319" s="196" t="s">
        <v>702</v>
      </c>
      <c r="D319" s="416" t="s">
        <v>703</v>
      </c>
      <c r="E319" s="202" t="n">
        <v>0</v>
      </c>
      <c r="F319" s="202" t="n">
        <v>0</v>
      </c>
      <c r="G319" s="202" t="n">
        <v>0</v>
      </c>
      <c r="H319" s="202" t="n">
        <v>0</v>
      </c>
      <c r="I319" s="202" t="n">
        <v>0</v>
      </c>
      <c r="J319" s="202" t="n">
        <v>1617447</v>
      </c>
      <c r="K319" s="202" t="n">
        <v>1617447</v>
      </c>
      <c r="L319" s="199" t="n">
        <v>11293979</v>
      </c>
    </row>
    <row r="320" customFormat="false" ht="13.1" hidden="false" customHeight="false" outlineLevel="0" collapsed="false">
      <c r="A320" s="382" t="s">
        <v>485</v>
      </c>
      <c r="B320" s="413" t="s">
        <v>142</v>
      </c>
      <c r="C320" s="196" t="s">
        <v>704</v>
      </c>
      <c r="D320" s="416" t="s">
        <v>705</v>
      </c>
      <c r="E320" s="202" t="n">
        <v>0</v>
      </c>
      <c r="F320" s="202" t="n">
        <v>0</v>
      </c>
      <c r="G320" s="202" t="n">
        <v>111972</v>
      </c>
      <c r="H320" s="202" t="n">
        <v>0</v>
      </c>
      <c r="I320" s="202" t="n">
        <v>0</v>
      </c>
      <c r="J320" s="202" t="n">
        <v>0</v>
      </c>
      <c r="K320" s="202" t="n">
        <v>111972</v>
      </c>
      <c r="L320" s="199" t="n">
        <v>1533375</v>
      </c>
    </row>
    <row r="321" customFormat="false" ht="30" hidden="false" customHeight="false" outlineLevel="0" collapsed="false">
      <c r="A321" s="382" t="s">
        <v>485</v>
      </c>
      <c r="B321" s="413" t="s">
        <v>142</v>
      </c>
      <c r="C321" s="196" t="s">
        <v>706</v>
      </c>
      <c r="D321" s="416" t="s">
        <v>707</v>
      </c>
      <c r="E321" s="202" t="n">
        <v>0</v>
      </c>
      <c r="F321" s="202" t="n">
        <v>0</v>
      </c>
      <c r="G321" s="202" t="n">
        <v>0</v>
      </c>
      <c r="H321" s="202" t="n">
        <v>1547280</v>
      </c>
      <c r="I321" s="202" t="n">
        <v>0</v>
      </c>
      <c r="J321" s="202" t="n">
        <v>462600</v>
      </c>
      <c r="K321" s="202" t="n">
        <v>2009880</v>
      </c>
      <c r="L321" s="199" t="n">
        <v>24707738</v>
      </c>
    </row>
    <row r="322" customFormat="false" ht="20.6" hidden="false" customHeight="false" outlineLevel="0" collapsed="false">
      <c r="A322" s="382" t="s">
        <v>485</v>
      </c>
      <c r="B322" s="413" t="s">
        <v>142</v>
      </c>
      <c r="C322" s="196" t="s">
        <v>708</v>
      </c>
      <c r="D322" s="416" t="s">
        <v>709</v>
      </c>
      <c r="E322" s="202" t="n">
        <v>0</v>
      </c>
      <c r="F322" s="202" t="n">
        <v>0</v>
      </c>
      <c r="G322" s="202" t="n">
        <v>0</v>
      </c>
      <c r="H322" s="202" t="n">
        <v>0</v>
      </c>
      <c r="I322" s="202" t="n">
        <v>0</v>
      </c>
      <c r="J322" s="202" t="n">
        <v>0</v>
      </c>
      <c r="K322" s="202" t="n">
        <v>0</v>
      </c>
      <c r="L322" s="199" t="n">
        <v>0</v>
      </c>
    </row>
    <row r="323" customFormat="false" ht="20.6" hidden="false" customHeight="false" outlineLevel="0" collapsed="false">
      <c r="A323" s="382" t="s">
        <v>485</v>
      </c>
      <c r="B323" s="413" t="s">
        <v>142</v>
      </c>
      <c r="C323" s="196" t="s">
        <v>696</v>
      </c>
      <c r="D323" s="416" t="s">
        <v>697</v>
      </c>
      <c r="E323" s="202" t="n">
        <v>0</v>
      </c>
      <c r="F323" s="202" t="n">
        <v>0</v>
      </c>
      <c r="G323" s="202" t="n">
        <v>0</v>
      </c>
      <c r="H323" s="202" t="n">
        <v>0</v>
      </c>
      <c r="I323" s="202" t="n">
        <v>0</v>
      </c>
      <c r="J323" s="202" t="n">
        <v>4384800</v>
      </c>
      <c r="K323" s="202" t="n">
        <v>4384800</v>
      </c>
      <c r="L323" s="199" t="n">
        <v>145164165</v>
      </c>
    </row>
    <row r="324" customFormat="false" ht="13.1" hidden="false" customHeight="false" outlineLevel="0" collapsed="false">
      <c r="A324" s="382" t="s">
        <v>485</v>
      </c>
      <c r="B324" s="413" t="s">
        <v>142</v>
      </c>
      <c r="C324" s="196" t="s">
        <v>453</v>
      </c>
      <c r="D324" s="416" t="s">
        <v>710</v>
      </c>
      <c r="E324" s="202" t="n">
        <v>0</v>
      </c>
      <c r="F324" s="202" t="n">
        <v>0</v>
      </c>
      <c r="G324" s="202" t="n">
        <v>0</v>
      </c>
      <c r="H324" s="202" t="n">
        <v>0</v>
      </c>
      <c r="I324" s="202" t="n">
        <v>0</v>
      </c>
      <c r="J324" s="202" t="n">
        <v>0</v>
      </c>
      <c r="K324" s="202" t="n">
        <v>0</v>
      </c>
      <c r="L324" s="199" t="n">
        <v>288614056</v>
      </c>
    </row>
    <row r="325" customFormat="false" ht="20.6" hidden="false" customHeight="false" outlineLevel="0" collapsed="false">
      <c r="A325" s="382" t="s">
        <v>485</v>
      </c>
      <c r="B325" s="413" t="s">
        <v>142</v>
      </c>
      <c r="C325" s="196" t="s">
        <v>719</v>
      </c>
      <c r="D325" s="416" t="s">
        <v>720</v>
      </c>
      <c r="E325" s="202" t="n">
        <v>308000</v>
      </c>
      <c r="F325" s="202" t="n">
        <v>374000</v>
      </c>
      <c r="G325" s="202" t="n">
        <v>403200</v>
      </c>
      <c r="H325" s="202" t="n">
        <v>1555050</v>
      </c>
      <c r="I325" s="202" t="n">
        <v>597150</v>
      </c>
      <c r="J325" s="202" t="n">
        <v>2567440</v>
      </c>
      <c r="K325" s="202" t="n">
        <v>5804840</v>
      </c>
      <c r="L325" s="199" t="n">
        <v>68538716</v>
      </c>
    </row>
    <row r="326" customFormat="false" ht="20.6" hidden="false" customHeight="false" outlineLevel="0" collapsed="false">
      <c r="A326" s="382" t="s">
        <v>485</v>
      </c>
      <c r="B326" s="413" t="s">
        <v>142</v>
      </c>
      <c r="C326" s="196" t="s">
        <v>721</v>
      </c>
      <c r="D326" s="416" t="s">
        <v>722</v>
      </c>
      <c r="E326" s="202" t="n">
        <v>0</v>
      </c>
      <c r="F326" s="202" t="n">
        <v>0</v>
      </c>
      <c r="G326" s="202" t="n">
        <v>0</v>
      </c>
      <c r="H326" s="202" t="n">
        <v>0</v>
      </c>
      <c r="I326" s="202" t="n">
        <v>0</v>
      </c>
      <c r="J326" s="202" t="n">
        <v>0</v>
      </c>
      <c r="K326" s="202" t="n">
        <v>0</v>
      </c>
      <c r="L326" s="199" t="n">
        <v>5069330</v>
      </c>
    </row>
    <row r="327" customFormat="false" ht="20.6" hidden="false" customHeight="false" outlineLevel="0" collapsed="false">
      <c r="A327" s="382" t="s">
        <v>485</v>
      </c>
      <c r="B327" s="413" t="s">
        <v>142</v>
      </c>
      <c r="C327" s="196" t="s">
        <v>723</v>
      </c>
      <c r="D327" s="416" t="s">
        <v>724</v>
      </c>
      <c r="E327" s="202" t="n">
        <v>7480</v>
      </c>
      <c r="F327" s="202" t="n">
        <v>0</v>
      </c>
      <c r="G327" s="202" t="n">
        <v>0</v>
      </c>
      <c r="H327" s="202" t="n">
        <v>0</v>
      </c>
      <c r="I327" s="202" t="n">
        <v>0</v>
      </c>
      <c r="J327" s="202" t="n">
        <v>22000</v>
      </c>
      <c r="K327" s="202" t="n">
        <v>29480</v>
      </c>
      <c r="L327" s="199" t="n">
        <v>4697137</v>
      </c>
    </row>
    <row r="328" customFormat="false" ht="20.6" hidden="false" customHeight="false" outlineLevel="0" collapsed="false">
      <c r="A328" s="382" t="s">
        <v>485</v>
      </c>
      <c r="B328" s="413" t="s">
        <v>142</v>
      </c>
      <c r="C328" s="196" t="s">
        <v>725</v>
      </c>
      <c r="D328" s="416" t="s">
        <v>726</v>
      </c>
      <c r="E328" s="202" t="n">
        <v>0</v>
      </c>
      <c r="F328" s="202" t="n">
        <v>0</v>
      </c>
      <c r="G328" s="202" t="n">
        <v>0</v>
      </c>
      <c r="H328" s="202" t="n">
        <v>0</v>
      </c>
      <c r="I328" s="202" t="n">
        <v>0</v>
      </c>
      <c r="J328" s="202" t="n">
        <v>0</v>
      </c>
      <c r="K328" s="202" t="n">
        <v>0</v>
      </c>
      <c r="L328" s="199" t="n">
        <v>4232240</v>
      </c>
    </row>
    <row r="329" customFormat="false" ht="20.6" hidden="false" customHeight="false" outlineLevel="0" collapsed="false">
      <c r="A329" s="382" t="s">
        <v>485</v>
      </c>
      <c r="B329" s="413" t="s">
        <v>142</v>
      </c>
      <c r="C329" s="196" t="s">
        <v>431</v>
      </c>
      <c r="D329" s="416" t="s">
        <v>727</v>
      </c>
      <c r="E329" s="202" t="n">
        <v>0</v>
      </c>
      <c r="F329" s="202" t="n">
        <v>0</v>
      </c>
      <c r="G329" s="202" t="n">
        <v>1722233</v>
      </c>
      <c r="H329" s="202" t="n">
        <v>12668217</v>
      </c>
      <c r="I329" s="202" t="n">
        <v>0</v>
      </c>
      <c r="J329" s="202" t="n">
        <v>0</v>
      </c>
      <c r="K329" s="202" t="n">
        <v>14390450</v>
      </c>
      <c r="L329" s="199" t="n">
        <v>613456290</v>
      </c>
    </row>
    <row r="330" customFormat="false" ht="13.1" hidden="false" customHeight="false" outlineLevel="0" collapsed="false">
      <c r="A330" s="382" t="s">
        <v>485</v>
      </c>
      <c r="B330" s="413" t="s">
        <v>142</v>
      </c>
      <c r="C330" s="196" t="s">
        <v>728</v>
      </c>
      <c r="D330" s="416" t="s">
        <v>729</v>
      </c>
      <c r="E330" s="202" t="n">
        <v>7693600</v>
      </c>
      <c r="F330" s="202" t="n">
        <v>8756780</v>
      </c>
      <c r="G330" s="202" t="n">
        <v>145331160</v>
      </c>
      <c r="H330" s="202" t="n">
        <v>221486000</v>
      </c>
      <c r="I330" s="202" t="n">
        <v>77183800</v>
      </c>
      <c r="J330" s="202" t="n">
        <v>201396500</v>
      </c>
      <c r="K330" s="202" t="n">
        <v>661847840</v>
      </c>
      <c r="L330" s="199" t="n">
        <v>9220226062</v>
      </c>
    </row>
    <row r="331" customFormat="false" ht="20.6" hidden="false" customHeight="false" outlineLevel="0" collapsed="false">
      <c r="A331" s="382" t="s">
        <v>485</v>
      </c>
      <c r="B331" s="413" t="s">
        <v>142</v>
      </c>
      <c r="C331" s="196" t="s">
        <v>730</v>
      </c>
      <c r="D331" s="416" t="s">
        <v>731</v>
      </c>
      <c r="E331" s="202" t="n">
        <v>0</v>
      </c>
      <c r="F331" s="202" t="n">
        <v>0</v>
      </c>
      <c r="G331" s="202" t="n">
        <v>0</v>
      </c>
      <c r="H331" s="202" t="n">
        <v>95040</v>
      </c>
      <c r="I331" s="202" t="n">
        <v>0</v>
      </c>
      <c r="J331" s="202" t="n">
        <v>0</v>
      </c>
      <c r="K331" s="202" t="n">
        <v>95040</v>
      </c>
      <c r="L331" s="199" t="n">
        <v>319935</v>
      </c>
    </row>
    <row r="332" customFormat="false" ht="13.1" hidden="false" customHeight="false" outlineLevel="0" collapsed="false">
      <c r="A332" s="382" t="s">
        <v>485</v>
      </c>
      <c r="B332" s="413" t="s">
        <v>142</v>
      </c>
      <c r="C332" s="196" t="s">
        <v>732</v>
      </c>
      <c r="D332" s="416" t="s">
        <v>733</v>
      </c>
      <c r="E332" s="202" t="n">
        <v>0</v>
      </c>
      <c r="F332" s="202" t="n">
        <v>0</v>
      </c>
      <c r="G332" s="202" t="n">
        <v>0</v>
      </c>
      <c r="H332" s="202" t="n">
        <v>0</v>
      </c>
      <c r="I332" s="202" t="n">
        <v>0</v>
      </c>
      <c r="J332" s="202" t="n">
        <v>0</v>
      </c>
      <c r="K332" s="202" t="n">
        <v>0</v>
      </c>
      <c r="L332" s="199" t="n">
        <v>8915992</v>
      </c>
    </row>
    <row r="333" customFormat="false" ht="13.1" hidden="false" customHeight="false" outlineLevel="0" collapsed="false">
      <c r="A333" s="382" t="s">
        <v>485</v>
      </c>
      <c r="B333" s="413" t="s">
        <v>142</v>
      </c>
      <c r="C333" s="196" t="s">
        <v>734</v>
      </c>
      <c r="D333" s="416" t="s">
        <v>735</v>
      </c>
      <c r="E333" s="202" t="n">
        <v>0</v>
      </c>
      <c r="F333" s="202" t="n">
        <v>0</v>
      </c>
      <c r="G333" s="202" t="n">
        <v>0</v>
      </c>
      <c r="H333" s="202" t="n">
        <v>0</v>
      </c>
      <c r="I333" s="202" t="n">
        <v>0</v>
      </c>
      <c r="J333" s="202" t="n">
        <v>0</v>
      </c>
      <c r="K333" s="202" t="n">
        <v>0</v>
      </c>
      <c r="L333" s="199" t="n">
        <v>38408446</v>
      </c>
    </row>
    <row r="334" customFormat="false" ht="13.1" hidden="false" customHeight="false" outlineLevel="0" collapsed="false">
      <c r="A334" s="382" t="s">
        <v>485</v>
      </c>
      <c r="B334" s="413" t="s">
        <v>142</v>
      </c>
      <c r="C334" s="196" t="s">
        <v>736</v>
      </c>
      <c r="D334" s="416" t="s">
        <v>737</v>
      </c>
      <c r="E334" s="202" t="n">
        <v>0</v>
      </c>
      <c r="F334" s="202" t="n">
        <v>0</v>
      </c>
      <c r="G334" s="202" t="n">
        <v>429840</v>
      </c>
      <c r="H334" s="202" t="n">
        <v>0</v>
      </c>
      <c r="I334" s="202" t="n">
        <v>0</v>
      </c>
      <c r="J334" s="202" t="n">
        <v>0</v>
      </c>
      <c r="K334" s="202" t="n">
        <v>429840</v>
      </c>
      <c r="L334" s="199" t="n">
        <v>27403261</v>
      </c>
    </row>
    <row r="335" customFormat="false" ht="20.6" hidden="false" customHeight="false" outlineLevel="0" collapsed="false">
      <c r="A335" s="382" t="s">
        <v>485</v>
      </c>
      <c r="B335" s="413" t="s">
        <v>142</v>
      </c>
      <c r="C335" s="196" t="s">
        <v>738</v>
      </c>
      <c r="D335" s="416" t="s">
        <v>739</v>
      </c>
      <c r="E335" s="202" t="n">
        <v>0</v>
      </c>
      <c r="F335" s="202" t="n">
        <v>0</v>
      </c>
      <c r="G335" s="202" t="n">
        <v>0</v>
      </c>
      <c r="H335" s="202" t="n">
        <v>0</v>
      </c>
      <c r="I335" s="202" t="n">
        <v>0</v>
      </c>
      <c r="J335" s="202" t="n">
        <v>0</v>
      </c>
      <c r="K335" s="202" t="n">
        <v>0</v>
      </c>
      <c r="L335" s="199" t="n">
        <v>15024971</v>
      </c>
    </row>
    <row r="336" customFormat="false" ht="13.1" hidden="false" customHeight="false" outlineLevel="0" collapsed="false">
      <c r="A336" s="382" t="s">
        <v>485</v>
      </c>
      <c r="B336" s="413" t="s">
        <v>142</v>
      </c>
      <c r="C336" s="196" t="s">
        <v>740</v>
      </c>
      <c r="D336" s="416" t="s">
        <v>741</v>
      </c>
      <c r="E336" s="202" t="n">
        <v>0</v>
      </c>
      <c r="F336" s="202" t="n">
        <v>0</v>
      </c>
      <c r="G336" s="202" t="n">
        <v>0</v>
      </c>
      <c r="H336" s="202" t="n">
        <v>0</v>
      </c>
      <c r="I336" s="202" t="n">
        <v>0</v>
      </c>
      <c r="J336" s="202" t="n">
        <v>0</v>
      </c>
      <c r="K336" s="202" t="n">
        <v>0</v>
      </c>
      <c r="L336" s="199" t="n">
        <v>11536086</v>
      </c>
    </row>
    <row r="337" customFormat="false" ht="20.6" hidden="false" customHeight="false" outlineLevel="0" collapsed="false">
      <c r="A337" s="382" t="s">
        <v>485</v>
      </c>
      <c r="B337" s="413" t="s">
        <v>142</v>
      </c>
      <c r="C337" s="196" t="s">
        <v>742</v>
      </c>
      <c r="D337" s="416" t="s">
        <v>743</v>
      </c>
      <c r="E337" s="202" t="n">
        <v>0</v>
      </c>
      <c r="F337" s="202" t="n">
        <v>0</v>
      </c>
      <c r="G337" s="202" t="n">
        <v>0</v>
      </c>
      <c r="H337" s="202" t="n">
        <v>0</v>
      </c>
      <c r="I337" s="202" t="n">
        <v>0</v>
      </c>
      <c r="J337" s="202" t="n">
        <v>0</v>
      </c>
      <c r="K337" s="202" t="n">
        <v>0</v>
      </c>
      <c r="L337" s="199" t="n">
        <v>0</v>
      </c>
    </row>
    <row r="338" customFormat="false" ht="13.1" hidden="false" customHeight="false" outlineLevel="0" collapsed="false">
      <c r="A338" s="382" t="s">
        <v>485</v>
      </c>
      <c r="B338" s="413" t="s">
        <v>142</v>
      </c>
      <c r="C338" s="196" t="s">
        <v>744</v>
      </c>
      <c r="D338" s="416" t="s">
        <v>745</v>
      </c>
      <c r="E338" s="202" t="n">
        <v>16284</v>
      </c>
      <c r="F338" s="202" t="n">
        <v>3230713</v>
      </c>
      <c r="G338" s="202" t="n">
        <v>110720</v>
      </c>
      <c r="H338" s="202" t="n">
        <v>122000</v>
      </c>
      <c r="I338" s="202" t="n">
        <v>0</v>
      </c>
      <c r="J338" s="202" t="n">
        <v>897351</v>
      </c>
      <c r="K338" s="202" t="n">
        <v>4377068</v>
      </c>
      <c r="L338" s="199" t="n">
        <v>84053483</v>
      </c>
    </row>
    <row r="339" customFormat="false" ht="20.6" hidden="false" customHeight="false" outlineLevel="0" collapsed="false">
      <c r="A339" s="382" t="s">
        <v>485</v>
      </c>
      <c r="B339" s="413" t="s">
        <v>142</v>
      </c>
      <c r="C339" s="196" t="s">
        <v>746</v>
      </c>
      <c r="D339" s="416" t="s">
        <v>747</v>
      </c>
      <c r="E339" s="202" t="n">
        <v>0</v>
      </c>
      <c r="F339" s="202" t="n">
        <v>0</v>
      </c>
      <c r="G339" s="202" t="n">
        <v>0</v>
      </c>
      <c r="H339" s="202" t="n">
        <v>0</v>
      </c>
      <c r="I339" s="202" t="n">
        <v>0</v>
      </c>
      <c r="J339" s="202" t="n">
        <v>0</v>
      </c>
      <c r="K339" s="202" t="n">
        <v>0</v>
      </c>
      <c r="L339" s="199" t="n">
        <v>13994639</v>
      </c>
    </row>
    <row r="340" customFormat="false" ht="13.1" hidden="false" customHeight="false" outlineLevel="0" collapsed="false">
      <c r="A340" s="382" t="s">
        <v>485</v>
      </c>
      <c r="B340" s="413" t="s">
        <v>142</v>
      </c>
      <c r="C340" s="196" t="s">
        <v>748</v>
      </c>
      <c r="D340" s="416" t="s">
        <v>749</v>
      </c>
      <c r="E340" s="202" t="n">
        <v>2760480</v>
      </c>
      <c r="F340" s="202" t="n">
        <v>1368660</v>
      </c>
      <c r="G340" s="202" t="n">
        <v>3059335</v>
      </c>
      <c r="H340" s="202" t="n">
        <v>376674</v>
      </c>
      <c r="I340" s="202" t="n">
        <v>16080</v>
      </c>
      <c r="J340" s="202" t="n">
        <v>0</v>
      </c>
      <c r="K340" s="202" t="n">
        <v>7581229</v>
      </c>
      <c r="L340" s="199" t="n">
        <v>243975775</v>
      </c>
    </row>
    <row r="341" customFormat="false" ht="30" hidden="false" customHeight="false" outlineLevel="0" collapsed="false">
      <c r="A341" s="382" t="s">
        <v>485</v>
      </c>
      <c r="B341" s="413" t="s">
        <v>142</v>
      </c>
      <c r="C341" s="196" t="s">
        <v>750</v>
      </c>
      <c r="D341" s="416" t="s">
        <v>751</v>
      </c>
      <c r="E341" s="202" t="n">
        <v>0</v>
      </c>
      <c r="F341" s="202" t="n">
        <v>0</v>
      </c>
      <c r="G341" s="202" t="n">
        <v>1829200</v>
      </c>
      <c r="H341" s="202" t="n">
        <v>1980000</v>
      </c>
      <c r="I341" s="202" t="n">
        <v>0</v>
      </c>
      <c r="J341" s="202" t="n">
        <v>0</v>
      </c>
      <c r="K341" s="202" t="n">
        <v>3809200</v>
      </c>
      <c r="L341" s="199" t="n">
        <v>116708278</v>
      </c>
    </row>
    <row r="342" customFormat="false" ht="20.6" hidden="false" customHeight="false" outlineLevel="0" collapsed="false">
      <c r="A342" s="382" t="s">
        <v>485</v>
      </c>
      <c r="B342" s="413" t="s">
        <v>142</v>
      </c>
      <c r="C342" s="196" t="s">
        <v>752</v>
      </c>
      <c r="D342" s="416" t="s">
        <v>753</v>
      </c>
      <c r="E342" s="202" t="n">
        <v>0</v>
      </c>
      <c r="F342" s="202" t="n">
        <v>28268752</v>
      </c>
      <c r="G342" s="202" t="n">
        <v>1131350</v>
      </c>
      <c r="H342" s="202" t="n">
        <v>2265120</v>
      </c>
      <c r="I342" s="202" t="n">
        <v>0</v>
      </c>
      <c r="J342" s="202" t="n">
        <v>0</v>
      </c>
      <c r="K342" s="202" t="n">
        <v>31665222</v>
      </c>
      <c r="L342" s="199" t="n">
        <v>1134056843</v>
      </c>
    </row>
    <row r="343" customFormat="false" ht="13.1" hidden="false" customHeight="false" outlineLevel="0" collapsed="false">
      <c r="A343" s="382" t="s">
        <v>485</v>
      </c>
      <c r="B343" s="413" t="s">
        <v>142</v>
      </c>
      <c r="C343" s="196" t="s">
        <v>447</v>
      </c>
      <c r="D343" s="416" t="s">
        <v>754</v>
      </c>
      <c r="E343" s="202" t="n">
        <v>0</v>
      </c>
      <c r="F343" s="202" t="n">
        <v>0</v>
      </c>
      <c r="G343" s="202" t="n">
        <v>0</v>
      </c>
      <c r="H343" s="202" t="n">
        <v>0</v>
      </c>
      <c r="I343" s="202" t="n">
        <v>0</v>
      </c>
      <c r="J343" s="202" t="n">
        <v>0</v>
      </c>
      <c r="K343" s="202" t="n">
        <v>0</v>
      </c>
      <c r="L343" s="199" t="n">
        <v>0</v>
      </c>
    </row>
    <row r="344" customFormat="false" ht="20.6" hidden="false" customHeight="false" outlineLevel="0" collapsed="false">
      <c r="A344" s="382" t="s">
        <v>485</v>
      </c>
      <c r="B344" s="413" t="s">
        <v>142</v>
      </c>
      <c r="C344" s="196" t="s">
        <v>755</v>
      </c>
      <c r="D344" s="416" t="s">
        <v>756</v>
      </c>
      <c r="E344" s="202" t="n">
        <v>0</v>
      </c>
      <c r="F344" s="202" t="n">
        <v>0</v>
      </c>
      <c r="G344" s="202" t="n">
        <v>0</v>
      </c>
      <c r="H344" s="202" t="n">
        <v>0</v>
      </c>
      <c r="I344" s="202" t="n">
        <v>0</v>
      </c>
      <c r="J344" s="202" t="n">
        <v>0</v>
      </c>
      <c r="K344" s="202" t="n">
        <v>0</v>
      </c>
      <c r="L344" s="199" t="n">
        <v>0</v>
      </c>
    </row>
    <row r="345" customFormat="false" ht="13.1" hidden="false" customHeight="false" outlineLevel="0" collapsed="false">
      <c r="A345" s="382" t="s">
        <v>485</v>
      </c>
      <c r="B345" s="413" t="s">
        <v>142</v>
      </c>
      <c r="C345" s="196" t="s">
        <v>451</v>
      </c>
      <c r="D345" s="416" t="s">
        <v>757</v>
      </c>
      <c r="E345" s="202" t="n">
        <v>0</v>
      </c>
      <c r="F345" s="202" t="n">
        <v>51870</v>
      </c>
      <c r="G345" s="202" t="n">
        <v>11560</v>
      </c>
      <c r="H345" s="202" t="n">
        <v>3442228</v>
      </c>
      <c r="I345" s="202" t="n">
        <v>0</v>
      </c>
      <c r="J345" s="202" t="n">
        <v>0</v>
      </c>
      <c r="K345" s="202" t="n">
        <v>3505658</v>
      </c>
      <c r="L345" s="199" t="n">
        <v>77620768</v>
      </c>
    </row>
    <row r="346" customFormat="false" ht="20.6" hidden="false" customHeight="false" outlineLevel="0" collapsed="false">
      <c r="A346" s="382" t="s">
        <v>485</v>
      </c>
      <c r="B346" s="413" t="s">
        <v>142</v>
      </c>
      <c r="C346" s="196" t="s">
        <v>758</v>
      </c>
      <c r="D346" s="416" t="s">
        <v>759</v>
      </c>
      <c r="E346" s="202" t="n">
        <v>0</v>
      </c>
      <c r="F346" s="202" t="n">
        <v>0</v>
      </c>
      <c r="G346" s="202" t="n">
        <v>0</v>
      </c>
      <c r="H346" s="202" t="n">
        <v>0</v>
      </c>
      <c r="I346" s="202" t="n">
        <v>0</v>
      </c>
      <c r="J346" s="202" t="n">
        <v>0</v>
      </c>
      <c r="K346" s="202" t="n">
        <v>0</v>
      </c>
      <c r="L346" s="199" t="n">
        <v>20580783</v>
      </c>
    </row>
    <row r="347" customFormat="false" ht="20.6" hidden="false" customHeight="false" outlineLevel="0" collapsed="false">
      <c r="A347" s="382" t="s">
        <v>485</v>
      </c>
      <c r="B347" s="413" t="s">
        <v>142</v>
      </c>
      <c r="C347" s="196" t="s">
        <v>760</v>
      </c>
      <c r="D347" s="416" t="s">
        <v>761</v>
      </c>
      <c r="E347" s="202" t="n">
        <v>1508800</v>
      </c>
      <c r="F347" s="202" t="n">
        <v>966000</v>
      </c>
      <c r="G347" s="202" t="n">
        <v>1218600</v>
      </c>
      <c r="H347" s="202" t="n">
        <v>11512750</v>
      </c>
      <c r="I347" s="202" t="n">
        <v>971600</v>
      </c>
      <c r="J347" s="202" t="n">
        <v>2240000</v>
      </c>
      <c r="K347" s="202" t="n">
        <v>18417750</v>
      </c>
      <c r="L347" s="199" t="n">
        <v>114096460</v>
      </c>
    </row>
    <row r="348" customFormat="false" ht="20.6" hidden="false" customHeight="false" outlineLevel="0" collapsed="false">
      <c r="A348" s="382" t="s">
        <v>485</v>
      </c>
      <c r="B348" s="413" t="s">
        <v>142</v>
      </c>
      <c r="C348" s="196" t="s">
        <v>762</v>
      </c>
      <c r="D348" s="416" t="s">
        <v>763</v>
      </c>
      <c r="E348" s="202" t="n">
        <v>0</v>
      </c>
      <c r="F348" s="202" t="n">
        <v>0</v>
      </c>
      <c r="G348" s="202" t="n">
        <v>0</v>
      </c>
      <c r="H348" s="202" t="n">
        <v>0</v>
      </c>
      <c r="I348" s="202" t="n">
        <v>0</v>
      </c>
      <c r="J348" s="202" t="n">
        <v>0</v>
      </c>
      <c r="K348" s="202" t="n">
        <v>0</v>
      </c>
      <c r="L348" s="199" t="n">
        <v>0</v>
      </c>
    </row>
    <row r="349" customFormat="false" ht="20.6" hidden="false" customHeight="false" outlineLevel="0" collapsed="false">
      <c r="A349" s="382" t="s">
        <v>485</v>
      </c>
      <c r="B349" s="413" t="s">
        <v>142</v>
      </c>
      <c r="C349" s="196" t="s">
        <v>764</v>
      </c>
      <c r="D349" s="416" t="s">
        <v>765</v>
      </c>
      <c r="E349" s="202" t="n">
        <v>0</v>
      </c>
      <c r="F349" s="202" t="n">
        <v>0</v>
      </c>
      <c r="G349" s="202" t="n">
        <v>0</v>
      </c>
      <c r="H349" s="202" t="n">
        <v>0</v>
      </c>
      <c r="I349" s="202" t="n">
        <v>0</v>
      </c>
      <c r="J349" s="202" t="n">
        <v>0</v>
      </c>
      <c r="K349" s="202" t="n">
        <v>0</v>
      </c>
      <c r="L349" s="199" t="n">
        <v>116000</v>
      </c>
    </row>
    <row r="350" customFormat="false" ht="20.6" hidden="false" customHeight="false" outlineLevel="0" collapsed="false">
      <c r="A350" s="382" t="s">
        <v>485</v>
      </c>
      <c r="B350" s="413" t="s">
        <v>142</v>
      </c>
      <c r="C350" s="196" t="s">
        <v>766</v>
      </c>
      <c r="D350" s="416" t="s">
        <v>767</v>
      </c>
      <c r="E350" s="202" t="n">
        <v>50132884</v>
      </c>
      <c r="F350" s="202" t="n">
        <v>3348893</v>
      </c>
      <c r="G350" s="202" t="n">
        <v>5195012</v>
      </c>
      <c r="H350" s="202" t="n">
        <v>54245826</v>
      </c>
      <c r="I350" s="202" t="n">
        <v>5615152</v>
      </c>
      <c r="J350" s="202" t="n">
        <v>25996971</v>
      </c>
      <c r="K350" s="202" t="n">
        <v>144534738</v>
      </c>
      <c r="L350" s="199" t="n">
        <v>1362915745</v>
      </c>
    </row>
    <row r="351" customFormat="false" ht="20.6" hidden="false" customHeight="false" outlineLevel="0" collapsed="false">
      <c r="A351" s="382" t="s">
        <v>485</v>
      </c>
      <c r="B351" s="413" t="s">
        <v>142</v>
      </c>
      <c r="C351" s="196" t="s">
        <v>768</v>
      </c>
      <c r="D351" s="416" t="s">
        <v>769</v>
      </c>
      <c r="E351" s="202" t="n">
        <v>0</v>
      </c>
      <c r="F351" s="202" t="n">
        <v>0</v>
      </c>
      <c r="G351" s="202" t="n">
        <v>0</v>
      </c>
      <c r="H351" s="202" t="n">
        <v>0</v>
      </c>
      <c r="I351" s="202" t="n">
        <v>0</v>
      </c>
      <c r="J351" s="202" t="n">
        <v>0</v>
      </c>
      <c r="K351" s="202" t="n">
        <v>0</v>
      </c>
      <c r="L351" s="199" t="n">
        <v>16352004</v>
      </c>
    </row>
    <row r="352" customFormat="false" ht="13.1" hidden="false" customHeight="false" outlineLevel="0" collapsed="false">
      <c r="A352" s="382" t="s">
        <v>485</v>
      </c>
      <c r="B352" s="413" t="s">
        <v>142</v>
      </c>
      <c r="C352" s="196" t="s">
        <v>455</v>
      </c>
      <c r="D352" s="416" t="s">
        <v>770</v>
      </c>
      <c r="E352" s="202" t="n">
        <v>0</v>
      </c>
      <c r="F352" s="202" t="n">
        <v>0</v>
      </c>
      <c r="G352" s="202" t="n">
        <v>0</v>
      </c>
      <c r="H352" s="202" t="n">
        <v>825140</v>
      </c>
      <c r="I352" s="202" t="n">
        <v>736000</v>
      </c>
      <c r="J352" s="202" t="n">
        <v>460000</v>
      </c>
      <c r="K352" s="202" t="n">
        <v>2021140</v>
      </c>
      <c r="L352" s="199" t="n">
        <v>14887025</v>
      </c>
    </row>
    <row r="353" customFormat="false" ht="20.6" hidden="false" customHeight="false" outlineLevel="0" collapsed="false">
      <c r="A353" s="382" t="s">
        <v>485</v>
      </c>
      <c r="B353" s="413" t="s">
        <v>142</v>
      </c>
      <c r="C353" s="196" t="s">
        <v>771</v>
      </c>
      <c r="D353" s="416" t="s">
        <v>772</v>
      </c>
      <c r="E353" s="202" t="n">
        <v>0</v>
      </c>
      <c r="F353" s="202" t="n">
        <v>0</v>
      </c>
      <c r="G353" s="202" t="n">
        <v>0</v>
      </c>
      <c r="H353" s="202" t="n">
        <v>0</v>
      </c>
      <c r="I353" s="202" t="n">
        <v>0</v>
      </c>
      <c r="J353" s="202" t="n">
        <v>0</v>
      </c>
      <c r="K353" s="202" t="n">
        <v>0</v>
      </c>
      <c r="L353" s="199" t="n">
        <v>14389325</v>
      </c>
    </row>
    <row r="354" customFormat="false" ht="13.1" hidden="false" customHeight="false" outlineLevel="0" collapsed="false">
      <c r="A354" s="382" t="s">
        <v>485</v>
      </c>
      <c r="B354" s="413" t="s">
        <v>142</v>
      </c>
      <c r="C354" s="196" t="s">
        <v>773</v>
      </c>
      <c r="D354" s="416" t="s">
        <v>774</v>
      </c>
      <c r="E354" s="202" t="n">
        <v>0</v>
      </c>
      <c r="F354" s="202" t="n">
        <v>0</v>
      </c>
      <c r="G354" s="202" t="n">
        <v>0</v>
      </c>
      <c r="H354" s="202" t="n">
        <v>0</v>
      </c>
      <c r="I354" s="202" t="n">
        <v>0</v>
      </c>
      <c r="J354" s="202" t="n">
        <v>0</v>
      </c>
      <c r="K354" s="202" t="n">
        <v>0</v>
      </c>
      <c r="L354" s="199" t="n">
        <v>12184464</v>
      </c>
    </row>
    <row r="355" customFormat="false" ht="20.6" hidden="false" customHeight="false" outlineLevel="0" collapsed="false">
      <c r="A355" s="382" t="s">
        <v>485</v>
      </c>
      <c r="B355" s="413" t="s">
        <v>142</v>
      </c>
      <c r="C355" s="196" t="s">
        <v>775</v>
      </c>
      <c r="D355" s="416" t="s">
        <v>776</v>
      </c>
      <c r="E355" s="202" t="n">
        <v>79079520</v>
      </c>
      <c r="F355" s="202" t="n">
        <v>17301400</v>
      </c>
      <c r="G355" s="202" t="n">
        <v>52680980</v>
      </c>
      <c r="H355" s="202" t="n">
        <v>214868238</v>
      </c>
      <c r="I355" s="202" t="n">
        <v>14518850</v>
      </c>
      <c r="J355" s="202" t="n">
        <v>83389500</v>
      </c>
      <c r="K355" s="202" t="n">
        <v>461838488</v>
      </c>
      <c r="L355" s="199" t="n">
        <v>4434256124</v>
      </c>
    </row>
    <row r="356" customFormat="false" ht="13.1" hidden="false" customHeight="false" outlineLevel="0" collapsed="false">
      <c r="A356" s="382" t="s">
        <v>485</v>
      </c>
      <c r="B356" s="413" t="s">
        <v>142</v>
      </c>
      <c r="C356" s="196" t="s">
        <v>698</v>
      </c>
      <c r="D356" s="416" t="s">
        <v>777</v>
      </c>
      <c r="E356" s="202" t="n">
        <v>0</v>
      </c>
      <c r="F356" s="202" t="n">
        <v>0</v>
      </c>
      <c r="G356" s="202" t="n">
        <v>0</v>
      </c>
      <c r="H356" s="202" t="n">
        <v>0</v>
      </c>
      <c r="I356" s="202" t="n">
        <v>0</v>
      </c>
      <c r="J356" s="202" t="n">
        <v>0</v>
      </c>
      <c r="K356" s="202" t="n">
        <v>0</v>
      </c>
      <c r="L356" s="199" t="n">
        <v>11485830</v>
      </c>
    </row>
    <row r="357" customFormat="false" ht="13.1" hidden="false" customHeight="false" outlineLevel="0" collapsed="false">
      <c r="A357" s="382" t="s">
        <v>485</v>
      </c>
      <c r="B357" s="413" t="s">
        <v>142</v>
      </c>
      <c r="C357" s="196" t="s">
        <v>700</v>
      </c>
      <c r="D357" s="416" t="s">
        <v>778</v>
      </c>
      <c r="E357" s="202" t="n">
        <v>0</v>
      </c>
      <c r="F357" s="202" t="n">
        <v>0</v>
      </c>
      <c r="G357" s="202" t="n">
        <v>0</v>
      </c>
      <c r="H357" s="202" t="n">
        <v>0</v>
      </c>
      <c r="I357" s="202" t="n">
        <v>0</v>
      </c>
      <c r="J357" s="202" t="n">
        <v>0</v>
      </c>
      <c r="K357" s="202" t="n">
        <v>0</v>
      </c>
      <c r="L357" s="199" t="n">
        <v>9306000</v>
      </c>
    </row>
    <row r="358" customFormat="false" ht="13.1" hidden="false" customHeight="false" outlineLevel="0" collapsed="false">
      <c r="A358" s="382" t="s">
        <v>485</v>
      </c>
      <c r="B358" s="413" t="s">
        <v>142</v>
      </c>
      <c r="C358" s="196" t="s">
        <v>779</v>
      </c>
      <c r="D358" s="416" t="s">
        <v>780</v>
      </c>
      <c r="E358" s="202" t="n">
        <v>0</v>
      </c>
      <c r="F358" s="202" t="n">
        <v>0</v>
      </c>
      <c r="G358" s="202" t="n">
        <v>0</v>
      </c>
      <c r="H358" s="202" t="n">
        <v>6431000</v>
      </c>
      <c r="I358" s="202" t="n">
        <v>0</v>
      </c>
      <c r="J358" s="202" t="n">
        <v>0</v>
      </c>
      <c r="K358" s="202" t="n">
        <v>6431000</v>
      </c>
      <c r="L358" s="199" t="n">
        <v>68091879</v>
      </c>
    </row>
    <row r="359" customFormat="false" ht="13.1" hidden="false" customHeight="false" outlineLevel="0" collapsed="false">
      <c r="A359" s="382" t="s">
        <v>485</v>
      </c>
      <c r="B359" s="413" t="s">
        <v>142</v>
      </c>
      <c r="C359" s="196" t="s">
        <v>781</v>
      </c>
      <c r="D359" s="416" t="s">
        <v>782</v>
      </c>
      <c r="E359" s="202" t="n">
        <v>0</v>
      </c>
      <c r="F359" s="202" t="n">
        <v>0</v>
      </c>
      <c r="G359" s="202" t="n">
        <v>1866152</v>
      </c>
      <c r="H359" s="202" t="n">
        <v>164516</v>
      </c>
      <c r="I359" s="202" t="n">
        <v>18096</v>
      </c>
      <c r="J359" s="202" t="n">
        <v>0</v>
      </c>
      <c r="K359" s="202" t="n">
        <v>2048764</v>
      </c>
      <c r="L359" s="199" t="n">
        <v>6930664</v>
      </c>
    </row>
    <row r="360" customFormat="false" ht="13.1" hidden="false" customHeight="false" outlineLevel="0" collapsed="false">
      <c r="A360" s="382" t="s">
        <v>485</v>
      </c>
      <c r="B360" s="413" t="s">
        <v>142</v>
      </c>
      <c r="C360" s="196" t="s">
        <v>783</v>
      </c>
      <c r="D360" s="416" t="s">
        <v>784</v>
      </c>
      <c r="E360" s="202" t="n">
        <v>0</v>
      </c>
      <c r="F360" s="202" t="n">
        <v>0</v>
      </c>
      <c r="G360" s="202" t="n">
        <v>0</v>
      </c>
      <c r="H360" s="202" t="n">
        <v>2720520</v>
      </c>
      <c r="I360" s="202" t="n">
        <v>0</v>
      </c>
      <c r="J360" s="202" t="n">
        <v>0</v>
      </c>
      <c r="K360" s="202" t="n">
        <v>2720520</v>
      </c>
      <c r="L360" s="199" t="n">
        <v>3718044</v>
      </c>
    </row>
    <row r="361" customFormat="false" ht="20.6" hidden="false" customHeight="false" outlineLevel="0" collapsed="false">
      <c r="A361" s="382" t="s">
        <v>485</v>
      </c>
      <c r="B361" s="413" t="s">
        <v>142</v>
      </c>
      <c r="C361" s="196" t="s">
        <v>785</v>
      </c>
      <c r="D361" s="416" t="s">
        <v>786</v>
      </c>
      <c r="E361" s="202" t="n">
        <v>0</v>
      </c>
      <c r="F361" s="202" t="n">
        <v>0</v>
      </c>
      <c r="G361" s="202" t="n">
        <v>118680</v>
      </c>
      <c r="H361" s="202" t="n">
        <v>933835</v>
      </c>
      <c r="I361" s="202" t="n">
        <v>115956</v>
      </c>
      <c r="J361" s="202" t="n">
        <v>128929</v>
      </c>
      <c r="K361" s="202" t="n">
        <v>1297400</v>
      </c>
      <c r="L361" s="199" t="n">
        <v>20870975</v>
      </c>
    </row>
    <row r="362" customFormat="false" ht="20.6" hidden="false" customHeight="false" outlineLevel="0" collapsed="false">
      <c r="A362" s="382" t="s">
        <v>485</v>
      </c>
      <c r="B362" s="413" t="s">
        <v>142</v>
      </c>
      <c r="C362" s="196" t="s">
        <v>787</v>
      </c>
      <c r="D362" s="416" t="s">
        <v>788</v>
      </c>
      <c r="E362" s="202" t="n">
        <v>0</v>
      </c>
      <c r="F362" s="202" t="n">
        <v>0</v>
      </c>
      <c r="G362" s="202" t="n">
        <v>0</v>
      </c>
      <c r="H362" s="202" t="n">
        <v>2930400</v>
      </c>
      <c r="I362" s="202" t="n">
        <v>0</v>
      </c>
      <c r="J362" s="202" t="n">
        <v>0</v>
      </c>
      <c r="K362" s="202" t="n">
        <v>2930400</v>
      </c>
      <c r="L362" s="199" t="n">
        <v>30864036</v>
      </c>
    </row>
    <row r="363" customFormat="false" ht="13.1" hidden="false" customHeight="false" outlineLevel="0" collapsed="false">
      <c r="A363" s="382" t="s">
        <v>485</v>
      </c>
      <c r="B363" s="413" t="s">
        <v>142</v>
      </c>
      <c r="C363" s="196" t="s">
        <v>789</v>
      </c>
      <c r="D363" s="416" t="s">
        <v>790</v>
      </c>
      <c r="E363" s="202" t="n">
        <v>12389140</v>
      </c>
      <c r="F363" s="202" t="n">
        <v>9927120</v>
      </c>
      <c r="G363" s="202" t="n">
        <v>2887715</v>
      </c>
      <c r="H363" s="202" t="n">
        <v>7869800</v>
      </c>
      <c r="I363" s="202" t="n">
        <v>6430930</v>
      </c>
      <c r="J363" s="202" t="n">
        <v>3992470</v>
      </c>
      <c r="K363" s="202" t="n">
        <v>43497175</v>
      </c>
      <c r="L363" s="199" t="n">
        <v>898638057</v>
      </c>
    </row>
    <row r="364" customFormat="false" ht="13.1" hidden="false" customHeight="false" outlineLevel="0" collapsed="false">
      <c r="A364" s="382" t="s">
        <v>485</v>
      </c>
      <c r="B364" s="413" t="s">
        <v>142</v>
      </c>
      <c r="C364" s="196" t="s">
        <v>791</v>
      </c>
      <c r="D364" s="416" t="s">
        <v>792</v>
      </c>
      <c r="E364" s="202" t="n">
        <v>0</v>
      </c>
      <c r="F364" s="202" t="n">
        <v>0</v>
      </c>
      <c r="G364" s="202" t="n">
        <v>0</v>
      </c>
      <c r="H364" s="202" t="n">
        <v>0</v>
      </c>
      <c r="I364" s="202" t="n">
        <v>0</v>
      </c>
      <c r="J364" s="202" t="n">
        <v>0</v>
      </c>
      <c r="K364" s="202" t="n">
        <v>0</v>
      </c>
      <c r="L364" s="199" t="n">
        <v>0</v>
      </c>
    </row>
    <row r="365" customFormat="false" ht="20.6" hidden="false" customHeight="false" outlineLevel="0" collapsed="false">
      <c r="A365" s="382" t="s">
        <v>485</v>
      </c>
      <c r="B365" s="413" t="s">
        <v>142</v>
      </c>
      <c r="C365" s="196" t="s">
        <v>793</v>
      </c>
      <c r="D365" s="416" t="s">
        <v>794</v>
      </c>
      <c r="E365" s="202" t="n">
        <v>0</v>
      </c>
      <c r="F365" s="202" t="n">
        <v>0</v>
      </c>
      <c r="G365" s="202" t="n">
        <v>0</v>
      </c>
      <c r="H365" s="202" t="n">
        <v>0</v>
      </c>
      <c r="I365" s="202" t="n">
        <v>0</v>
      </c>
      <c r="J365" s="202" t="n">
        <v>0</v>
      </c>
      <c r="K365" s="202" t="n">
        <v>0</v>
      </c>
      <c r="L365" s="199" t="n">
        <v>1825254</v>
      </c>
    </row>
    <row r="366" customFormat="false" ht="13.1" hidden="false" customHeight="false" outlineLevel="0" collapsed="false">
      <c r="A366" s="382" t="s">
        <v>485</v>
      </c>
      <c r="B366" s="413" t="s">
        <v>142</v>
      </c>
      <c r="C366" s="196" t="s">
        <v>795</v>
      </c>
      <c r="D366" s="416" t="s">
        <v>796</v>
      </c>
      <c r="E366" s="202" t="n">
        <v>0</v>
      </c>
      <c r="F366" s="202" t="n">
        <v>0</v>
      </c>
      <c r="G366" s="202" t="n">
        <v>0</v>
      </c>
      <c r="H366" s="202" t="n">
        <v>0</v>
      </c>
      <c r="I366" s="202" t="n">
        <v>0</v>
      </c>
      <c r="J366" s="202" t="n">
        <v>0</v>
      </c>
      <c r="K366" s="202" t="n">
        <v>0</v>
      </c>
      <c r="L366" s="199" t="n">
        <v>90793922</v>
      </c>
    </row>
    <row r="367" customFormat="false" ht="20.6" hidden="false" customHeight="false" outlineLevel="0" collapsed="false">
      <c r="A367" s="382" t="s">
        <v>485</v>
      </c>
      <c r="B367" s="413" t="s">
        <v>142</v>
      </c>
      <c r="C367" s="196" t="s">
        <v>797</v>
      </c>
      <c r="D367" s="416" t="s">
        <v>798</v>
      </c>
      <c r="E367" s="202" t="n">
        <v>0</v>
      </c>
      <c r="F367" s="202" t="n">
        <v>0</v>
      </c>
      <c r="G367" s="202" t="n">
        <v>0</v>
      </c>
      <c r="H367" s="202" t="n">
        <v>0</v>
      </c>
      <c r="I367" s="202" t="n">
        <v>0</v>
      </c>
      <c r="J367" s="202" t="n">
        <v>0</v>
      </c>
      <c r="K367" s="202" t="n">
        <v>0</v>
      </c>
      <c r="L367" s="199" t="n">
        <v>0</v>
      </c>
    </row>
    <row r="368" customFormat="false" ht="13.1" hidden="false" customHeight="false" outlineLevel="0" collapsed="false">
      <c r="A368" s="382" t="s">
        <v>485</v>
      </c>
      <c r="B368" s="413" t="s">
        <v>142</v>
      </c>
      <c r="C368" s="196" t="s">
        <v>799</v>
      </c>
      <c r="D368" s="416" t="s">
        <v>800</v>
      </c>
      <c r="E368" s="202" t="n">
        <v>0</v>
      </c>
      <c r="F368" s="202" t="n">
        <v>0</v>
      </c>
      <c r="G368" s="202" t="n">
        <v>0</v>
      </c>
      <c r="H368" s="202" t="n">
        <v>0</v>
      </c>
      <c r="I368" s="202" t="n">
        <v>0</v>
      </c>
      <c r="J368" s="202" t="n">
        <v>0</v>
      </c>
      <c r="K368" s="202" t="n">
        <v>0</v>
      </c>
      <c r="L368" s="199" t="n">
        <v>1116560</v>
      </c>
    </row>
    <row r="369" customFormat="false" ht="13.1" hidden="false" customHeight="false" outlineLevel="0" collapsed="false">
      <c r="A369" s="382" t="s">
        <v>801</v>
      </c>
      <c r="B369" s="382" t="s">
        <v>802</v>
      </c>
      <c r="C369" s="196" t="s">
        <v>803</v>
      </c>
      <c r="D369" s="417" t="s">
        <v>804</v>
      </c>
      <c r="E369" s="202" t="n">
        <v>0</v>
      </c>
      <c r="F369" s="202" t="n">
        <v>0</v>
      </c>
      <c r="G369" s="202" t="n">
        <v>0</v>
      </c>
      <c r="H369" s="202" t="n">
        <v>0</v>
      </c>
      <c r="I369" s="202" t="n">
        <v>0</v>
      </c>
      <c r="J369" s="202" t="n">
        <v>0</v>
      </c>
      <c r="K369" s="202" t="n">
        <v>0</v>
      </c>
      <c r="L369" s="199" t="n">
        <v>0</v>
      </c>
    </row>
    <row r="370" customFormat="false" ht="20.6" hidden="false" customHeight="false" outlineLevel="0" collapsed="false">
      <c r="A370" s="382" t="s">
        <v>801</v>
      </c>
      <c r="B370" s="382" t="s">
        <v>802</v>
      </c>
      <c r="C370" s="196" t="s">
        <v>534</v>
      </c>
      <c r="D370" s="417" t="s">
        <v>805</v>
      </c>
      <c r="E370" s="202" t="n">
        <v>0</v>
      </c>
      <c r="F370" s="202" t="n">
        <v>0</v>
      </c>
      <c r="G370" s="202" t="n">
        <v>0</v>
      </c>
      <c r="H370" s="202" t="n">
        <v>0</v>
      </c>
      <c r="I370" s="202" t="n">
        <v>0</v>
      </c>
      <c r="J370" s="202" t="n">
        <v>0</v>
      </c>
      <c r="K370" s="202" t="n">
        <v>0</v>
      </c>
      <c r="L370" s="199" t="n">
        <v>0</v>
      </c>
    </row>
    <row r="371" customFormat="false" ht="20.6" hidden="false" customHeight="false" outlineLevel="0" collapsed="false">
      <c r="A371" s="382" t="s">
        <v>801</v>
      </c>
      <c r="B371" s="382" t="s">
        <v>802</v>
      </c>
      <c r="C371" s="196" t="s">
        <v>530</v>
      </c>
      <c r="D371" s="417" t="s">
        <v>806</v>
      </c>
      <c r="E371" s="202" t="n">
        <v>0</v>
      </c>
      <c r="F371" s="202" t="n">
        <v>0</v>
      </c>
      <c r="G371" s="202" t="n">
        <v>0</v>
      </c>
      <c r="H371" s="202" t="n">
        <v>0</v>
      </c>
      <c r="I371" s="202" t="n">
        <v>0</v>
      </c>
      <c r="J371" s="202" t="n">
        <v>0</v>
      </c>
      <c r="K371" s="202" t="n">
        <v>0</v>
      </c>
      <c r="L371" s="199" t="n">
        <v>0</v>
      </c>
    </row>
    <row r="372" customFormat="false" ht="20.6" hidden="false" customHeight="false" outlineLevel="0" collapsed="false">
      <c r="A372" s="382" t="s">
        <v>801</v>
      </c>
      <c r="B372" s="382" t="s">
        <v>802</v>
      </c>
      <c r="C372" s="196" t="s">
        <v>532</v>
      </c>
      <c r="D372" s="417" t="s">
        <v>807</v>
      </c>
      <c r="E372" s="202" t="n">
        <v>0</v>
      </c>
      <c r="F372" s="202" t="n">
        <v>0</v>
      </c>
      <c r="G372" s="202" t="n">
        <v>0</v>
      </c>
      <c r="H372" s="202" t="n">
        <v>0</v>
      </c>
      <c r="I372" s="202" t="n">
        <v>0</v>
      </c>
      <c r="J372" s="202" t="n">
        <v>0</v>
      </c>
      <c r="K372" s="202" t="n">
        <v>0</v>
      </c>
      <c r="L372" s="199" t="n">
        <v>0</v>
      </c>
    </row>
    <row r="373" customFormat="false" ht="13.1" hidden="false" customHeight="false" outlineLevel="0" collapsed="false">
      <c r="A373" s="382" t="s">
        <v>801</v>
      </c>
      <c r="B373" s="382" t="s">
        <v>802</v>
      </c>
      <c r="C373" s="196" t="s">
        <v>808</v>
      </c>
      <c r="D373" s="417" t="s">
        <v>809</v>
      </c>
      <c r="E373" s="202" t="n">
        <v>0</v>
      </c>
      <c r="F373" s="202" t="n">
        <v>0</v>
      </c>
      <c r="G373" s="202" t="n">
        <v>0</v>
      </c>
      <c r="H373" s="202" t="n">
        <v>0</v>
      </c>
      <c r="I373" s="202" t="n">
        <v>0</v>
      </c>
      <c r="J373" s="202" t="n">
        <v>303800</v>
      </c>
      <c r="K373" s="202" t="n">
        <v>303800</v>
      </c>
      <c r="L373" s="199" t="n">
        <v>19947400</v>
      </c>
    </row>
    <row r="374" customFormat="false" ht="20.6" hidden="false" customHeight="false" outlineLevel="0" collapsed="false">
      <c r="A374" s="382" t="s">
        <v>801</v>
      </c>
      <c r="B374" s="382" t="s">
        <v>802</v>
      </c>
      <c r="C374" s="196" t="s">
        <v>542</v>
      </c>
      <c r="D374" s="417" t="s">
        <v>810</v>
      </c>
      <c r="E374" s="202" t="n">
        <v>0</v>
      </c>
      <c r="F374" s="202" t="n">
        <v>0</v>
      </c>
      <c r="G374" s="202" t="n">
        <v>0</v>
      </c>
      <c r="H374" s="202" t="n">
        <v>0</v>
      </c>
      <c r="I374" s="202" t="n">
        <v>0</v>
      </c>
      <c r="J374" s="202" t="n">
        <v>0</v>
      </c>
      <c r="K374" s="202" t="n">
        <v>0</v>
      </c>
      <c r="L374" s="199" t="n">
        <v>547600</v>
      </c>
    </row>
    <row r="375" customFormat="false" ht="20.6" hidden="false" customHeight="false" outlineLevel="0" collapsed="false">
      <c r="A375" s="382" t="s">
        <v>801</v>
      </c>
      <c r="B375" s="382" t="s">
        <v>802</v>
      </c>
      <c r="C375" s="196" t="s">
        <v>811</v>
      </c>
      <c r="D375" s="417" t="s">
        <v>812</v>
      </c>
      <c r="E375" s="202" t="n">
        <v>0</v>
      </c>
      <c r="F375" s="202" t="n">
        <v>0</v>
      </c>
      <c r="G375" s="202" t="n">
        <v>0</v>
      </c>
      <c r="H375" s="202" t="n">
        <v>0</v>
      </c>
      <c r="I375" s="202" t="n">
        <v>0</v>
      </c>
      <c r="J375" s="202" t="n">
        <v>0</v>
      </c>
      <c r="K375" s="202" t="n">
        <v>0</v>
      </c>
      <c r="L375" s="199" t="n">
        <v>18954696</v>
      </c>
    </row>
    <row r="376" customFormat="false" ht="20.6" hidden="false" customHeight="false" outlineLevel="0" collapsed="false">
      <c r="A376" s="382" t="s">
        <v>801</v>
      </c>
      <c r="B376" s="382" t="s">
        <v>802</v>
      </c>
      <c r="C376" s="196" t="s">
        <v>571</v>
      </c>
      <c r="D376" s="417" t="s">
        <v>813</v>
      </c>
      <c r="E376" s="202" t="n">
        <v>0</v>
      </c>
      <c r="F376" s="202" t="n">
        <v>0</v>
      </c>
      <c r="G376" s="202" t="n">
        <v>0</v>
      </c>
      <c r="H376" s="202" t="n">
        <v>0</v>
      </c>
      <c r="I376" s="202" t="n">
        <v>0</v>
      </c>
      <c r="J376" s="202" t="n">
        <v>0</v>
      </c>
      <c r="K376" s="202" t="n">
        <v>0</v>
      </c>
      <c r="L376" s="199" t="n">
        <v>16100</v>
      </c>
    </row>
    <row r="377" customFormat="false" ht="13.1" hidden="false" customHeight="false" outlineLevel="0" collapsed="false">
      <c r="A377" s="382" t="s">
        <v>801</v>
      </c>
      <c r="B377" s="382" t="s">
        <v>802</v>
      </c>
      <c r="C377" s="196" t="s">
        <v>814</v>
      </c>
      <c r="D377" s="417" t="s">
        <v>815</v>
      </c>
      <c r="E377" s="202" t="n">
        <v>0</v>
      </c>
      <c r="F377" s="202" t="n">
        <v>2759630</v>
      </c>
      <c r="G377" s="202" t="n">
        <v>0</v>
      </c>
      <c r="H377" s="202" t="n">
        <v>3247120</v>
      </c>
      <c r="I377" s="202" t="n">
        <v>0</v>
      </c>
      <c r="J377" s="202" t="n">
        <v>767340</v>
      </c>
      <c r="K377" s="202" t="n">
        <v>6774090</v>
      </c>
      <c r="L377" s="199" t="n">
        <v>294116150</v>
      </c>
    </row>
    <row r="378" customFormat="false" ht="13.1" hidden="false" customHeight="false" outlineLevel="0" collapsed="false">
      <c r="A378" s="382" t="s">
        <v>801</v>
      </c>
      <c r="B378" s="382" t="s">
        <v>802</v>
      </c>
      <c r="C378" s="196" t="s">
        <v>816</v>
      </c>
      <c r="D378" s="417" t="s">
        <v>817</v>
      </c>
      <c r="E378" s="202" t="n">
        <v>0</v>
      </c>
      <c r="F378" s="202" t="n">
        <v>150000</v>
      </c>
      <c r="G378" s="202" t="n">
        <v>0</v>
      </c>
      <c r="H378" s="202" t="n">
        <v>590682</v>
      </c>
      <c r="I378" s="202" t="n">
        <v>168000</v>
      </c>
      <c r="J378" s="202" t="n">
        <v>0</v>
      </c>
      <c r="K378" s="202" t="n">
        <v>908682</v>
      </c>
      <c r="L378" s="199" t="n">
        <v>544250241</v>
      </c>
    </row>
    <row r="379" customFormat="false" ht="20.6" hidden="false" customHeight="false" outlineLevel="0" collapsed="false">
      <c r="A379" s="382" t="s">
        <v>801</v>
      </c>
      <c r="B379" s="382" t="s">
        <v>802</v>
      </c>
      <c r="C379" s="196" t="s">
        <v>818</v>
      </c>
      <c r="D379" s="417" t="s">
        <v>819</v>
      </c>
      <c r="E379" s="202" t="n">
        <v>0</v>
      </c>
      <c r="F379" s="202" t="n">
        <v>0</v>
      </c>
      <c r="G379" s="202" t="n">
        <v>0</v>
      </c>
      <c r="H379" s="202" t="n">
        <v>0</v>
      </c>
      <c r="I379" s="202" t="n">
        <v>0</v>
      </c>
      <c r="J379" s="202" t="n">
        <v>0</v>
      </c>
      <c r="K379" s="202" t="n">
        <v>0</v>
      </c>
      <c r="L379" s="199" t="n">
        <v>14078487</v>
      </c>
    </row>
    <row r="380" customFormat="false" ht="13.1" hidden="false" customHeight="false" outlineLevel="0" collapsed="false">
      <c r="A380" s="382" t="s">
        <v>801</v>
      </c>
      <c r="B380" s="382" t="s">
        <v>802</v>
      </c>
      <c r="C380" s="196" t="s">
        <v>820</v>
      </c>
      <c r="D380" s="417" t="s">
        <v>821</v>
      </c>
      <c r="E380" s="202" t="n">
        <v>0</v>
      </c>
      <c r="F380" s="202" t="n">
        <v>0</v>
      </c>
      <c r="G380" s="202" t="n">
        <v>0</v>
      </c>
      <c r="H380" s="202" t="n">
        <v>0</v>
      </c>
      <c r="I380" s="202" t="n">
        <v>0</v>
      </c>
      <c r="J380" s="202" t="n">
        <v>0</v>
      </c>
      <c r="K380" s="202" t="n">
        <v>0</v>
      </c>
      <c r="L380" s="199" t="n">
        <v>972481463</v>
      </c>
    </row>
    <row r="381" customFormat="false" ht="20.6" hidden="false" customHeight="false" outlineLevel="0" collapsed="false">
      <c r="A381" s="382" t="s">
        <v>801</v>
      </c>
      <c r="B381" s="382" t="s">
        <v>802</v>
      </c>
      <c r="C381" s="196" t="s">
        <v>822</v>
      </c>
      <c r="D381" s="417" t="s">
        <v>823</v>
      </c>
      <c r="E381" s="202" t="n">
        <v>0</v>
      </c>
      <c r="F381" s="202" t="n">
        <v>0</v>
      </c>
      <c r="G381" s="202" t="n">
        <v>0</v>
      </c>
      <c r="H381" s="202" t="n">
        <v>0</v>
      </c>
      <c r="I381" s="202" t="n">
        <v>0</v>
      </c>
      <c r="J381" s="202" t="n">
        <v>0</v>
      </c>
      <c r="K381" s="202" t="n">
        <v>0</v>
      </c>
      <c r="L381" s="199" t="n">
        <v>3176503000</v>
      </c>
    </row>
    <row r="382" customFormat="false" ht="13.1" hidden="false" customHeight="false" outlineLevel="0" collapsed="false">
      <c r="A382" s="382" t="s">
        <v>801</v>
      </c>
      <c r="B382" s="382" t="s">
        <v>802</v>
      </c>
      <c r="C382" s="196" t="s">
        <v>569</v>
      </c>
      <c r="D382" s="417" t="s">
        <v>825</v>
      </c>
      <c r="E382" s="202" t="n">
        <v>0</v>
      </c>
      <c r="F382" s="202" t="n">
        <v>0</v>
      </c>
      <c r="G382" s="202" t="n">
        <v>0</v>
      </c>
      <c r="H382" s="202" t="n">
        <v>0</v>
      </c>
      <c r="I382" s="202" t="n">
        <v>0</v>
      </c>
      <c r="J382" s="202" t="n">
        <v>0</v>
      </c>
      <c r="K382" s="202" t="n">
        <v>0</v>
      </c>
      <c r="L382" s="199" t="n">
        <v>0</v>
      </c>
    </row>
    <row r="383" customFormat="false" ht="13.1" hidden="false" customHeight="false" outlineLevel="0" collapsed="false">
      <c r="A383" s="382" t="s">
        <v>801</v>
      </c>
      <c r="B383" s="382" t="s">
        <v>802</v>
      </c>
      <c r="C383" s="196" t="s">
        <v>574</v>
      </c>
      <c r="D383" s="417" t="s">
        <v>826</v>
      </c>
      <c r="E383" s="202" t="n">
        <v>0</v>
      </c>
      <c r="F383" s="202" t="n">
        <v>0</v>
      </c>
      <c r="G383" s="202" t="n">
        <v>0</v>
      </c>
      <c r="H383" s="202" t="n">
        <v>0</v>
      </c>
      <c r="I383" s="202" t="n">
        <v>0</v>
      </c>
      <c r="J383" s="202" t="n">
        <v>0</v>
      </c>
      <c r="K383" s="202" t="n">
        <v>0</v>
      </c>
      <c r="L383" s="199" t="n">
        <v>0</v>
      </c>
    </row>
    <row r="384" customFormat="false" ht="13.1" hidden="false" customHeight="false" outlineLevel="0" collapsed="false">
      <c r="A384" s="382" t="s">
        <v>801</v>
      </c>
      <c r="B384" s="382" t="s">
        <v>802</v>
      </c>
      <c r="C384" s="196" t="s">
        <v>576</v>
      </c>
      <c r="D384" s="417" t="s">
        <v>827</v>
      </c>
      <c r="E384" s="202" t="n">
        <v>0</v>
      </c>
      <c r="F384" s="202" t="n">
        <v>0</v>
      </c>
      <c r="G384" s="202" t="n">
        <v>0</v>
      </c>
      <c r="H384" s="202" t="n">
        <v>0</v>
      </c>
      <c r="I384" s="202" t="n">
        <v>0</v>
      </c>
      <c r="J384" s="202" t="n">
        <v>0</v>
      </c>
      <c r="K384" s="202" t="n">
        <v>0</v>
      </c>
      <c r="L384" s="199" t="n">
        <v>5372200</v>
      </c>
    </row>
    <row r="385" customFormat="false" ht="13.1" hidden="false" customHeight="false" outlineLevel="0" collapsed="false">
      <c r="A385" s="382" t="s">
        <v>801</v>
      </c>
      <c r="B385" s="382" t="s">
        <v>802</v>
      </c>
      <c r="C385" s="196" t="s">
        <v>828</v>
      </c>
      <c r="D385" s="417" t="s">
        <v>829</v>
      </c>
      <c r="E385" s="202" t="n">
        <v>0</v>
      </c>
      <c r="F385" s="202" t="n">
        <v>0</v>
      </c>
      <c r="G385" s="202" t="n">
        <v>0</v>
      </c>
      <c r="H385" s="202" t="n">
        <v>0</v>
      </c>
      <c r="I385" s="202" t="n">
        <v>0</v>
      </c>
      <c r="J385" s="202" t="n">
        <v>0</v>
      </c>
      <c r="K385" s="202" t="n">
        <v>0</v>
      </c>
      <c r="L385" s="199" t="n">
        <v>0</v>
      </c>
    </row>
    <row r="386" customFormat="false" ht="13.1" hidden="false" customHeight="false" outlineLevel="0" collapsed="false">
      <c r="A386" s="382" t="s">
        <v>801</v>
      </c>
      <c r="B386" s="382" t="s">
        <v>802</v>
      </c>
      <c r="C386" s="196" t="s">
        <v>830</v>
      </c>
      <c r="D386" s="417" t="s">
        <v>831</v>
      </c>
      <c r="E386" s="202" t="n">
        <v>0</v>
      </c>
      <c r="F386" s="202" t="n">
        <v>0</v>
      </c>
      <c r="G386" s="202" t="n">
        <v>0</v>
      </c>
      <c r="H386" s="202" t="n">
        <v>0</v>
      </c>
      <c r="I386" s="202" t="n">
        <v>0</v>
      </c>
      <c r="J386" s="202" t="n">
        <v>0</v>
      </c>
      <c r="K386" s="202" t="n">
        <v>0</v>
      </c>
      <c r="L386" s="199" t="n">
        <v>0</v>
      </c>
    </row>
    <row r="387" customFormat="false" ht="20.6" hidden="false" customHeight="false" outlineLevel="0" collapsed="false">
      <c r="A387" s="382" t="s">
        <v>801</v>
      </c>
      <c r="B387" s="382" t="s">
        <v>802</v>
      </c>
      <c r="C387" s="196" t="s">
        <v>822</v>
      </c>
      <c r="D387" s="417" t="s">
        <v>832</v>
      </c>
      <c r="E387" s="202" t="n">
        <v>0</v>
      </c>
      <c r="F387" s="202" t="n">
        <v>0</v>
      </c>
      <c r="G387" s="202" t="n">
        <v>0</v>
      </c>
      <c r="H387" s="202" t="n">
        <v>0</v>
      </c>
      <c r="I387" s="202" t="n">
        <v>0</v>
      </c>
      <c r="J387" s="202" t="n">
        <v>0</v>
      </c>
      <c r="K387" s="202" t="n">
        <v>0</v>
      </c>
      <c r="L387" s="199" t="n">
        <v>1706693049</v>
      </c>
    </row>
    <row r="388" customFormat="false" ht="13.1" hidden="false" customHeight="false" outlineLevel="0" collapsed="false">
      <c r="A388" s="382" t="s">
        <v>801</v>
      </c>
      <c r="B388" s="382" t="s">
        <v>802</v>
      </c>
      <c r="C388" s="196" t="s">
        <v>607</v>
      </c>
      <c r="D388" s="417" t="s">
        <v>833</v>
      </c>
      <c r="E388" s="202" t="n">
        <v>0</v>
      </c>
      <c r="F388" s="202" t="n">
        <v>0</v>
      </c>
      <c r="G388" s="202" t="n">
        <v>0</v>
      </c>
      <c r="H388" s="202" t="n">
        <v>0</v>
      </c>
      <c r="I388" s="202" t="n">
        <v>0</v>
      </c>
      <c r="J388" s="202" t="n">
        <v>0</v>
      </c>
      <c r="K388" s="202" t="n">
        <v>0</v>
      </c>
      <c r="L388" s="199" t="n">
        <v>2974762</v>
      </c>
    </row>
    <row r="389" customFormat="false" ht="13.1" hidden="false" customHeight="false" outlineLevel="0" collapsed="false">
      <c r="A389" s="382" t="s">
        <v>801</v>
      </c>
      <c r="B389" s="413" t="s">
        <v>217</v>
      </c>
      <c r="C389" s="196" t="s">
        <v>834</v>
      </c>
      <c r="D389" s="417" t="s">
        <v>835</v>
      </c>
      <c r="E389" s="202" t="n">
        <v>0</v>
      </c>
      <c r="F389" s="202" t="n">
        <v>0</v>
      </c>
      <c r="G389" s="202" t="n">
        <v>0</v>
      </c>
      <c r="H389" s="202" t="n">
        <v>0</v>
      </c>
      <c r="I389" s="202" t="n">
        <v>0</v>
      </c>
      <c r="J389" s="202" t="n">
        <v>0</v>
      </c>
      <c r="K389" s="202" t="n">
        <v>0</v>
      </c>
      <c r="L389" s="199" t="n">
        <v>6941200</v>
      </c>
    </row>
    <row r="390" customFormat="false" ht="13.1" hidden="false" customHeight="false" outlineLevel="0" collapsed="false">
      <c r="A390" s="382" t="s">
        <v>801</v>
      </c>
      <c r="B390" s="413" t="s">
        <v>217</v>
      </c>
      <c r="C390" s="196" t="s">
        <v>241</v>
      </c>
      <c r="D390" s="417" t="s">
        <v>836</v>
      </c>
      <c r="E390" s="202" t="n">
        <v>0</v>
      </c>
      <c r="F390" s="202" t="n">
        <v>0</v>
      </c>
      <c r="G390" s="202" t="n">
        <v>0</v>
      </c>
      <c r="H390" s="202" t="n">
        <v>0</v>
      </c>
      <c r="I390" s="202" t="n">
        <v>0</v>
      </c>
      <c r="J390" s="202" t="n">
        <v>0</v>
      </c>
      <c r="K390" s="202" t="n">
        <v>0</v>
      </c>
      <c r="L390" s="199" t="n">
        <v>66798784</v>
      </c>
    </row>
    <row r="391" customFormat="false" ht="13.1" hidden="false" customHeight="false" outlineLevel="0" collapsed="false">
      <c r="A391" s="382" t="s">
        <v>801</v>
      </c>
      <c r="B391" s="413" t="s">
        <v>217</v>
      </c>
      <c r="C391" s="196" t="s">
        <v>243</v>
      </c>
      <c r="D391" s="417" t="s">
        <v>837</v>
      </c>
      <c r="E391" s="202" t="n">
        <v>0</v>
      </c>
      <c r="F391" s="202" t="n">
        <v>0</v>
      </c>
      <c r="G391" s="202" t="n">
        <v>0</v>
      </c>
      <c r="H391" s="202" t="n">
        <v>0</v>
      </c>
      <c r="I391" s="202" t="n">
        <v>0</v>
      </c>
      <c r="J391" s="202" t="n">
        <v>0</v>
      </c>
      <c r="K391" s="202" t="n">
        <v>0</v>
      </c>
      <c r="L391" s="199" t="n">
        <v>2701237</v>
      </c>
    </row>
    <row r="392" customFormat="false" ht="13.1" hidden="false" customHeight="false" outlineLevel="0" collapsed="false">
      <c r="A392" s="382" t="s">
        <v>801</v>
      </c>
      <c r="B392" s="413" t="s">
        <v>217</v>
      </c>
      <c r="C392" s="196" t="s">
        <v>241</v>
      </c>
      <c r="D392" s="417" t="s">
        <v>838</v>
      </c>
      <c r="E392" s="202" t="n">
        <v>0</v>
      </c>
      <c r="F392" s="202" t="n">
        <v>0</v>
      </c>
      <c r="G392" s="202" t="n">
        <v>0</v>
      </c>
      <c r="H392" s="202" t="n">
        <v>0</v>
      </c>
      <c r="I392" s="202" t="n">
        <v>0</v>
      </c>
      <c r="J392" s="202" t="n">
        <v>0</v>
      </c>
      <c r="K392" s="202" t="n">
        <v>0</v>
      </c>
      <c r="L392" s="199" t="n">
        <v>42658189</v>
      </c>
    </row>
    <row r="393" customFormat="false" ht="13.1" hidden="false" customHeight="false" outlineLevel="0" collapsed="false">
      <c r="A393" s="382" t="s">
        <v>801</v>
      </c>
      <c r="B393" s="413" t="s">
        <v>135</v>
      </c>
      <c r="C393" s="196" t="s">
        <v>612</v>
      </c>
      <c r="D393" s="417" t="s">
        <v>839</v>
      </c>
      <c r="E393" s="202" t="n">
        <v>0</v>
      </c>
      <c r="F393" s="202" t="n">
        <v>0</v>
      </c>
      <c r="G393" s="202" t="n">
        <v>150214000</v>
      </c>
      <c r="H393" s="202" t="n">
        <v>838173640</v>
      </c>
      <c r="I393" s="202" t="n">
        <v>60258880</v>
      </c>
      <c r="J393" s="202" t="n">
        <v>403638656</v>
      </c>
      <c r="K393" s="202" t="n">
        <v>1452285176</v>
      </c>
      <c r="L393" s="199" t="n">
        <v>45777975141</v>
      </c>
    </row>
    <row r="394" customFormat="false" ht="13.1" hidden="false" customHeight="false" outlineLevel="0" collapsed="false">
      <c r="A394" s="382" t="s">
        <v>801</v>
      </c>
      <c r="B394" s="413" t="s">
        <v>201</v>
      </c>
      <c r="C394" s="196" t="s">
        <v>840</v>
      </c>
      <c r="D394" s="417" t="s">
        <v>841</v>
      </c>
      <c r="E394" s="202" t="n">
        <v>0</v>
      </c>
      <c r="F394" s="202" t="n">
        <v>0</v>
      </c>
      <c r="G394" s="202" t="n">
        <v>0</v>
      </c>
      <c r="H394" s="202" t="n">
        <v>0</v>
      </c>
      <c r="I394" s="202" t="n">
        <v>0</v>
      </c>
      <c r="J394" s="202" t="n">
        <v>0</v>
      </c>
      <c r="K394" s="202" t="n">
        <v>0</v>
      </c>
      <c r="L394" s="199" t="n">
        <v>270120</v>
      </c>
    </row>
    <row r="395" customFormat="false" ht="20.6" hidden="false" customHeight="false" outlineLevel="0" collapsed="false">
      <c r="A395" s="382" t="s">
        <v>801</v>
      </c>
      <c r="B395" s="413" t="s">
        <v>201</v>
      </c>
      <c r="C395" s="196" t="s">
        <v>204</v>
      </c>
      <c r="D395" s="417" t="s">
        <v>842</v>
      </c>
      <c r="E395" s="202" t="n">
        <v>20094450</v>
      </c>
      <c r="F395" s="202" t="n">
        <v>56890220</v>
      </c>
      <c r="G395" s="202" t="n">
        <v>118513730</v>
      </c>
      <c r="H395" s="202" t="n">
        <v>420225240</v>
      </c>
      <c r="I395" s="202" t="n">
        <v>53211950</v>
      </c>
      <c r="J395" s="202" t="n">
        <v>109094900</v>
      </c>
      <c r="K395" s="202" t="n">
        <v>778030490</v>
      </c>
      <c r="L395" s="199" t="n">
        <v>11301152386</v>
      </c>
    </row>
    <row r="396" customFormat="false" ht="13.1" hidden="false" customHeight="false" outlineLevel="0" collapsed="false">
      <c r="A396" s="382" t="s">
        <v>801</v>
      </c>
      <c r="B396" s="413" t="s">
        <v>201</v>
      </c>
      <c r="C396" s="196" t="s">
        <v>843</v>
      </c>
      <c r="D396" s="417" t="s">
        <v>844</v>
      </c>
      <c r="E396" s="202" t="n">
        <v>0</v>
      </c>
      <c r="F396" s="202" t="n">
        <v>0</v>
      </c>
      <c r="G396" s="202" t="n">
        <v>0</v>
      </c>
      <c r="H396" s="202" t="n">
        <v>13520000</v>
      </c>
      <c r="I396" s="202" t="n">
        <v>0</v>
      </c>
      <c r="J396" s="202" t="n">
        <v>1950000</v>
      </c>
      <c r="K396" s="202" t="n">
        <v>15470000</v>
      </c>
      <c r="L396" s="199" t="n">
        <v>391259960</v>
      </c>
    </row>
    <row r="397" customFormat="false" ht="20.6" hidden="false" customHeight="false" outlineLevel="0" collapsed="false">
      <c r="A397" s="382" t="s">
        <v>801</v>
      </c>
      <c r="B397" s="413" t="s">
        <v>201</v>
      </c>
      <c r="C397" s="196" t="s">
        <v>845</v>
      </c>
      <c r="D397" s="417" t="s">
        <v>846</v>
      </c>
      <c r="E397" s="202" t="n">
        <v>1156320</v>
      </c>
      <c r="F397" s="202" t="n">
        <v>13085160</v>
      </c>
      <c r="G397" s="202" t="n">
        <v>13786740</v>
      </c>
      <c r="H397" s="202" t="n">
        <v>18744300</v>
      </c>
      <c r="I397" s="202" t="n">
        <v>0</v>
      </c>
      <c r="J397" s="202" t="n">
        <v>15957240</v>
      </c>
      <c r="K397" s="202" t="n">
        <v>62729760</v>
      </c>
      <c r="L397" s="199" t="n">
        <v>408976580</v>
      </c>
    </row>
    <row r="398" customFormat="false" ht="20.6" hidden="false" customHeight="false" outlineLevel="0" collapsed="false">
      <c r="A398" s="382" t="s">
        <v>801</v>
      </c>
      <c r="B398" s="413" t="s">
        <v>201</v>
      </c>
      <c r="C398" s="196" t="s">
        <v>847</v>
      </c>
      <c r="D398" s="417" t="s">
        <v>848</v>
      </c>
      <c r="E398" s="202" t="n">
        <v>0</v>
      </c>
      <c r="F398" s="202" t="n">
        <v>12720620</v>
      </c>
      <c r="G398" s="202" t="n">
        <v>13403020</v>
      </c>
      <c r="H398" s="202" t="n">
        <v>6391500</v>
      </c>
      <c r="I398" s="202" t="n">
        <v>0</v>
      </c>
      <c r="J398" s="202" t="n">
        <v>3162930</v>
      </c>
      <c r="K398" s="202" t="n">
        <v>35678070</v>
      </c>
      <c r="L398" s="199" t="n">
        <v>346963932</v>
      </c>
    </row>
    <row r="399" customFormat="false" ht="13.1" hidden="false" customHeight="false" outlineLevel="0" collapsed="false">
      <c r="A399" s="382" t="s">
        <v>801</v>
      </c>
      <c r="B399" s="413" t="s">
        <v>201</v>
      </c>
      <c r="C399" s="196" t="s">
        <v>849</v>
      </c>
      <c r="D399" s="417" t="s">
        <v>850</v>
      </c>
      <c r="E399" s="202" t="n">
        <v>0</v>
      </c>
      <c r="F399" s="202" t="n">
        <v>0</v>
      </c>
      <c r="G399" s="202" t="n">
        <v>0</v>
      </c>
      <c r="H399" s="202" t="n">
        <v>0</v>
      </c>
      <c r="I399" s="202" t="n">
        <v>0</v>
      </c>
      <c r="J399" s="202" t="n">
        <v>0</v>
      </c>
      <c r="K399" s="202" t="n">
        <v>0</v>
      </c>
      <c r="L399" s="199" t="n">
        <v>0</v>
      </c>
    </row>
    <row r="400" customFormat="false" ht="20.6" hidden="false" customHeight="false" outlineLevel="0" collapsed="false">
      <c r="A400" s="382" t="s">
        <v>801</v>
      </c>
      <c r="B400" s="413" t="s">
        <v>201</v>
      </c>
      <c r="C400" s="196" t="s">
        <v>851</v>
      </c>
      <c r="D400" s="417" t="s">
        <v>852</v>
      </c>
      <c r="E400" s="202" t="n">
        <v>0</v>
      </c>
      <c r="F400" s="202" t="n">
        <v>0</v>
      </c>
      <c r="G400" s="202" t="n">
        <v>0</v>
      </c>
      <c r="H400" s="202" t="n">
        <v>0</v>
      </c>
      <c r="I400" s="202" t="n">
        <v>0</v>
      </c>
      <c r="J400" s="202" t="n">
        <v>0</v>
      </c>
      <c r="K400" s="202" t="n">
        <v>0</v>
      </c>
      <c r="L400" s="199" t="n">
        <v>0</v>
      </c>
    </row>
    <row r="401" customFormat="false" ht="13.1" hidden="false" customHeight="false" outlineLevel="0" collapsed="false">
      <c r="A401" s="382" t="s">
        <v>801</v>
      </c>
      <c r="B401" s="413" t="s">
        <v>201</v>
      </c>
      <c r="C401" s="196" t="s">
        <v>853</v>
      </c>
      <c r="D401" s="417" t="s">
        <v>854</v>
      </c>
      <c r="E401" s="202" t="n">
        <v>0</v>
      </c>
      <c r="F401" s="202" t="n">
        <v>0</v>
      </c>
      <c r="G401" s="202" t="n">
        <v>0</v>
      </c>
      <c r="H401" s="202" t="n">
        <v>0</v>
      </c>
      <c r="I401" s="202" t="n">
        <v>0</v>
      </c>
      <c r="J401" s="202" t="n">
        <v>0</v>
      </c>
      <c r="K401" s="202" t="n">
        <v>0</v>
      </c>
      <c r="L401" s="199" t="n">
        <v>0</v>
      </c>
    </row>
    <row r="402" customFormat="false" ht="30" hidden="false" customHeight="false" outlineLevel="0" collapsed="false">
      <c r="A402" s="382" t="s">
        <v>801</v>
      </c>
      <c r="B402" s="413" t="s">
        <v>201</v>
      </c>
      <c r="C402" s="196" t="s">
        <v>855</v>
      </c>
      <c r="D402" s="417" t="s">
        <v>856</v>
      </c>
      <c r="E402" s="202" t="n">
        <v>0</v>
      </c>
      <c r="F402" s="202" t="n">
        <v>1881000</v>
      </c>
      <c r="G402" s="202" t="n">
        <v>7176000</v>
      </c>
      <c r="H402" s="202" t="n">
        <v>8752000</v>
      </c>
      <c r="I402" s="202" t="n">
        <v>1784800</v>
      </c>
      <c r="J402" s="202" t="n">
        <v>6742900</v>
      </c>
      <c r="K402" s="202" t="n">
        <v>26336700</v>
      </c>
      <c r="L402" s="199" t="n">
        <v>2202020508</v>
      </c>
    </row>
    <row r="403" customFormat="false" ht="20.6" hidden="false" customHeight="false" outlineLevel="0" collapsed="false">
      <c r="A403" s="382" t="s">
        <v>801</v>
      </c>
      <c r="B403" s="413" t="s">
        <v>201</v>
      </c>
      <c r="C403" s="196" t="s">
        <v>857</v>
      </c>
      <c r="D403" s="417" t="s">
        <v>858</v>
      </c>
      <c r="E403" s="202" t="n">
        <v>0</v>
      </c>
      <c r="F403" s="202" t="n">
        <v>0</v>
      </c>
      <c r="G403" s="202" t="n">
        <v>0</v>
      </c>
      <c r="H403" s="202" t="n">
        <v>9172000</v>
      </c>
      <c r="I403" s="202" t="n">
        <v>0</v>
      </c>
      <c r="J403" s="202" t="n">
        <v>0</v>
      </c>
      <c r="K403" s="202" t="n">
        <v>9172000</v>
      </c>
      <c r="L403" s="199" t="n">
        <v>55660600</v>
      </c>
    </row>
    <row r="404" customFormat="false" ht="20.6" hidden="false" customHeight="false" outlineLevel="0" collapsed="false">
      <c r="A404" s="382" t="s">
        <v>801</v>
      </c>
      <c r="B404" s="413" t="s">
        <v>201</v>
      </c>
      <c r="C404" s="196" t="s">
        <v>204</v>
      </c>
      <c r="D404" s="417" t="s">
        <v>859</v>
      </c>
      <c r="E404" s="202" t="n">
        <v>13054000</v>
      </c>
      <c r="F404" s="202" t="n">
        <v>9152300</v>
      </c>
      <c r="G404" s="202" t="n">
        <v>79062480</v>
      </c>
      <c r="H404" s="202" t="n">
        <v>124437680</v>
      </c>
      <c r="I404" s="202" t="n">
        <v>25324980</v>
      </c>
      <c r="J404" s="202" t="n">
        <v>45049252</v>
      </c>
      <c r="K404" s="202" t="n">
        <v>296080692</v>
      </c>
      <c r="L404" s="199" t="n">
        <v>3547958701</v>
      </c>
    </row>
    <row r="405" customFormat="false" ht="20.6" hidden="false" customHeight="false" outlineLevel="0" collapsed="false">
      <c r="A405" s="382" t="s">
        <v>801</v>
      </c>
      <c r="B405" s="413" t="s">
        <v>201</v>
      </c>
      <c r="C405" s="196" t="s">
        <v>861</v>
      </c>
      <c r="D405" s="417" t="s">
        <v>862</v>
      </c>
      <c r="E405" s="202" t="n">
        <v>0</v>
      </c>
      <c r="F405" s="202" t="n">
        <v>3555000</v>
      </c>
      <c r="G405" s="202" t="n">
        <v>1638000</v>
      </c>
      <c r="H405" s="202" t="n">
        <v>2132500</v>
      </c>
      <c r="I405" s="202" t="n">
        <v>693000</v>
      </c>
      <c r="J405" s="202" t="n">
        <v>6313920</v>
      </c>
      <c r="K405" s="202" t="n">
        <v>14332420</v>
      </c>
      <c r="L405" s="199" t="n">
        <v>1466280633</v>
      </c>
    </row>
    <row r="406" customFormat="false" ht="20.6" hidden="false" customHeight="false" outlineLevel="0" collapsed="false">
      <c r="A406" s="382" t="s">
        <v>801</v>
      </c>
      <c r="B406" s="413" t="s">
        <v>201</v>
      </c>
      <c r="C406" s="196" t="s">
        <v>863</v>
      </c>
      <c r="D406" s="417" t="s">
        <v>864</v>
      </c>
      <c r="E406" s="202" t="n">
        <v>0</v>
      </c>
      <c r="F406" s="202" t="n">
        <v>1436400</v>
      </c>
      <c r="G406" s="202" t="n">
        <v>6002920</v>
      </c>
      <c r="H406" s="202" t="n">
        <v>6844000</v>
      </c>
      <c r="I406" s="202" t="n">
        <v>0</v>
      </c>
      <c r="J406" s="202" t="n">
        <v>0</v>
      </c>
      <c r="K406" s="202" t="n">
        <v>14283320</v>
      </c>
      <c r="L406" s="199" t="n">
        <v>281750400</v>
      </c>
    </row>
    <row r="407" customFormat="false" ht="13.1" hidden="false" customHeight="false" outlineLevel="0" collapsed="false">
      <c r="A407" s="382" t="s">
        <v>801</v>
      </c>
      <c r="B407" s="413" t="s">
        <v>201</v>
      </c>
      <c r="C407" s="196" t="s">
        <v>865</v>
      </c>
      <c r="D407" s="417" t="s">
        <v>866</v>
      </c>
      <c r="E407" s="202" t="n">
        <v>0</v>
      </c>
      <c r="F407" s="202" t="n">
        <v>13953800</v>
      </c>
      <c r="G407" s="202" t="n">
        <v>15384652</v>
      </c>
      <c r="H407" s="202" t="n">
        <v>34487800</v>
      </c>
      <c r="I407" s="202" t="n">
        <v>0</v>
      </c>
      <c r="J407" s="202" t="n">
        <v>0</v>
      </c>
      <c r="K407" s="202" t="n">
        <v>63826252</v>
      </c>
      <c r="L407" s="199" t="n">
        <v>780504852</v>
      </c>
    </row>
    <row r="408" customFormat="false" ht="13.1" hidden="false" customHeight="false" outlineLevel="0" collapsed="false">
      <c r="A408" s="382" t="s">
        <v>801</v>
      </c>
      <c r="B408" s="413" t="s">
        <v>201</v>
      </c>
      <c r="C408" s="196" t="s">
        <v>867</v>
      </c>
      <c r="D408" s="417" t="s">
        <v>868</v>
      </c>
      <c r="E408" s="202" t="n">
        <v>0</v>
      </c>
      <c r="F408" s="202" t="n">
        <v>0</v>
      </c>
      <c r="G408" s="202" t="n">
        <v>0</v>
      </c>
      <c r="H408" s="202" t="n">
        <v>0</v>
      </c>
      <c r="I408" s="202" t="n">
        <v>0</v>
      </c>
      <c r="J408" s="202" t="n">
        <v>0</v>
      </c>
      <c r="K408" s="202" t="n">
        <v>0</v>
      </c>
      <c r="L408" s="199" t="n">
        <v>0</v>
      </c>
    </row>
    <row r="409" customFormat="false" ht="13.1" hidden="false" customHeight="false" outlineLevel="0" collapsed="false">
      <c r="A409" s="382" t="s">
        <v>801</v>
      </c>
      <c r="B409" s="413" t="s">
        <v>201</v>
      </c>
      <c r="C409" s="196" t="s">
        <v>869</v>
      </c>
      <c r="D409" s="417" t="s">
        <v>870</v>
      </c>
      <c r="E409" s="202" t="n">
        <v>0</v>
      </c>
      <c r="F409" s="202" t="n">
        <v>0</v>
      </c>
      <c r="G409" s="202" t="n">
        <v>0</v>
      </c>
      <c r="H409" s="202" t="n">
        <v>0</v>
      </c>
      <c r="I409" s="202" t="n">
        <v>0</v>
      </c>
      <c r="J409" s="202" t="n">
        <v>0</v>
      </c>
      <c r="K409" s="202" t="n">
        <v>0</v>
      </c>
      <c r="L409" s="199" t="n">
        <v>3261918</v>
      </c>
    </row>
    <row r="410" customFormat="false" ht="13.1" hidden="false" customHeight="false" outlineLevel="0" collapsed="false">
      <c r="A410" s="382" t="s">
        <v>801</v>
      </c>
      <c r="B410" s="413" t="s">
        <v>201</v>
      </c>
      <c r="C410" s="196" t="s">
        <v>124</v>
      </c>
      <c r="D410" s="417" t="s">
        <v>871</v>
      </c>
      <c r="E410" s="202" t="n">
        <v>48678000</v>
      </c>
      <c r="F410" s="202" t="n">
        <v>0</v>
      </c>
      <c r="G410" s="202" t="n">
        <v>2688000</v>
      </c>
      <c r="H410" s="202" t="n">
        <v>999600</v>
      </c>
      <c r="I410" s="202" t="n">
        <v>0</v>
      </c>
      <c r="J410" s="202" t="n">
        <v>7513212</v>
      </c>
      <c r="K410" s="202" t="n">
        <v>59878812</v>
      </c>
      <c r="L410" s="199" t="n">
        <v>1636757366</v>
      </c>
    </row>
    <row r="411" customFormat="false" ht="13.1" hidden="false" customHeight="false" outlineLevel="0" collapsed="false">
      <c r="A411" s="382" t="s">
        <v>801</v>
      </c>
      <c r="B411" s="413" t="s">
        <v>201</v>
      </c>
      <c r="C411" s="196" t="s">
        <v>202</v>
      </c>
      <c r="D411" s="417" t="s">
        <v>872</v>
      </c>
      <c r="E411" s="202" t="n">
        <v>0</v>
      </c>
      <c r="F411" s="202" t="n">
        <v>66500</v>
      </c>
      <c r="G411" s="202" t="n">
        <v>24644148</v>
      </c>
      <c r="H411" s="202" t="n">
        <v>4515628</v>
      </c>
      <c r="I411" s="202" t="n">
        <v>522500</v>
      </c>
      <c r="J411" s="202" t="n">
        <v>2818900</v>
      </c>
      <c r="K411" s="202" t="n">
        <v>32567676</v>
      </c>
      <c r="L411" s="199" t="n">
        <v>453633569</v>
      </c>
    </row>
    <row r="412" customFormat="false" ht="20.6" hidden="false" customHeight="false" outlineLevel="0" collapsed="false">
      <c r="A412" s="382" t="s">
        <v>801</v>
      </c>
      <c r="B412" s="413" t="s">
        <v>201</v>
      </c>
      <c r="C412" s="196" t="s">
        <v>212</v>
      </c>
      <c r="D412" s="417" t="s">
        <v>873</v>
      </c>
      <c r="E412" s="202" t="n">
        <v>3075000</v>
      </c>
      <c r="F412" s="202" t="n">
        <v>0</v>
      </c>
      <c r="G412" s="202" t="n">
        <v>1133340</v>
      </c>
      <c r="H412" s="202" t="n">
        <v>2060544</v>
      </c>
      <c r="I412" s="202" t="n">
        <v>1094700</v>
      </c>
      <c r="J412" s="202" t="n">
        <v>555000</v>
      </c>
      <c r="K412" s="202" t="n">
        <v>7918584</v>
      </c>
      <c r="L412" s="199" t="n">
        <v>180810999</v>
      </c>
    </row>
    <row r="413" customFormat="false" ht="20.6" hidden="false" customHeight="false" outlineLevel="0" collapsed="false">
      <c r="A413" s="382" t="s">
        <v>801</v>
      </c>
      <c r="B413" s="413" t="s">
        <v>201</v>
      </c>
      <c r="C413" s="196" t="s">
        <v>874</v>
      </c>
      <c r="D413" s="417" t="s">
        <v>875</v>
      </c>
      <c r="E413" s="202" t="n">
        <v>33033000</v>
      </c>
      <c r="F413" s="202" t="n">
        <v>0</v>
      </c>
      <c r="G413" s="202" t="n">
        <v>34095060</v>
      </c>
      <c r="H413" s="202" t="n">
        <v>26662500</v>
      </c>
      <c r="I413" s="202" t="n">
        <v>17736300</v>
      </c>
      <c r="J413" s="202" t="n">
        <v>14458730</v>
      </c>
      <c r="K413" s="202" t="n">
        <v>125985590</v>
      </c>
      <c r="L413" s="199" t="n">
        <v>3455154481</v>
      </c>
    </row>
    <row r="414" customFormat="false" ht="20.6" hidden="false" customHeight="false" outlineLevel="0" collapsed="false">
      <c r="A414" s="382" t="s">
        <v>801</v>
      </c>
      <c r="B414" s="413" t="s">
        <v>201</v>
      </c>
      <c r="C414" s="196" t="s">
        <v>876</v>
      </c>
      <c r="D414" s="417" t="s">
        <v>877</v>
      </c>
      <c r="E414" s="202" t="n">
        <v>11619324</v>
      </c>
      <c r="F414" s="202" t="n">
        <v>27120000</v>
      </c>
      <c r="G414" s="202" t="n">
        <v>57132800</v>
      </c>
      <c r="H414" s="202" t="n">
        <v>79920850</v>
      </c>
      <c r="I414" s="202" t="n">
        <v>0</v>
      </c>
      <c r="J414" s="202" t="n">
        <v>215658240</v>
      </c>
      <c r="K414" s="202" t="n">
        <v>391451214</v>
      </c>
      <c r="L414" s="199" t="n">
        <v>24609176226</v>
      </c>
    </row>
    <row r="415" customFormat="false" ht="20.6" hidden="false" customHeight="false" outlineLevel="0" collapsed="false">
      <c r="A415" s="382" t="s">
        <v>801</v>
      </c>
      <c r="B415" s="413" t="s">
        <v>201</v>
      </c>
      <c r="C415" s="196" t="s">
        <v>879</v>
      </c>
      <c r="D415" s="417" t="s">
        <v>880</v>
      </c>
      <c r="E415" s="202" t="n">
        <v>0</v>
      </c>
      <c r="F415" s="202" t="n">
        <v>0</v>
      </c>
      <c r="G415" s="202" t="n">
        <v>0</v>
      </c>
      <c r="H415" s="202" t="n">
        <v>0</v>
      </c>
      <c r="I415" s="202" t="n">
        <v>0</v>
      </c>
      <c r="J415" s="202" t="n">
        <v>0</v>
      </c>
      <c r="K415" s="202" t="n">
        <v>0</v>
      </c>
      <c r="L415" s="199" t="n">
        <v>90432000</v>
      </c>
    </row>
    <row r="416" customFormat="false" ht="13.1" hidden="false" customHeight="false" outlineLevel="0" collapsed="false">
      <c r="A416" s="382" t="s">
        <v>801</v>
      </c>
      <c r="B416" s="413" t="s">
        <v>201</v>
      </c>
      <c r="C416" s="196" t="s">
        <v>881</v>
      </c>
      <c r="D416" s="417" t="s">
        <v>882</v>
      </c>
      <c r="E416" s="202" t="n">
        <v>0</v>
      </c>
      <c r="F416" s="202" t="n">
        <v>0</v>
      </c>
      <c r="G416" s="202" t="n">
        <v>54250</v>
      </c>
      <c r="H416" s="202" t="n">
        <v>0</v>
      </c>
      <c r="I416" s="202" t="n">
        <v>0</v>
      </c>
      <c r="J416" s="202" t="n">
        <v>0</v>
      </c>
      <c r="K416" s="202" t="n">
        <v>54250</v>
      </c>
      <c r="L416" s="199" t="n">
        <v>926266</v>
      </c>
    </row>
    <row r="417" customFormat="false" ht="13.1" hidden="false" customHeight="false" outlineLevel="0" collapsed="false">
      <c r="A417" s="382" t="s">
        <v>801</v>
      </c>
      <c r="B417" s="413" t="s">
        <v>201</v>
      </c>
      <c r="C417" s="196" t="s">
        <v>883</v>
      </c>
      <c r="D417" s="417" t="s">
        <v>884</v>
      </c>
      <c r="E417" s="202" t="n">
        <v>0</v>
      </c>
      <c r="F417" s="202" t="n">
        <v>0</v>
      </c>
      <c r="G417" s="202" t="n">
        <v>0</v>
      </c>
      <c r="H417" s="202" t="n">
        <v>0</v>
      </c>
      <c r="I417" s="202" t="n">
        <v>0</v>
      </c>
      <c r="J417" s="202" t="n">
        <v>0</v>
      </c>
      <c r="K417" s="202" t="n">
        <v>0</v>
      </c>
      <c r="L417" s="199" t="n">
        <v>75385800</v>
      </c>
    </row>
    <row r="418" customFormat="false" ht="13.1" hidden="false" customHeight="false" outlineLevel="0" collapsed="false">
      <c r="A418" s="382" t="s">
        <v>801</v>
      </c>
      <c r="B418" s="413" t="s">
        <v>201</v>
      </c>
      <c r="C418" s="196" t="s">
        <v>885</v>
      </c>
      <c r="D418" s="417" t="s">
        <v>886</v>
      </c>
      <c r="E418" s="202" t="n">
        <v>10113200</v>
      </c>
      <c r="F418" s="202" t="n">
        <v>1852800</v>
      </c>
      <c r="G418" s="202" t="n">
        <v>190787360</v>
      </c>
      <c r="H418" s="202" t="n">
        <v>101356200</v>
      </c>
      <c r="I418" s="202" t="n">
        <v>31509200</v>
      </c>
      <c r="J418" s="202" t="n">
        <v>230705400</v>
      </c>
      <c r="K418" s="202" t="n">
        <v>566324160</v>
      </c>
      <c r="L418" s="199" t="n">
        <v>8694670500</v>
      </c>
    </row>
    <row r="419" customFormat="false" ht="20.6" hidden="false" customHeight="false" outlineLevel="0" collapsed="false">
      <c r="A419" s="382" t="s">
        <v>801</v>
      </c>
      <c r="B419" s="413" t="s">
        <v>201</v>
      </c>
      <c r="C419" s="196" t="s">
        <v>888</v>
      </c>
      <c r="D419" s="417" t="s">
        <v>889</v>
      </c>
      <c r="E419" s="202" t="n">
        <v>0</v>
      </c>
      <c r="F419" s="202" t="n">
        <v>2508000</v>
      </c>
      <c r="G419" s="202" t="n">
        <v>2470000</v>
      </c>
      <c r="H419" s="202" t="n">
        <v>0</v>
      </c>
      <c r="I419" s="202" t="n">
        <v>0</v>
      </c>
      <c r="J419" s="202" t="n">
        <v>7177000</v>
      </c>
      <c r="K419" s="202" t="n">
        <v>12155000</v>
      </c>
      <c r="L419" s="199" t="n">
        <v>138595000</v>
      </c>
    </row>
    <row r="420" customFormat="false" ht="13.1" hidden="false" customHeight="false" outlineLevel="0" collapsed="false">
      <c r="A420" s="382" t="s">
        <v>801</v>
      </c>
      <c r="B420" s="413" t="s">
        <v>201</v>
      </c>
      <c r="C420" s="196" t="s">
        <v>890</v>
      </c>
      <c r="D420" s="417" t="s">
        <v>891</v>
      </c>
      <c r="E420" s="202" t="n">
        <v>0</v>
      </c>
      <c r="F420" s="202" t="n">
        <v>39200</v>
      </c>
      <c r="G420" s="202" t="n">
        <v>0</v>
      </c>
      <c r="H420" s="202" t="n">
        <v>0</v>
      </c>
      <c r="I420" s="202" t="n">
        <v>0</v>
      </c>
      <c r="J420" s="202" t="n">
        <v>1543800</v>
      </c>
      <c r="K420" s="202" t="n">
        <v>1583000</v>
      </c>
      <c r="L420" s="199" t="n">
        <v>58815150</v>
      </c>
    </row>
    <row r="421" customFormat="false" ht="20.6" hidden="false" customHeight="false" outlineLevel="0" collapsed="false">
      <c r="A421" s="382" t="s">
        <v>801</v>
      </c>
      <c r="B421" s="413" t="s">
        <v>201</v>
      </c>
      <c r="C421" s="196" t="s">
        <v>892</v>
      </c>
      <c r="D421" s="417" t="s">
        <v>893</v>
      </c>
      <c r="E421" s="202" t="n">
        <v>0</v>
      </c>
      <c r="F421" s="202" t="n">
        <v>0</v>
      </c>
      <c r="G421" s="202" t="n">
        <v>0</v>
      </c>
      <c r="H421" s="202" t="n">
        <v>0</v>
      </c>
      <c r="I421" s="202" t="n">
        <v>0</v>
      </c>
      <c r="J421" s="202" t="n">
        <v>36435000</v>
      </c>
      <c r="K421" s="202" t="n">
        <v>36435000</v>
      </c>
      <c r="L421" s="199" t="n">
        <v>184101340</v>
      </c>
    </row>
    <row r="422" customFormat="false" ht="20.6" hidden="false" customHeight="false" outlineLevel="0" collapsed="false">
      <c r="A422" s="382" t="s">
        <v>801</v>
      </c>
      <c r="B422" s="413" t="s">
        <v>201</v>
      </c>
      <c r="C422" s="196" t="s">
        <v>894</v>
      </c>
      <c r="D422" s="417" t="s">
        <v>895</v>
      </c>
      <c r="E422" s="202" t="n">
        <v>0</v>
      </c>
      <c r="F422" s="202" t="n">
        <v>0</v>
      </c>
      <c r="G422" s="202" t="n">
        <v>6710200</v>
      </c>
      <c r="H422" s="202" t="n">
        <v>2700000</v>
      </c>
      <c r="I422" s="202" t="n">
        <v>0</v>
      </c>
      <c r="J422" s="202" t="n">
        <v>0</v>
      </c>
      <c r="K422" s="202" t="n">
        <v>9410200</v>
      </c>
      <c r="L422" s="199" t="n">
        <v>469493940</v>
      </c>
    </row>
    <row r="423" customFormat="false" ht="13.1" hidden="false" customHeight="false" outlineLevel="0" collapsed="false">
      <c r="A423" s="382" t="s">
        <v>801</v>
      </c>
      <c r="B423" s="413" t="s">
        <v>201</v>
      </c>
      <c r="C423" s="196" t="s">
        <v>896</v>
      </c>
      <c r="D423" s="417" t="s">
        <v>897</v>
      </c>
      <c r="E423" s="202" t="n">
        <v>0</v>
      </c>
      <c r="F423" s="202" t="n">
        <v>0</v>
      </c>
      <c r="G423" s="202" t="n">
        <v>0</v>
      </c>
      <c r="H423" s="202" t="n">
        <v>0</v>
      </c>
      <c r="I423" s="202" t="n">
        <v>0</v>
      </c>
      <c r="J423" s="202" t="n">
        <v>0</v>
      </c>
      <c r="K423" s="202" t="n">
        <v>0</v>
      </c>
      <c r="L423" s="199" t="n">
        <v>813100</v>
      </c>
    </row>
    <row r="424" customFormat="false" ht="13.1" hidden="false" customHeight="false" outlineLevel="0" collapsed="false">
      <c r="A424" s="382" t="s">
        <v>801</v>
      </c>
      <c r="B424" s="413" t="s">
        <v>201</v>
      </c>
      <c r="C424" s="196" t="s">
        <v>898</v>
      </c>
      <c r="D424" s="417" t="s">
        <v>899</v>
      </c>
      <c r="E424" s="202" t="n">
        <v>0</v>
      </c>
      <c r="F424" s="202" t="n">
        <v>59959200</v>
      </c>
      <c r="G424" s="202" t="n">
        <v>47496600</v>
      </c>
      <c r="H424" s="202" t="n">
        <v>3010000</v>
      </c>
      <c r="I424" s="202" t="n">
        <v>3289500</v>
      </c>
      <c r="J424" s="202" t="n">
        <v>23955300</v>
      </c>
      <c r="K424" s="202" t="n">
        <v>137710600</v>
      </c>
      <c r="L424" s="199" t="n">
        <v>2406649514</v>
      </c>
    </row>
    <row r="425" customFormat="false" ht="13.1" hidden="false" customHeight="false" outlineLevel="0" collapsed="false">
      <c r="A425" s="382" t="s">
        <v>801</v>
      </c>
      <c r="B425" s="413" t="s">
        <v>201</v>
      </c>
      <c r="C425" s="196" t="s">
        <v>124</v>
      </c>
      <c r="D425" s="417" t="s">
        <v>900</v>
      </c>
      <c r="E425" s="202" t="n">
        <v>2533921</v>
      </c>
      <c r="F425" s="202" t="n">
        <v>0</v>
      </c>
      <c r="G425" s="202" t="n">
        <v>6208314</v>
      </c>
      <c r="H425" s="202" t="n">
        <v>25382656</v>
      </c>
      <c r="I425" s="202" t="n">
        <v>2546072</v>
      </c>
      <c r="J425" s="202" t="n">
        <v>7129893</v>
      </c>
      <c r="K425" s="202" t="n">
        <v>43800856</v>
      </c>
      <c r="L425" s="199" t="n">
        <v>1124029646</v>
      </c>
    </row>
    <row r="426" customFormat="false" ht="20.6" hidden="false" customHeight="false" outlineLevel="0" collapsed="false">
      <c r="A426" s="382" t="s">
        <v>801</v>
      </c>
      <c r="B426" s="413" t="s">
        <v>201</v>
      </c>
      <c r="C426" s="196" t="s">
        <v>901</v>
      </c>
      <c r="D426" s="417" t="s">
        <v>902</v>
      </c>
      <c r="E426" s="202" t="n">
        <v>0</v>
      </c>
      <c r="F426" s="202" t="n">
        <v>0</v>
      </c>
      <c r="G426" s="202" t="n">
        <v>0</v>
      </c>
      <c r="H426" s="202" t="n">
        <v>0</v>
      </c>
      <c r="I426" s="202" t="n">
        <v>0</v>
      </c>
      <c r="J426" s="202" t="n">
        <v>0</v>
      </c>
      <c r="K426" s="202" t="n">
        <v>0</v>
      </c>
      <c r="L426" s="199" t="n">
        <v>11670400</v>
      </c>
    </row>
    <row r="427" customFormat="false" ht="20.6" hidden="false" customHeight="false" outlineLevel="0" collapsed="false">
      <c r="A427" s="382" t="s">
        <v>801</v>
      </c>
      <c r="B427" s="413" t="s">
        <v>201</v>
      </c>
      <c r="C427" s="196" t="s">
        <v>903</v>
      </c>
      <c r="D427" s="417" t="s">
        <v>904</v>
      </c>
      <c r="E427" s="202" t="n">
        <v>0</v>
      </c>
      <c r="F427" s="202" t="n">
        <v>0</v>
      </c>
      <c r="G427" s="202" t="n">
        <v>0</v>
      </c>
      <c r="H427" s="202" t="n">
        <v>0</v>
      </c>
      <c r="I427" s="202" t="n">
        <v>0</v>
      </c>
      <c r="J427" s="202" t="n">
        <v>0</v>
      </c>
      <c r="K427" s="202" t="n">
        <v>0</v>
      </c>
      <c r="L427" s="199" t="n">
        <v>236964</v>
      </c>
    </row>
    <row r="428" customFormat="false" ht="13.1" hidden="false" customHeight="false" outlineLevel="0" collapsed="false">
      <c r="A428" s="382" t="s">
        <v>801</v>
      </c>
      <c r="B428" s="413" t="s">
        <v>201</v>
      </c>
      <c r="C428" s="196" t="s">
        <v>905</v>
      </c>
      <c r="D428" s="417" t="s">
        <v>906</v>
      </c>
      <c r="E428" s="202" t="n">
        <v>0</v>
      </c>
      <c r="F428" s="202" t="n">
        <v>0</v>
      </c>
      <c r="G428" s="202" t="n">
        <v>0</v>
      </c>
      <c r="H428" s="202" t="n">
        <v>0</v>
      </c>
      <c r="I428" s="202" t="n">
        <v>0</v>
      </c>
      <c r="J428" s="202" t="n">
        <v>0</v>
      </c>
      <c r="K428" s="202" t="n">
        <v>0</v>
      </c>
      <c r="L428" s="199" t="n">
        <v>0</v>
      </c>
    </row>
    <row r="429" customFormat="false" ht="13.1" hidden="false" customHeight="false" outlineLevel="0" collapsed="false">
      <c r="A429" s="382" t="s">
        <v>801</v>
      </c>
      <c r="B429" s="413" t="s">
        <v>201</v>
      </c>
      <c r="C429" s="196" t="s">
        <v>202</v>
      </c>
      <c r="D429" s="417" t="s">
        <v>914</v>
      </c>
      <c r="E429" s="202" t="n">
        <v>0</v>
      </c>
      <c r="F429" s="202" t="n">
        <v>7004100</v>
      </c>
      <c r="G429" s="202" t="n">
        <v>0</v>
      </c>
      <c r="H429" s="202" t="n">
        <v>1920000</v>
      </c>
      <c r="I429" s="202" t="n">
        <v>44928</v>
      </c>
      <c r="J429" s="202" t="n">
        <v>60390000</v>
      </c>
      <c r="K429" s="202" t="n">
        <v>69359028</v>
      </c>
      <c r="L429" s="199" t="n">
        <v>509505158</v>
      </c>
    </row>
    <row r="430" customFormat="false" ht="20.6" hidden="false" customHeight="false" outlineLevel="0" collapsed="false">
      <c r="A430" s="382" t="s">
        <v>801</v>
      </c>
      <c r="B430" s="413" t="s">
        <v>201</v>
      </c>
      <c r="C430" s="196" t="s">
        <v>915</v>
      </c>
      <c r="D430" s="417" t="s">
        <v>916</v>
      </c>
      <c r="E430" s="202" t="n">
        <v>450200</v>
      </c>
      <c r="F430" s="202" t="n">
        <v>520000</v>
      </c>
      <c r="G430" s="202" t="n">
        <v>1282000</v>
      </c>
      <c r="H430" s="202" t="n">
        <v>579700</v>
      </c>
      <c r="I430" s="202" t="n">
        <v>128400</v>
      </c>
      <c r="J430" s="202" t="n">
        <v>4401600</v>
      </c>
      <c r="K430" s="202" t="n">
        <v>7361900</v>
      </c>
      <c r="L430" s="199" t="n">
        <v>61850916</v>
      </c>
    </row>
    <row r="431" customFormat="false" ht="20.6" hidden="false" customHeight="false" outlineLevel="0" collapsed="false">
      <c r="A431" s="382" t="s">
        <v>801</v>
      </c>
      <c r="B431" s="413" t="s">
        <v>201</v>
      </c>
      <c r="C431" s="196" t="s">
        <v>917</v>
      </c>
      <c r="D431" s="417" t="s">
        <v>918</v>
      </c>
      <c r="E431" s="202" t="n">
        <v>11404800</v>
      </c>
      <c r="F431" s="202" t="n">
        <v>10216800</v>
      </c>
      <c r="G431" s="202" t="n">
        <v>13923200</v>
      </c>
      <c r="H431" s="202" t="n">
        <v>26814548</v>
      </c>
      <c r="I431" s="202" t="n">
        <v>2219200</v>
      </c>
      <c r="J431" s="202" t="n">
        <v>85090500</v>
      </c>
      <c r="K431" s="202" t="n">
        <v>149669048</v>
      </c>
      <c r="L431" s="199" t="n">
        <v>2096569319</v>
      </c>
    </row>
    <row r="432" customFormat="false" ht="20.6" hidden="false" customHeight="false" outlineLevel="0" collapsed="false">
      <c r="A432" s="382" t="s">
        <v>801</v>
      </c>
      <c r="B432" s="413" t="s">
        <v>201</v>
      </c>
      <c r="C432" s="196" t="s">
        <v>919</v>
      </c>
      <c r="D432" s="417" t="s">
        <v>920</v>
      </c>
      <c r="E432" s="202" t="n">
        <v>0</v>
      </c>
      <c r="F432" s="202" t="n">
        <v>21184000</v>
      </c>
      <c r="G432" s="202" t="n">
        <v>60816060</v>
      </c>
      <c r="H432" s="202" t="n">
        <v>40912180</v>
      </c>
      <c r="I432" s="202" t="n">
        <v>0</v>
      </c>
      <c r="J432" s="202" t="n">
        <v>2605054</v>
      </c>
      <c r="K432" s="202" t="n">
        <v>125517294</v>
      </c>
      <c r="L432" s="199" t="n">
        <v>3793741281</v>
      </c>
    </row>
    <row r="433" customFormat="false" ht="20.6" hidden="false" customHeight="false" outlineLevel="0" collapsed="false">
      <c r="A433" s="382" t="s">
        <v>801</v>
      </c>
      <c r="B433" s="413" t="s">
        <v>201</v>
      </c>
      <c r="C433" s="196" t="s">
        <v>921</v>
      </c>
      <c r="D433" s="417" t="s">
        <v>922</v>
      </c>
      <c r="E433" s="202" t="n">
        <v>0</v>
      </c>
      <c r="F433" s="202" t="n">
        <v>0</v>
      </c>
      <c r="G433" s="202" t="n">
        <v>0</v>
      </c>
      <c r="H433" s="202" t="n">
        <v>0</v>
      </c>
      <c r="I433" s="202" t="n">
        <v>0</v>
      </c>
      <c r="J433" s="202" t="n">
        <v>0</v>
      </c>
      <c r="K433" s="202" t="n">
        <v>0</v>
      </c>
      <c r="L433" s="199" t="n">
        <v>25281155</v>
      </c>
    </row>
    <row r="434" customFormat="false" ht="13.1" hidden="false" customHeight="false" outlineLevel="0" collapsed="false">
      <c r="A434" s="382" t="s">
        <v>801</v>
      </c>
      <c r="B434" s="413" t="s">
        <v>201</v>
      </c>
      <c r="C434" s="196" t="s">
        <v>923</v>
      </c>
      <c r="D434" s="417" t="s">
        <v>924</v>
      </c>
      <c r="E434" s="202" t="n">
        <v>0</v>
      </c>
      <c r="F434" s="202" t="n">
        <v>0</v>
      </c>
      <c r="G434" s="202" t="n">
        <v>0</v>
      </c>
      <c r="H434" s="202" t="n">
        <v>0</v>
      </c>
      <c r="I434" s="202" t="n">
        <v>0</v>
      </c>
      <c r="J434" s="202" t="n">
        <v>0</v>
      </c>
      <c r="K434" s="202" t="n">
        <v>0</v>
      </c>
      <c r="L434" s="199" t="n">
        <v>1100000</v>
      </c>
    </row>
    <row r="435" customFormat="false" ht="13.1" hidden="false" customHeight="false" outlineLevel="0" collapsed="false">
      <c r="A435" s="382" t="s">
        <v>801</v>
      </c>
      <c r="B435" s="413" t="s">
        <v>201</v>
      </c>
      <c r="C435" s="196" t="s">
        <v>925</v>
      </c>
      <c r="D435" s="417" t="s">
        <v>926</v>
      </c>
      <c r="E435" s="202" t="n">
        <v>0</v>
      </c>
      <c r="F435" s="202" t="n">
        <v>0</v>
      </c>
      <c r="G435" s="202" t="n">
        <v>4533300</v>
      </c>
      <c r="H435" s="202" t="n">
        <v>0</v>
      </c>
      <c r="I435" s="202" t="n">
        <v>0</v>
      </c>
      <c r="J435" s="202" t="n">
        <v>0</v>
      </c>
      <c r="K435" s="202" t="n">
        <v>4533300</v>
      </c>
      <c r="L435" s="199" t="n">
        <v>69213900</v>
      </c>
    </row>
    <row r="436" customFormat="false" ht="20.6" hidden="false" customHeight="false" outlineLevel="0" collapsed="false">
      <c r="A436" s="382" t="s">
        <v>801</v>
      </c>
      <c r="B436" s="413" t="s">
        <v>201</v>
      </c>
      <c r="C436" s="196" t="s">
        <v>927</v>
      </c>
      <c r="D436" s="417" t="s">
        <v>928</v>
      </c>
      <c r="E436" s="202" t="n">
        <v>0</v>
      </c>
      <c r="F436" s="202" t="n">
        <v>2194470</v>
      </c>
      <c r="G436" s="202" t="n">
        <v>0</v>
      </c>
      <c r="H436" s="202" t="n">
        <v>6697160</v>
      </c>
      <c r="I436" s="202" t="n">
        <v>628290</v>
      </c>
      <c r="J436" s="202" t="n">
        <v>6959840</v>
      </c>
      <c r="K436" s="202" t="n">
        <v>16479760</v>
      </c>
      <c r="L436" s="199" t="n">
        <v>2358976590</v>
      </c>
    </row>
    <row r="437" customFormat="false" ht="13.1" hidden="false" customHeight="false" outlineLevel="0" collapsed="false">
      <c r="A437" s="382" t="s">
        <v>801</v>
      </c>
      <c r="B437" s="413" t="s">
        <v>201</v>
      </c>
      <c r="C437" s="196" t="s">
        <v>929</v>
      </c>
      <c r="D437" s="417" t="s">
        <v>930</v>
      </c>
      <c r="E437" s="202" t="n">
        <v>0</v>
      </c>
      <c r="F437" s="202" t="n">
        <v>0</v>
      </c>
      <c r="G437" s="202" t="n">
        <v>1102800</v>
      </c>
      <c r="H437" s="202" t="n">
        <v>1222500</v>
      </c>
      <c r="I437" s="202" t="n">
        <v>790550</v>
      </c>
      <c r="J437" s="202" t="n">
        <v>0</v>
      </c>
      <c r="K437" s="202" t="n">
        <v>3115850</v>
      </c>
      <c r="L437" s="199" t="n">
        <v>198549600</v>
      </c>
    </row>
    <row r="438" customFormat="false" ht="13.1" hidden="false" customHeight="false" outlineLevel="0" collapsed="false">
      <c r="A438" s="382" t="s">
        <v>801</v>
      </c>
      <c r="B438" s="413" t="s">
        <v>201</v>
      </c>
      <c r="C438" s="196" t="s">
        <v>931</v>
      </c>
      <c r="D438" s="417" t="s">
        <v>932</v>
      </c>
      <c r="E438" s="202" t="n">
        <v>0</v>
      </c>
      <c r="F438" s="202" t="n">
        <v>1382550</v>
      </c>
      <c r="G438" s="202" t="n">
        <v>103050</v>
      </c>
      <c r="H438" s="202" t="n">
        <v>39250</v>
      </c>
      <c r="I438" s="202" t="n">
        <v>0</v>
      </c>
      <c r="J438" s="202" t="n">
        <v>0</v>
      </c>
      <c r="K438" s="202" t="n">
        <v>1524850</v>
      </c>
      <c r="L438" s="199" t="n">
        <v>19690716</v>
      </c>
    </row>
    <row r="439" customFormat="false" ht="20.6" hidden="false" customHeight="false" outlineLevel="0" collapsed="false">
      <c r="A439" s="382" t="s">
        <v>801</v>
      </c>
      <c r="B439" s="413" t="s">
        <v>201</v>
      </c>
      <c r="C439" s="196" t="s">
        <v>933</v>
      </c>
      <c r="D439" s="417" t="s">
        <v>934</v>
      </c>
      <c r="E439" s="202" t="n">
        <v>141900</v>
      </c>
      <c r="F439" s="202" t="n">
        <v>0</v>
      </c>
      <c r="G439" s="202" t="n">
        <v>2542200</v>
      </c>
      <c r="H439" s="202" t="n">
        <v>0</v>
      </c>
      <c r="I439" s="202" t="n">
        <v>0</v>
      </c>
      <c r="J439" s="202" t="n">
        <v>0</v>
      </c>
      <c r="K439" s="202" t="n">
        <v>2684100</v>
      </c>
      <c r="L439" s="199" t="n">
        <v>281552700</v>
      </c>
    </row>
    <row r="440" customFormat="false" ht="20.6" hidden="false" customHeight="false" outlineLevel="0" collapsed="false">
      <c r="A440" s="382" t="s">
        <v>801</v>
      </c>
      <c r="B440" s="413" t="s">
        <v>201</v>
      </c>
      <c r="C440" s="196" t="s">
        <v>894</v>
      </c>
      <c r="D440" s="417" t="s">
        <v>935</v>
      </c>
      <c r="E440" s="202" t="n">
        <v>0</v>
      </c>
      <c r="F440" s="202" t="n">
        <v>0</v>
      </c>
      <c r="G440" s="202" t="n">
        <v>0</v>
      </c>
      <c r="H440" s="202" t="n">
        <v>11088829</v>
      </c>
      <c r="I440" s="202" t="n">
        <v>0</v>
      </c>
      <c r="J440" s="202" t="n">
        <v>0</v>
      </c>
      <c r="K440" s="202" t="n">
        <v>11088829</v>
      </c>
      <c r="L440" s="199" t="n">
        <v>317135900</v>
      </c>
    </row>
    <row r="441" customFormat="false" ht="13.1" hidden="false" customHeight="false" outlineLevel="0" collapsed="false">
      <c r="A441" s="382" t="s">
        <v>801</v>
      </c>
      <c r="B441" s="413" t="s">
        <v>201</v>
      </c>
      <c r="C441" s="196" t="s">
        <v>936</v>
      </c>
      <c r="D441" s="417" t="s">
        <v>937</v>
      </c>
      <c r="E441" s="202" t="n">
        <v>0</v>
      </c>
      <c r="F441" s="202" t="n">
        <v>0</v>
      </c>
      <c r="G441" s="202" t="n">
        <v>0</v>
      </c>
      <c r="H441" s="202" t="n">
        <v>0</v>
      </c>
      <c r="I441" s="202" t="n">
        <v>0</v>
      </c>
      <c r="J441" s="202" t="n">
        <v>0</v>
      </c>
      <c r="K441" s="202" t="n">
        <v>0</v>
      </c>
      <c r="L441" s="199" t="n">
        <v>273600</v>
      </c>
    </row>
    <row r="442" customFormat="false" ht="13.1" hidden="false" customHeight="false" outlineLevel="0" collapsed="false">
      <c r="A442" s="382" t="s">
        <v>801</v>
      </c>
      <c r="B442" s="413" t="s">
        <v>201</v>
      </c>
      <c r="C442" s="196" t="s">
        <v>938</v>
      </c>
      <c r="D442" s="417" t="s">
        <v>939</v>
      </c>
      <c r="E442" s="202" t="n">
        <v>0</v>
      </c>
      <c r="F442" s="202" t="n">
        <v>0</v>
      </c>
      <c r="G442" s="202" t="n">
        <v>0</v>
      </c>
      <c r="H442" s="202" t="n">
        <v>0</v>
      </c>
      <c r="I442" s="202" t="n">
        <v>0</v>
      </c>
      <c r="J442" s="202" t="n">
        <v>0</v>
      </c>
      <c r="K442" s="202" t="n">
        <v>0</v>
      </c>
      <c r="L442" s="199" t="n">
        <v>2045200</v>
      </c>
    </row>
    <row r="443" customFormat="false" ht="13.1" hidden="false" customHeight="false" outlineLevel="0" collapsed="false">
      <c r="A443" s="382" t="s">
        <v>801</v>
      </c>
      <c r="B443" s="413" t="s">
        <v>201</v>
      </c>
      <c r="C443" s="196" t="s">
        <v>940</v>
      </c>
      <c r="D443" s="417" t="s">
        <v>941</v>
      </c>
      <c r="E443" s="202" t="n">
        <v>0</v>
      </c>
      <c r="F443" s="202" t="n">
        <v>0</v>
      </c>
      <c r="G443" s="202" t="n">
        <v>0</v>
      </c>
      <c r="H443" s="202" t="n">
        <v>0</v>
      </c>
      <c r="I443" s="202" t="n">
        <v>0</v>
      </c>
      <c r="J443" s="202" t="n">
        <v>0</v>
      </c>
      <c r="K443" s="202" t="n">
        <v>0</v>
      </c>
      <c r="L443" s="199" t="n">
        <v>0</v>
      </c>
    </row>
    <row r="444" customFormat="false" ht="13.1" hidden="false" customHeight="false" outlineLevel="0" collapsed="false">
      <c r="A444" s="382" t="s">
        <v>801</v>
      </c>
      <c r="B444" s="413" t="s">
        <v>201</v>
      </c>
      <c r="C444" s="196" t="s">
        <v>942</v>
      </c>
      <c r="D444" s="417" t="s">
        <v>943</v>
      </c>
      <c r="E444" s="202" t="n">
        <v>0</v>
      </c>
      <c r="F444" s="202" t="n">
        <v>19776800</v>
      </c>
      <c r="G444" s="202" t="n">
        <v>4732800</v>
      </c>
      <c r="H444" s="202" t="n">
        <v>0</v>
      </c>
      <c r="I444" s="202" t="n">
        <v>0</v>
      </c>
      <c r="J444" s="202" t="n">
        <v>42464250</v>
      </c>
      <c r="K444" s="202" t="n">
        <v>66973850</v>
      </c>
      <c r="L444" s="199" t="n">
        <v>2528791603</v>
      </c>
    </row>
    <row r="445" customFormat="false" ht="20.6" hidden="false" customHeight="false" outlineLevel="0" collapsed="false">
      <c r="A445" s="382" t="s">
        <v>944</v>
      </c>
      <c r="B445" s="413" t="s">
        <v>945</v>
      </c>
      <c r="C445" s="196" t="s">
        <v>946</v>
      </c>
      <c r="D445" s="418" t="s">
        <v>947</v>
      </c>
      <c r="E445" s="202" t="n">
        <v>1066178</v>
      </c>
      <c r="F445" s="202" t="n">
        <v>0</v>
      </c>
      <c r="G445" s="202" t="n">
        <v>2199190</v>
      </c>
      <c r="H445" s="202" t="n">
        <v>0</v>
      </c>
      <c r="I445" s="202" t="n">
        <v>2245777</v>
      </c>
      <c r="J445" s="202" t="n">
        <v>0</v>
      </c>
      <c r="K445" s="202" t="n">
        <v>5511145</v>
      </c>
      <c r="L445" s="199" t="n">
        <v>5546966458</v>
      </c>
    </row>
    <row r="446" customFormat="false" ht="20.6" hidden="false" customHeight="false" outlineLevel="0" collapsed="false">
      <c r="A446" s="382" t="s">
        <v>944</v>
      </c>
      <c r="B446" s="413" t="s">
        <v>945</v>
      </c>
      <c r="C446" s="196" t="s">
        <v>948</v>
      </c>
      <c r="D446" s="418" t="s">
        <v>949</v>
      </c>
      <c r="E446" s="202" t="n">
        <v>0</v>
      </c>
      <c r="F446" s="202" t="n">
        <v>0</v>
      </c>
      <c r="G446" s="202" t="n">
        <v>0</v>
      </c>
      <c r="H446" s="202" t="n">
        <v>0</v>
      </c>
      <c r="I446" s="202" t="n">
        <v>0</v>
      </c>
      <c r="J446" s="202" t="n">
        <v>0</v>
      </c>
      <c r="K446" s="202" t="n">
        <v>0</v>
      </c>
      <c r="L446" s="199" t="n">
        <v>0</v>
      </c>
    </row>
    <row r="447" customFormat="false" ht="20.6" hidden="false" customHeight="false" outlineLevel="0" collapsed="false">
      <c r="A447" s="382" t="s">
        <v>944</v>
      </c>
      <c r="B447" s="413" t="s">
        <v>945</v>
      </c>
      <c r="C447" s="196" t="s">
        <v>950</v>
      </c>
      <c r="D447" s="418" t="s">
        <v>951</v>
      </c>
      <c r="E447" s="202" t="n">
        <v>0</v>
      </c>
      <c r="F447" s="202" t="n">
        <v>0</v>
      </c>
      <c r="G447" s="202" t="n">
        <v>0</v>
      </c>
      <c r="H447" s="202" t="n">
        <v>2870569</v>
      </c>
      <c r="I447" s="202" t="n">
        <v>0</v>
      </c>
      <c r="J447" s="202" t="n">
        <v>0</v>
      </c>
      <c r="K447" s="202" t="n">
        <v>2870569</v>
      </c>
      <c r="L447" s="199" t="n">
        <v>106473490</v>
      </c>
    </row>
    <row r="448" customFormat="false" ht="20.6" hidden="false" customHeight="false" outlineLevel="0" collapsed="false">
      <c r="A448" s="382" t="s">
        <v>944</v>
      </c>
      <c r="B448" s="413" t="s">
        <v>945</v>
      </c>
      <c r="C448" s="196" t="s">
        <v>952</v>
      </c>
      <c r="D448" s="418" t="s">
        <v>953</v>
      </c>
      <c r="E448" s="202" t="n">
        <v>0</v>
      </c>
      <c r="F448" s="202" t="n">
        <v>0</v>
      </c>
      <c r="G448" s="202" t="n">
        <v>0</v>
      </c>
      <c r="H448" s="202" t="n">
        <v>496111</v>
      </c>
      <c r="I448" s="202" t="n">
        <v>0</v>
      </c>
      <c r="J448" s="202" t="n">
        <v>0</v>
      </c>
      <c r="K448" s="202" t="n">
        <v>496111</v>
      </c>
      <c r="L448" s="199" t="n">
        <v>56307623</v>
      </c>
    </row>
    <row r="449" customFormat="false" ht="20.6" hidden="false" customHeight="false" outlineLevel="0" collapsed="false">
      <c r="A449" s="382" t="s">
        <v>944</v>
      </c>
      <c r="B449" s="413" t="s">
        <v>945</v>
      </c>
      <c r="C449" s="196" t="s">
        <v>954</v>
      </c>
      <c r="D449" s="418" t="s">
        <v>955</v>
      </c>
      <c r="E449" s="202" t="n">
        <v>0</v>
      </c>
      <c r="F449" s="202" t="n">
        <v>0</v>
      </c>
      <c r="G449" s="202" t="n">
        <v>0</v>
      </c>
      <c r="H449" s="202" t="n">
        <v>77733300</v>
      </c>
      <c r="I449" s="202" t="n">
        <v>0</v>
      </c>
      <c r="J449" s="202" t="n">
        <v>21042900</v>
      </c>
      <c r="K449" s="202" t="n">
        <v>98776200</v>
      </c>
      <c r="L449" s="199" t="n">
        <v>2281634800</v>
      </c>
    </row>
    <row r="450" customFormat="false" ht="13.1" hidden="false" customHeight="false" outlineLevel="0" collapsed="false">
      <c r="A450" s="382" t="s">
        <v>944</v>
      </c>
      <c r="B450" s="413" t="s">
        <v>945</v>
      </c>
      <c r="C450" s="196" t="s">
        <v>956</v>
      </c>
      <c r="D450" s="418" t="s">
        <v>957</v>
      </c>
      <c r="E450" s="202" t="n">
        <v>0</v>
      </c>
      <c r="F450" s="202" t="n">
        <v>0</v>
      </c>
      <c r="G450" s="202" t="n">
        <v>0</v>
      </c>
      <c r="H450" s="202" t="n">
        <v>40217200</v>
      </c>
      <c r="I450" s="202" t="n">
        <v>0</v>
      </c>
      <c r="J450" s="202" t="n">
        <v>0</v>
      </c>
      <c r="K450" s="202" t="n">
        <v>40217200</v>
      </c>
      <c r="L450" s="199" t="n">
        <v>636499913</v>
      </c>
    </row>
    <row r="451" customFormat="false" ht="20.6" hidden="false" customHeight="false" outlineLevel="0" collapsed="false">
      <c r="A451" s="382" t="s">
        <v>944</v>
      </c>
      <c r="B451" s="413" t="s">
        <v>945</v>
      </c>
      <c r="C451" s="196" t="s">
        <v>958</v>
      </c>
      <c r="D451" s="418" t="s">
        <v>959</v>
      </c>
      <c r="E451" s="202" t="n">
        <v>0</v>
      </c>
      <c r="F451" s="202" t="n">
        <v>4290900</v>
      </c>
      <c r="G451" s="202" t="n">
        <v>699000</v>
      </c>
      <c r="H451" s="202" t="n">
        <v>0</v>
      </c>
      <c r="I451" s="202" t="n">
        <v>0</v>
      </c>
      <c r="J451" s="202" t="n">
        <v>0</v>
      </c>
      <c r="K451" s="202" t="n">
        <v>4989900</v>
      </c>
      <c r="L451" s="199" t="n">
        <v>307545884</v>
      </c>
    </row>
    <row r="452" customFormat="false" ht="13.1" hidden="false" customHeight="false" outlineLevel="0" collapsed="false">
      <c r="A452" s="382" t="s">
        <v>944</v>
      </c>
      <c r="B452" s="413" t="s">
        <v>945</v>
      </c>
      <c r="C452" s="196" t="s">
        <v>960</v>
      </c>
      <c r="D452" s="418" t="s">
        <v>961</v>
      </c>
      <c r="E452" s="202" t="n">
        <v>0</v>
      </c>
      <c r="F452" s="202" t="n">
        <v>0</v>
      </c>
      <c r="G452" s="202" t="n">
        <v>0</v>
      </c>
      <c r="H452" s="202" t="n">
        <v>0</v>
      </c>
      <c r="I452" s="202" t="n">
        <v>0</v>
      </c>
      <c r="J452" s="202" t="n">
        <v>0</v>
      </c>
      <c r="K452" s="202" t="n">
        <v>0</v>
      </c>
      <c r="L452" s="199" t="n">
        <v>17225332</v>
      </c>
    </row>
    <row r="453" customFormat="false" ht="20.6" hidden="false" customHeight="false" outlineLevel="0" collapsed="false">
      <c r="A453" s="382" t="s">
        <v>944</v>
      </c>
      <c r="B453" s="413" t="s">
        <v>945</v>
      </c>
      <c r="C453" s="196" t="s">
        <v>962</v>
      </c>
      <c r="D453" s="418" t="s">
        <v>963</v>
      </c>
      <c r="E453" s="202" t="n">
        <v>0</v>
      </c>
      <c r="F453" s="202" t="n">
        <v>0</v>
      </c>
      <c r="G453" s="202" t="n">
        <v>0</v>
      </c>
      <c r="H453" s="202" t="n">
        <v>0</v>
      </c>
      <c r="I453" s="202" t="n">
        <v>0</v>
      </c>
      <c r="J453" s="202" t="n">
        <v>0</v>
      </c>
      <c r="K453" s="202" t="n">
        <v>0</v>
      </c>
      <c r="L453" s="199" t="n">
        <v>59447604</v>
      </c>
    </row>
    <row r="454" customFormat="false" ht="20.6" hidden="false" customHeight="false" outlineLevel="0" collapsed="false">
      <c r="A454" s="382" t="s">
        <v>944</v>
      </c>
      <c r="B454" s="413" t="s">
        <v>945</v>
      </c>
      <c r="C454" s="196" t="s">
        <v>964</v>
      </c>
      <c r="D454" s="418" t="s">
        <v>965</v>
      </c>
      <c r="E454" s="202" t="n">
        <v>0</v>
      </c>
      <c r="F454" s="202" t="n">
        <v>0</v>
      </c>
      <c r="G454" s="202" t="n">
        <v>0</v>
      </c>
      <c r="H454" s="202" t="n">
        <v>0</v>
      </c>
      <c r="I454" s="202" t="n">
        <v>0</v>
      </c>
      <c r="J454" s="202" t="n">
        <v>0</v>
      </c>
      <c r="K454" s="202" t="n">
        <v>0</v>
      </c>
      <c r="L454" s="199" t="n">
        <v>10199818</v>
      </c>
    </row>
    <row r="455" customFormat="false" ht="20.6" hidden="false" customHeight="false" outlineLevel="0" collapsed="false">
      <c r="A455" s="382" t="s">
        <v>944</v>
      </c>
      <c r="B455" s="413" t="s">
        <v>945</v>
      </c>
      <c r="C455" s="196" t="s">
        <v>966</v>
      </c>
      <c r="D455" s="418" t="s">
        <v>967</v>
      </c>
      <c r="E455" s="202" t="n">
        <v>0</v>
      </c>
      <c r="F455" s="202" t="n">
        <v>0</v>
      </c>
      <c r="G455" s="202" t="n">
        <v>0</v>
      </c>
      <c r="H455" s="202" t="n">
        <v>0</v>
      </c>
      <c r="I455" s="202" t="n">
        <v>0</v>
      </c>
      <c r="J455" s="202" t="n">
        <v>0</v>
      </c>
      <c r="K455" s="202" t="n">
        <v>0</v>
      </c>
      <c r="L455" s="199" t="n">
        <v>175480892</v>
      </c>
    </row>
    <row r="456" customFormat="false" ht="13.1" hidden="false" customHeight="false" outlineLevel="0" collapsed="false">
      <c r="A456" s="382" t="s">
        <v>944</v>
      </c>
      <c r="B456" s="413" t="s">
        <v>945</v>
      </c>
      <c r="C456" s="196" t="s">
        <v>968</v>
      </c>
      <c r="D456" s="418" t="s">
        <v>969</v>
      </c>
      <c r="E456" s="202" t="n">
        <v>0</v>
      </c>
      <c r="F456" s="202" t="n">
        <v>0</v>
      </c>
      <c r="G456" s="202" t="n">
        <v>0</v>
      </c>
      <c r="H456" s="202" t="n">
        <v>0</v>
      </c>
      <c r="I456" s="202" t="n">
        <v>0</v>
      </c>
      <c r="J456" s="202" t="n">
        <v>0</v>
      </c>
      <c r="K456" s="202" t="n">
        <v>0</v>
      </c>
      <c r="L456" s="199" t="n">
        <v>0</v>
      </c>
    </row>
    <row r="457" customFormat="false" ht="20.6" hidden="false" customHeight="false" outlineLevel="0" collapsed="false">
      <c r="A457" s="382" t="s">
        <v>944</v>
      </c>
      <c r="B457" s="413" t="s">
        <v>945</v>
      </c>
      <c r="C457" s="196" t="s">
        <v>970</v>
      </c>
      <c r="D457" s="418" t="s">
        <v>971</v>
      </c>
      <c r="E457" s="202" t="n">
        <v>0</v>
      </c>
      <c r="F457" s="202" t="n">
        <v>0</v>
      </c>
      <c r="G457" s="202" t="n">
        <v>0</v>
      </c>
      <c r="H457" s="202" t="n">
        <v>0</v>
      </c>
      <c r="I457" s="202" t="n">
        <v>0</v>
      </c>
      <c r="J457" s="202" t="n">
        <v>0</v>
      </c>
      <c r="K457" s="202" t="n">
        <v>0</v>
      </c>
      <c r="L457" s="199" t="n">
        <v>23717000</v>
      </c>
    </row>
    <row r="458" customFormat="false" ht="13.1" hidden="false" customHeight="false" outlineLevel="0" collapsed="false">
      <c r="A458" s="382" t="s">
        <v>944</v>
      </c>
      <c r="B458" s="413" t="s">
        <v>945</v>
      </c>
      <c r="C458" s="196" t="s">
        <v>972</v>
      </c>
      <c r="D458" s="418" t="s">
        <v>973</v>
      </c>
      <c r="E458" s="202" t="n">
        <v>0</v>
      </c>
      <c r="F458" s="202" t="n">
        <v>0</v>
      </c>
      <c r="G458" s="202" t="n">
        <v>0</v>
      </c>
      <c r="H458" s="202" t="n">
        <v>0</v>
      </c>
      <c r="I458" s="202" t="n">
        <v>0</v>
      </c>
      <c r="J458" s="202" t="n">
        <v>0</v>
      </c>
      <c r="K458" s="202" t="n">
        <v>0</v>
      </c>
      <c r="L458" s="199" t="n">
        <v>13766600</v>
      </c>
    </row>
    <row r="459" customFormat="false" ht="13.1" hidden="false" customHeight="false" outlineLevel="0" collapsed="false">
      <c r="A459" s="382" t="s">
        <v>944</v>
      </c>
      <c r="B459" s="413" t="s">
        <v>976</v>
      </c>
      <c r="C459" s="196" t="s">
        <v>977</v>
      </c>
      <c r="D459" s="418" t="s">
        <v>978</v>
      </c>
      <c r="E459" s="202" t="n">
        <v>0</v>
      </c>
      <c r="F459" s="202" t="n">
        <v>0</v>
      </c>
      <c r="G459" s="202" t="n">
        <v>108000</v>
      </c>
      <c r="H459" s="202" t="n">
        <v>0</v>
      </c>
      <c r="I459" s="202" t="n">
        <v>1120102</v>
      </c>
      <c r="J459" s="202" t="n">
        <v>0</v>
      </c>
      <c r="K459" s="202" t="n">
        <v>1228102</v>
      </c>
      <c r="L459" s="199" t="n">
        <v>26928949</v>
      </c>
    </row>
    <row r="460" customFormat="false" ht="20.6" hidden="false" customHeight="false" outlineLevel="0" collapsed="false">
      <c r="A460" s="382" t="s">
        <v>944</v>
      </c>
      <c r="B460" s="413" t="s">
        <v>976</v>
      </c>
      <c r="C460" s="196" t="s">
        <v>979</v>
      </c>
      <c r="D460" s="418" t="s">
        <v>980</v>
      </c>
      <c r="E460" s="202" t="n">
        <v>0</v>
      </c>
      <c r="F460" s="202" t="n">
        <v>0</v>
      </c>
      <c r="G460" s="202" t="n">
        <v>86400</v>
      </c>
      <c r="H460" s="202" t="n">
        <v>0</v>
      </c>
      <c r="I460" s="202" t="n">
        <v>777594</v>
      </c>
      <c r="J460" s="202" t="n">
        <v>0</v>
      </c>
      <c r="K460" s="202" t="n">
        <v>863994</v>
      </c>
      <c r="L460" s="199" t="n">
        <v>16502110</v>
      </c>
    </row>
    <row r="461" customFormat="false" ht="13.1" hidden="false" customHeight="false" outlineLevel="0" collapsed="false">
      <c r="A461" s="382" t="s">
        <v>944</v>
      </c>
      <c r="B461" s="413" t="s">
        <v>976</v>
      </c>
      <c r="C461" s="196" t="s">
        <v>981</v>
      </c>
      <c r="D461" s="418" t="s">
        <v>982</v>
      </c>
      <c r="E461" s="202" t="n">
        <v>0</v>
      </c>
      <c r="F461" s="202" t="n">
        <v>2082320</v>
      </c>
      <c r="G461" s="202" t="n">
        <v>432000</v>
      </c>
      <c r="H461" s="202" t="n">
        <v>0</v>
      </c>
      <c r="I461" s="202" t="n">
        <v>4484848</v>
      </c>
      <c r="J461" s="202" t="n">
        <v>0</v>
      </c>
      <c r="K461" s="202" t="n">
        <v>6999168</v>
      </c>
      <c r="L461" s="199" t="n">
        <v>120819994</v>
      </c>
    </row>
    <row r="462" customFormat="false" ht="13.1" hidden="false" customHeight="false" outlineLevel="0" collapsed="false">
      <c r="A462" s="382" t="s">
        <v>944</v>
      </c>
      <c r="B462" s="413" t="s">
        <v>976</v>
      </c>
      <c r="C462" s="196" t="s">
        <v>983</v>
      </c>
      <c r="D462" s="418" t="s">
        <v>984</v>
      </c>
      <c r="E462" s="202" t="n">
        <v>0</v>
      </c>
      <c r="F462" s="202" t="n">
        <v>27335000</v>
      </c>
      <c r="G462" s="202" t="n">
        <v>17679000</v>
      </c>
      <c r="H462" s="202" t="n">
        <v>15101700</v>
      </c>
      <c r="I462" s="202" t="n">
        <v>43984500</v>
      </c>
      <c r="J462" s="202" t="n">
        <v>0</v>
      </c>
      <c r="K462" s="202" t="n">
        <v>104100200</v>
      </c>
      <c r="L462" s="199" t="n">
        <v>1754598500</v>
      </c>
    </row>
    <row r="463" customFormat="false" ht="20.6" hidden="false" customHeight="false" outlineLevel="0" collapsed="false">
      <c r="A463" s="382" t="s">
        <v>944</v>
      </c>
      <c r="B463" s="413" t="s">
        <v>976</v>
      </c>
      <c r="C463" s="196" t="s">
        <v>985</v>
      </c>
      <c r="D463" s="418" t="s">
        <v>986</v>
      </c>
      <c r="E463" s="202" t="n">
        <v>0</v>
      </c>
      <c r="F463" s="202" t="n">
        <v>0</v>
      </c>
      <c r="G463" s="202" t="n">
        <v>1628000</v>
      </c>
      <c r="H463" s="202" t="n">
        <v>0</v>
      </c>
      <c r="I463" s="202" t="n">
        <v>0</v>
      </c>
      <c r="J463" s="202" t="n">
        <v>0</v>
      </c>
      <c r="K463" s="202" t="n">
        <v>1628000</v>
      </c>
      <c r="L463" s="199" t="n">
        <v>55252000</v>
      </c>
    </row>
    <row r="464" customFormat="false" ht="13.1" hidden="false" customHeight="false" outlineLevel="0" collapsed="false">
      <c r="A464" s="382" t="s">
        <v>944</v>
      </c>
      <c r="B464" s="413" t="s">
        <v>976</v>
      </c>
      <c r="C464" s="196" t="s">
        <v>987</v>
      </c>
      <c r="D464" s="418" t="s">
        <v>988</v>
      </c>
      <c r="E464" s="202" t="n">
        <v>0</v>
      </c>
      <c r="F464" s="202" t="n">
        <v>0</v>
      </c>
      <c r="G464" s="202" t="n">
        <v>0</v>
      </c>
      <c r="H464" s="202" t="n">
        <v>0</v>
      </c>
      <c r="I464" s="202" t="n">
        <v>0</v>
      </c>
      <c r="J464" s="202" t="n">
        <v>0</v>
      </c>
      <c r="K464" s="202" t="n">
        <v>0</v>
      </c>
      <c r="L464" s="199" t="n">
        <v>6785345</v>
      </c>
    </row>
    <row r="465" customFormat="false" ht="13.1" hidden="false" customHeight="false" outlineLevel="0" collapsed="false">
      <c r="A465" s="382" t="s">
        <v>944</v>
      </c>
      <c r="B465" s="413" t="s">
        <v>976</v>
      </c>
      <c r="C465" s="196" t="s">
        <v>989</v>
      </c>
      <c r="D465" s="418" t="s">
        <v>990</v>
      </c>
      <c r="E465" s="202" t="n">
        <v>0</v>
      </c>
      <c r="F465" s="202" t="n">
        <v>210000</v>
      </c>
      <c r="G465" s="202" t="n">
        <v>3115000</v>
      </c>
      <c r="H465" s="202" t="n">
        <v>140000</v>
      </c>
      <c r="I465" s="202" t="n">
        <v>14297500</v>
      </c>
      <c r="J465" s="202" t="n">
        <v>280000</v>
      </c>
      <c r="K465" s="202" t="n">
        <v>18042500</v>
      </c>
      <c r="L465" s="199" t="n">
        <v>189560000</v>
      </c>
    </row>
    <row r="466" customFormat="false" ht="13.1" hidden="false" customHeight="false" outlineLevel="0" collapsed="false">
      <c r="A466" s="382" t="s">
        <v>944</v>
      </c>
      <c r="B466" s="413" t="s">
        <v>976</v>
      </c>
      <c r="C466" s="196" t="s">
        <v>977</v>
      </c>
      <c r="D466" s="418" t="s">
        <v>992</v>
      </c>
      <c r="E466" s="202" t="n">
        <v>0</v>
      </c>
      <c r="F466" s="202" t="n">
        <v>0</v>
      </c>
      <c r="G466" s="202" t="n">
        <v>220968</v>
      </c>
      <c r="H466" s="202" t="n">
        <v>0</v>
      </c>
      <c r="I466" s="202" t="n">
        <v>490234</v>
      </c>
      <c r="J466" s="202" t="n">
        <v>0</v>
      </c>
      <c r="K466" s="202" t="n">
        <v>711202</v>
      </c>
      <c r="L466" s="199" t="n">
        <v>5866967</v>
      </c>
    </row>
    <row r="467" customFormat="false" ht="20.6" hidden="false" customHeight="false" outlineLevel="0" collapsed="false">
      <c r="A467" s="382" t="s">
        <v>944</v>
      </c>
      <c r="B467" s="413" t="s">
        <v>976</v>
      </c>
      <c r="C467" s="196" t="s">
        <v>979</v>
      </c>
      <c r="D467" s="418" t="s">
        <v>993</v>
      </c>
      <c r="E467" s="202" t="n">
        <v>0</v>
      </c>
      <c r="F467" s="202" t="n">
        <v>0</v>
      </c>
      <c r="G467" s="202" t="n">
        <v>176774</v>
      </c>
      <c r="H467" s="202" t="n">
        <v>0</v>
      </c>
      <c r="I467" s="202" t="n">
        <v>392187</v>
      </c>
      <c r="J467" s="202" t="n">
        <v>0</v>
      </c>
      <c r="K467" s="202" t="n">
        <v>568961</v>
      </c>
      <c r="L467" s="199" t="n">
        <v>4473677</v>
      </c>
    </row>
    <row r="468" customFormat="false" ht="13.1" hidden="false" customHeight="false" outlineLevel="0" collapsed="false">
      <c r="A468" s="382" t="s">
        <v>944</v>
      </c>
      <c r="B468" s="413" t="s">
        <v>976</v>
      </c>
      <c r="C468" s="196" t="s">
        <v>981</v>
      </c>
      <c r="D468" s="418" t="s">
        <v>994</v>
      </c>
      <c r="E468" s="202" t="n">
        <v>0</v>
      </c>
      <c r="F468" s="202" t="n">
        <v>267200</v>
      </c>
      <c r="G468" s="202" t="n">
        <v>883872</v>
      </c>
      <c r="H468" s="202" t="n">
        <v>0</v>
      </c>
      <c r="I468" s="202" t="n">
        <v>1960936</v>
      </c>
      <c r="J468" s="202" t="n">
        <v>0</v>
      </c>
      <c r="K468" s="202" t="n">
        <v>3112008</v>
      </c>
      <c r="L468" s="199" t="n">
        <v>33550717</v>
      </c>
    </row>
    <row r="469" customFormat="false" ht="13.1" hidden="false" customHeight="false" outlineLevel="0" collapsed="false">
      <c r="A469" s="382" t="s">
        <v>944</v>
      </c>
      <c r="B469" s="413" t="s">
        <v>976</v>
      </c>
      <c r="C469" s="196" t="s">
        <v>983</v>
      </c>
      <c r="D469" s="418" t="s">
        <v>995</v>
      </c>
      <c r="E469" s="202" t="n">
        <v>0</v>
      </c>
      <c r="F469" s="202" t="n">
        <v>3214200</v>
      </c>
      <c r="G469" s="202" t="n">
        <v>25899780</v>
      </c>
      <c r="H469" s="202" t="n">
        <v>3079500</v>
      </c>
      <c r="I469" s="202" t="n">
        <v>21420000</v>
      </c>
      <c r="J469" s="202" t="n">
        <v>771900</v>
      </c>
      <c r="K469" s="202" t="n">
        <v>54385380</v>
      </c>
      <c r="L469" s="199" t="n">
        <v>962691552</v>
      </c>
    </row>
    <row r="470" customFormat="false" ht="13.1" hidden="false" customHeight="false" outlineLevel="0" collapsed="false">
      <c r="A470" s="382" t="s">
        <v>944</v>
      </c>
      <c r="B470" s="413" t="s">
        <v>976</v>
      </c>
      <c r="C470" s="196" t="s">
        <v>996</v>
      </c>
      <c r="D470" s="418" t="s">
        <v>997</v>
      </c>
      <c r="E470" s="202" t="n">
        <v>0</v>
      </c>
      <c r="F470" s="202" t="n">
        <v>700000</v>
      </c>
      <c r="G470" s="202" t="n">
        <v>4060000</v>
      </c>
      <c r="H470" s="202" t="n">
        <v>0</v>
      </c>
      <c r="I470" s="202" t="n">
        <v>7577500</v>
      </c>
      <c r="J470" s="202" t="n">
        <v>0</v>
      </c>
      <c r="K470" s="202" t="n">
        <v>12337500</v>
      </c>
      <c r="L470" s="199" t="n">
        <v>130359600</v>
      </c>
    </row>
    <row r="471" customFormat="false" ht="20.6" hidden="false" customHeight="false" outlineLevel="0" collapsed="false">
      <c r="A471" s="382" t="s">
        <v>944</v>
      </c>
      <c r="B471" s="413" t="s">
        <v>976</v>
      </c>
      <c r="C471" s="196" t="s">
        <v>998</v>
      </c>
      <c r="D471" s="418" t="s">
        <v>999</v>
      </c>
      <c r="E471" s="202" t="n">
        <v>0</v>
      </c>
      <c r="F471" s="202" t="n">
        <v>0</v>
      </c>
      <c r="G471" s="202" t="n">
        <v>0</v>
      </c>
      <c r="H471" s="202" t="n">
        <v>0</v>
      </c>
      <c r="I471" s="202" t="n">
        <v>0</v>
      </c>
      <c r="J471" s="202" t="n">
        <v>0</v>
      </c>
      <c r="K471" s="202" t="n">
        <v>0</v>
      </c>
      <c r="L471" s="199" t="n">
        <v>0</v>
      </c>
    </row>
    <row r="472" customFormat="false" ht="20.6" hidden="false" customHeight="false" outlineLevel="0" collapsed="false">
      <c r="A472" s="382" t="s">
        <v>944</v>
      </c>
      <c r="B472" s="413" t="s">
        <v>1000</v>
      </c>
      <c r="C472" s="196" t="s">
        <v>998</v>
      </c>
      <c r="D472" s="418" t="s">
        <v>1001</v>
      </c>
      <c r="E472" s="202" t="n">
        <v>0</v>
      </c>
      <c r="F472" s="202" t="n">
        <v>1814700</v>
      </c>
      <c r="G472" s="202" t="n">
        <v>191000</v>
      </c>
      <c r="H472" s="202" t="n">
        <v>414000</v>
      </c>
      <c r="I472" s="202" t="n">
        <v>588000</v>
      </c>
      <c r="J472" s="202" t="n">
        <v>156300</v>
      </c>
      <c r="K472" s="202" t="n">
        <v>3164000</v>
      </c>
      <c r="L472" s="199" t="n">
        <v>102392300</v>
      </c>
    </row>
    <row r="473" customFormat="false" ht="13.1" hidden="false" customHeight="false" outlineLevel="0" collapsed="false">
      <c r="A473" s="382" t="s">
        <v>944</v>
      </c>
      <c r="B473" s="413" t="s">
        <v>135</v>
      </c>
      <c r="C473" s="196" t="s">
        <v>286</v>
      </c>
      <c r="D473" s="418" t="s">
        <v>1002</v>
      </c>
      <c r="E473" s="202" t="n">
        <v>0</v>
      </c>
      <c r="F473" s="202" t="n">
        <v>0</v>
      </c>
      <c r="G473" s="202" t="n">
        <v>0</v>
      </c>
      <c r="H473" s="202" t="n">
        <v>0</v>
      </c>
      <c r="I473" s="202" t="n">
        <v>0</v>
      </c>
      <c r="J473" s="202" t="n">
        <v>0</v>
      </c>
      <c r="K473" s="202" t="n">
        <v>0</v>
      </c>
      <c r="L473" s="199" t="n">
        <v>8999348</v>
      </c>
    </row>
    <row r="474" customFormat="false" ht="20.6" hidden="false" customHeight="false" outlineLevel="0" collapsed="false">
      <c r="A474" s="382" t="s">
        <v>1003</v>
      </c>
      <c r="B474" s="413" t="s">
        <v>561</v>
      </c>
      <c r="C474" s="196" t="s">
        <v>1004</v>
      </c>
      <c r="D474" s="419" t="s">
        <v>1005</v>
      </c>
      <c r="E474" s="202" t="n">
        <v>0</v>
      </c>
      <c r="F474" s="202" t="n">
        <v>0</v>
      </c>
      <c r="G474" s="202" t="n">
        <v>0</v>
      </c>
      <c r="H474" s="202" t="n">
        <v>390944000</v>
      </c>
      <c r="I474" s="202" t="n">
        <v>0</v>
      </c>
      <c r="J474" s="202" t="n">
        <v>111968000</v>
      </c>
      <c r="K474" s="202" t="n">
        <v>502912000</v>
      </c>
      <c r="L474" s="199" t="n">
        <v>1153184000</v>
      </c>
    </row>
    <row r="475" customFormat="false" ht="13.1" hidden="false" customHeight="false" outlineLevel="0" collapsed="false">
      <c r="A475" s="382" t="s">
        <v>1003</v>
      </c>
      <c r="B475" s="413" t="s">
        <v>561</v>
      </c>
      <c r="C475" s="196" t="s">
        <v>1006</v>
      </c>
      <c r="D475" s="419" t="s">
        <v>1007</v>
      </c>
      <c r="E475" s="202" t="n">
        <v>0</v>
      </c>
      <c r="F475" s="202" t="n">
        <v>0</v>
      </c>
      <c r="G475" s="202" t="n">
        <v>0</v>
      </c>
      <c r="H475" s="202" t="n">
        <v>0</v>
      </c>
      <c r="I475" s="202" t="n">
        <v>0</v>
      </c>
      <c r="J475" s="202" t="n">
        <v>0</v>
      </c>
      <c r="K475" s="202" t="n">
        <v>0</v>
      </c>
      <c r="L475" s="199" t="n">
        <v>0</v>
      </c>
    </row>
    <row r="476" customFormat="false" ht="20.6" hidden="false" customHeight="false" outlineLevel="0" collapsed="false">
      <c r="A476" s="382" t="s">
        <v>1003</v>
      </c>
      <c r="B476" s="413" t="s">
        <v>561</v>
      </c>
      <c r="C476" s="196" t="s">
        <v>1008</v>
      </c>
      <c r="D476" s="419" t="s">
        <v>1009</v>
      </c>
      <c r="E476" s="202" t="n">
        <v>0</v>
      </c>
      <c r="F476" s="202" t="n">
        <v>0</v>
      </c>
      <c r="G476" s="202" t="n">
        <v>0</v>
      </c>
      <c r="H476" s="202" t="n">
        <v>5280000</v>
      </c>
      <c r="I476" s="202" t="n">
        <v>132000</v>
      </c>
      <c r="J476" s="202" t="n">
        <v>7161000</v>
      </c>
      <c r="K476" s="202" t="n">
        <v>12573000</v>
      </c>
      <c r="L476" s="199" t="n">
        <v>358668100</v>
      </c>
    </row>
    <row r="477" customFormat="false" ht="13.1" hidden="false" customHeight="false" outlineLevel="0" collapsed="false">
      <c r="A477" s="382" t="s">
        <v>1003</v>
      </c>
      <c r="B477" s="413" t="s">
        <v>561</v>
      </c>
      <c r="C477" s="196" t="s">
        <v>1010</v>
      </c>
      <c r="D477" s="419" t="s">
        <v>1011</v>
      </c>
      <c r="E477" s="202" t="n">
        <v>630114</v>
      </c>
      <c r="F477" s="202" t="n">
        <v>1596910</v>
      </c>
      <c r="G477" s="202" t="n">
        <v>5032267</v>
      </c>
      <c r="H477" s="202" t="n">
        <v>7643213</v>
      </c>
      <c r="I477" s="202" t="n">
        <v>3599023</v>
      </c>
      <c r="J477" s="202" t="n">
        <v>3168417</v>
      </c>
      <c r="K477" s="202" t="n">
        <v>21669944</v>
      </c>
      <c r="L477" s="199" t="n">
        <v>816630434</v>
      </c>
    </row>
    <row r="478" customFormat="false" ht="20.6" hidden="false" customHeight="false" outlineLevel="0" collapsed="false">
      <c r="A478" s="382" t="s">
        <v>1003</v>
      </c>
      <c r="B478" s="413" t="s">
        <v>561</v>
      </c>
      <c r="C478" s="196" t="s">
        <v>1012</v>
      </c>
      <c r="D478" s="419" t="s">
        <v>1013</v>
      </c>
      <c r="E478" s="202" t="n">
        <v>3000</v>
      </c>
      <c r="F478" s="202" t="n">
        <v>15000</v>
      </c>
      <c r="G478" s="202" t="n">
        <v>2011500</v>
      </c>
      <c r="H478" s="202" t="n">
        <v>108000</v>
      </c>
      <c r="I478" s="202" t="n">
        <v>70500</v>
      </c>
      <c r="J478" s="202" t="n">
        <v>9000</v>
      </c>
      <c r="K478" s="202" t="n">
        <v>2217000</v>
      </c>
      <c r="L478" s="199" t="n">
        <v>30402000</v>
      </c>
    </row>
    <row r="479" customFormat="false" ht="13.1" hidden="false" customHeight="false" outlineLevel="0" collapsed="false">
      <c r="A479" s="382" t="s">
        <v>1003</v>
      </c>
      <c r="B479" s="413" t="s">
        <v>561</v>
      </c>
      <c r="C479" s="196" t="s">
        <v>1014</v>
      </c>
      <c r="D479" s="419" t="s">
        <v>1015</v>
      </c>
      <c r="E479" s="202" t="n">
        <v>0</v>
      </c>
      <c r="F479" s="202" t="n">
        <v>0</v>
      </c>
      <c r="G479" s="202" t="n">
        <v>14762</v>
      </c>
      <c r="H479" s="202" t="n">
        <v>0</v>
      </c>
      <c r="I479" s="202" t="n">
        <v>0</v>
      </c>
      <c r="J479" s="202" t="n">
        <v>0</v>
      </c>
      <c r="K479" s="202" t="n">
        <v>14762</v>
      </c>
      <c r="L479" s="199" t="n">
        <v>49997</v>
      </c>
    </row>
    <row r="480" customFormat="false" ht="20.6" hidden="false" customHeight="false" outlineLevel="0" collapsed="false">
      <c r="A480" s="382" t="s">
        <v>1003</v>
      </c>
      <c r="B480" s="413" t="s">
        <v>561</v>
      </c>
      <c r="C480" s="196" t="s">
        <v>1016</v>
      </c>
      <c r="D480" s="419" t="s">
        <v>1017</v>
      </c>
      <c r="E480" s="202" t="n">
        <v>0</v>
      </c>
      <c r="F480" s="202" t="n">
        <v>0</v>
      </c>
      <c r="G480" s="202" t="n">
        <v>0</v>
      </c>
      <c r="H480" s="202" t="n">
        <v>33809600</v>
      </c>
      <c r="I480" s="202" t="n">
        <v>0</v>
      </c>
      <c r="J480" s="202" t="n">
        <v>0</v>
      </c>
      <c r="K480" s="202" t="n">
        <v>33809600</v>
      </c>
      <c r="L480" s="199" t="n">
        <v>33809600</v>
      </c>
    </row>
    <row r="481" customFormat="false" ht="13.1" hidden="false" customHeight="false" outlineLevel="0" collapsed="false">
      <c r="A481" s="382" t="s">
        <v>1003</v>
      </c>
      <c r="B481" s="413" t="s">
        <v>561</v>
      </c>
      <c r="C481" s="196" t="s">
        <v>1018</v>
      </c>
      <c r="D481" s="419" t="s">
        <v>1019</v>
      </c>
      <c r="E481" s="202" t="n">
        <v>0</v>
      </c>
      <c r="F481" s="202" t="n">
        <v>0</v>
      </c>
      <c r="G481" s="202" t="n">
        <v>0</v>
      </c>
      <c r="H481" s="202" t="n">
        <v>0</v>
      </c>
      <c r="I481" s="202" t="n">
        <v>0</v>
      </c>
      <c r="J481" s="202" t="n">
        <v>0</v>
      </c>
      <c r="K481" s="202" t="n">
        <v>0</v>
      </c>
      <c r="L481" s="199" t="n">
        <v>49640000</v>
      </c>
    </row>
    <row r="482" customFormat="false" ht="13.1" hidden="false" customHeight="false" outlineLevel="0" collapsed="false">
      <c r="A482" s="382" t="s">
        <v>1003</v>
      </c>
      <c r="B482" s="413" t="s">
        <v>561</v>
      </c>
      <c r="C482" s="196" t="s">
        <v>1020</v>
      </c>
      <c r="D482" s="419" t="s">
        <v>1021</v>
      </c>
      <c r="E482" s="202" t="n">
        <v>0</v>
      </c>
      <c r="F482" s="202" t="n">
        <v>0</v>
      </c>
      <c r="G482" s="202" t="n">
        <v>0</v>
      </c>
      <c r="H482" s="202" t="n">
        <v>0</v>
      </c>
      <c r="I482" s="202" t="n">
        <v>0</v>
      </c>
      <c r="J482" s="202" t="n">
        <v>0</v>
      </c>
      <c r="K482" s="202" t="n">
        <v>0</v>
      </c>
      <c r="L482" s="199" t="n">
        <v>79083928</v>
      </c>
    </row>
    <row r="483" customFormat="false" ht="13.1" hidden="false" customHeight="false" outlineLevel="0" collapsed="false">
      <c r="A483" s="382" t="s">
        <v>1003</v>
      </c>
      <c r="B483" s="413" t="s">
        <v>561</v>
      </c>
      <c r="C483" s="196" t="s">
        <v>1022</v>
      </c>
      <c r="D483" s="419" t="s">
        <v>1023</v>
      </c>
      <c r="E483" s="202" t="n">
        <v>0</v>
      </c>
      <c r="F483" s="202" t="n">
        <v>0</v>
      </c>
      <c r="G483" s="202" t="n">
        <v>0</v>
      </c>
      <c r="H483" s="202" t="n">
        <v>0</v>
      </c>
      <c r="I483" s="202" t="n">
        <v>0</v>
      </c>
      <c r="J483" s="202" t="n">
        <v>0</v>
      </c>
      <c r="K483" s="202" t="n">
        <v>0</v>
      </c>
      <c r="L483" s="199" t="n">
        <v>4954709</v>
      </c>
    </row>
    <row r="484" customFormat="false" ht="20.6" hidden="false" customHeight="false" outlineLevel="0" collapsed="false">
      <c r="A484" s="382" t="s">
        <v>1003</v>
      </c>
      <c r="B484" s="413" t="s">
        <v>561</v>
      </c>
      <c r="C484" s="196" t="s">
        <v>1004</v>
      </c>
      <c r="D484" s="419" t="s">
        <v>1024</v>
      </c>
      <c r="E484" s="202" t="n">
        <v>0</v>
      </c>
      <c r="F484" s="202" t="n">
        <v>0</v>
      </c>
      <c r="G484" s="202" t="n">
        <v>0</v>
      </c>
      <c r="H484" s="202" t="n">
        <v>477988200</v>
      </c>
      <c r="I484" s="202" t="n">
        <v>0</v>
      </c>
      <c r="J484" s="202" t="n">
        <v>10286000</v>
      </c>
      <c r="K484" s="202" t="n">
        <v>488274200</v>
      </c>
      <c r="L484" s="199" t="n">
        <v>895866200</v>
      </c>
    </row>
    <row r="485" customFormat="false" ht="20.6" hidden="false" customHeight="false" outlineLevel="0" collapsed="false">
      <c r="A485" s="382" t="s">
        <v>1003</v>
      </c>
      <c r="B485" s="413" t="s">
        <v>561</v>
      </c>
      <c r="C485" s="196" t="s">
        <v>1008</v>
      </c>
      <c r="D485" s="419" t="s">
        <v>1025</v>
      </c>
      <c r="E485" s="202" t="n">
        <v>0</v>
      </c>
      <c r="F485" s="202" t="n">
        <v>0</v>
      </c>
      <c r="G485" s="202" t="n">
        <v>864000</v>
      </c>
      <c r="H485" s="202" t="n">
        <v>7209000</v>
      </c>
      <c r="I485" s="202" t="n">
        <v>2457000</v>
      </c>
      <c r="J485" s="202" t="n">
        <v>1890000</v>
      </c>
      <c r="K485" s="202" t="n">
        <v>12420000</v>
      </c>
      <c r="L485" s="199" t="n">
        <v>327196700</v>
      </c>
    </row>
    <row r="486" customFormat="false" ht="13.1" hidden="false" customHeight="false" outlineLevel="0" collapsed="false">
      <c r="A486" s="382" t="s">
        <v>1003</v>
      </c>
      <c r="B486" s="413" t="s">
        <v>561</v>
      </c>
      <c r="C486" s="196" t="s">
        <v>1010</v>
      </c>
      <c r="D486" s="419" t="s">
        <v>1026</v>
      </c>
      <c r="E486" s="202" t="n">
        <v>5503992</v>
      </c>
      <c r="F486" s="202" t="n">
        <v>21606717</v>
      </c>
      <c r="G486" s="202" t="n">
        <v>42167082</v>
      </c>
      <c r="H486" s="202" t="n">
        <v>68065486</v>
      </c>
      <c r="I486" s="202" t="n">
        <v>45162207</v>
      </c>
      <c r="J486" s="202" t="n">
        <v>29259269</v>
      </c>
      <c r="K486" s="202" t="n">
        <v>211764753</v>
      </c>
      <c r="L486" s="199" t="n">
        <v>3545824196</v>
      </c>
    </row>
    <row r="487" customFormat="false" ht="13.1" hidden="false" customHeight="false" outlineLevel="0" collapsed="false">
      <c r="A487" s="382" t="s">
        <v>1003</v>
      </c>
      <c r="B487" s="413" t="s">
        <v>561</v>
      </c>
      <c r="C487" s="196" t="s">
        <v>1014</v>
      </c>
      <c r="D487" s="419" t="s">
        <v>1027</v>
      </c>
      <c r="E487" s="202" t="n">
        <v>0</v>
      </c>
      <c r="F487" s="202" t="n">
        <v>0</v>
      </c>
      <c r="G487" s="202" t="n">
        <v>0</v>
      </c>
      <c r="H487" s="202" t="n">
        <v>0</v>
      </c>
      <c r="I487" s="202" t="n">
        <v>0</v>
      </c>
      <c r="J487" s="202" t="n">
        <v>0</v>
      </c>
      <c r="K487" s="202" t="n">
        <v>0</v>
      </c>
      <c r="L487" s="199" t="n">
        <v>4081</v>
      </c>
    </row>
    <row r="488" customFormat="false" ht="20.6" hidden="false" customHeight="false" outlineLevel="0" collapsed="false">
      <c r="A488" s="382" t="s">
        <v>1003</v>
      </c>
      <c r="B488" s="413" t="s">
        <v>561</v>
      </c>
      <c r="C488" s="196" t="s">
        <v>1028</v>
      </c>
      <c r="D488" s="419" t="s">
        <v>1029</v>
      </c>
      <c r="E488" s="202" t="n">
        <v>0</v>
      </c>
      <c r="F488" s="202" t="n">
        <v>0</v>
      </c>
      <c r="G488" s="202" t="n">
        <v>0</v>
      </c>
      <c r="H488" s="202" t="n">
        <v>0</v>
      </c>
      <c r="I488" s="202" t="n">
        <v>0</v>
      </c>
      <c r="J488" s="202" t="n">
        <v>0</v>
      </c>
      <c r="K488" s="202" t="n">
        <v>0</v>
      </c>
      <c r="L488" s="199" t="n">
        <v>8208000</v>
      </c>
    </row>
    <row r="489" customFormat="false" ht="13.1" hidden="false" customHeight="false" outlineLevel="0" collapsed="false">
      <c r="A489" s="382" t="s">
        <v>1003</v>
      </c>
      <c r="B489" s="413" t="s">
        <v>561</v>
      </c>
      <c r="C489" s="196" t="s">
        <v>1018</v>
      </c>
      <c r="D489" s="419" t="s">
        <v>1030</v>
      </c>
      <c r="E489" s="202" t="n">
        <v>0</v>
      </c>
      <c r="F489" s="202" t="n">
        <v>0</v>
      </c>
      <c r="G489" s="202" t="n">
        <v>0</v>
      </c>
      <c r="H489" s="202" t="n">
        <v>0</v>
      </c>
      <c r="I489" s="202" t="n">
        <v>0</v>
      </c>
      <c r="J489" s="202" t="n">
        <v>0</v>
      </c>
      <c r="K489" s="202" t="n">
        <v>0</v>
      </c>
      <c r="L489" s="199" t="n">
        <v>0</v>
      </c>
    </row>
    <row r="490" customFormat="false" ht="13.1" hidden="false" customHeight="false" outlineLevel="0" collapsed="false">
      <c r="A490" s="382" t="s">
        <v>1003</v>
      </c>
      <c r="B490" s="413" t="s">
        <v>561</v>
      </c>
      <c r="C490" s="196" t="s">
        <v>1020</v>
      </c>
      <c r="D490" s="419" t="s">
        <v>1031</v>
      </c>
      <c r="E490" s="202" t="n">
        <v>0</v>
      </c>
      <c r="F490" s="202" t="n">
        <v>0</v>
      </c>
      <c r="G490" s="202" t="n">
        <v>0</v>
      </c>
      <c r="H490" s="202" t="n">
        <v>0</v>
      </c>
      <c r="I490" s="202" t="n">
        <v>0</v>
      </c>
      <c r="J490" s="202" t="n">
        <v>0</v>
      </c>
      <c r="K490" s="202" t="n">
        <v>0</v>
      </c>
      <c r="L490" s="199" t="n">
        <v>0</v>
      </c>
    </row>
    <row r="491" customFormat="false" ht="30" hidden="false" customHeight="false" outlineLevel="0" collapsed="false">
      <c r="A491" s="382" t="s">
        <v>1003</v>
      </c>
      <c r="B491" s="413" t="s">
        <v>561</v>
      </c>
      <c r="C491" s="196" t="s">
        <v>1032</v>
      </c>
      <c r="D491" s="419" t="s">
        <v>1033</v>
      </c>
      <c r="E491" s="202" t="n">
        <v>0</v>
      </c>
      <c r="F491" s="202" t="n">
        <v>0</v>
      </c>
      <c r="G491" s="202" t="n">
        <v>0</v>
      </c>
      <c r="H491" s="202" t="n">
        <v>0</v>
      </c>
      <c r="I491" s="202" t="n">
        <v>0</v>
      </c>
      <c r="J491" s="202" t="n">
        <v>0</v>
      </c>
      <c r="K491" s="202" t="n">
        <v>0</v>
      </c>
      <c r="L491" s="199" t="n">
        <v>12162619</v>
      </c>
    </row>
    <row r="492" customFormat="false" ht="13.1" hidden="false" customHeight="false" outlineLevel="0" collapsed="false">
      <c r="A492" s="382" t="s">
        <v>1003</v>
      </c>
      <c r="B492" s="413" t="s">
        <v>561</v>
      </c>
      <c r="C492" s="196" t="s">
        <v>1022</v>
      </c>
      <c r="D492" s="419" t="s">
        <v>1034</v>
      </c>
      <c r="E492" s="202" t="n">
        <v>0</v>
      </c>
      <c r="F492" s="202" t="n">
        <v>0</v>
      </c>
      <c r="G492" s="202" t="n">
        <v>0</v>
      </c>
      <c r="H492" s="202" t="n">
        <v>0</v>
      </c>
      <c r="I492" s="202" t="n">
        <v>0</v>
      </c>
      <c r="J492" s="202" t="n">
        <v>0</v>
      </c>
      <c r="K492" s="202" t="n">
        <v>0</v>
      </c>
      <c r="L492" s="199" t="n">
        <v>115236846</v>
      </c>
    </row>
    <row r="493" customFormat="false" ht="30" hidden="false" customHeight="false" outlineLevel="0" collapsed="false">
      <c r="A493" s="382" t="s">
        <v>1003</v>
      </c>
      <c r="B493" s="413" t="s">
        <v>561</v>
      </c>
      <c r="C493" s="196" t="s">
        <v>1035</v>
      </c>
      <c r="D493" s="419" t="s">
        <v>1036</v>
      </c>
      <c r="E493" s="202" t="n">
        <v>0</v>
      </c>
      <c r="F493" s="202" t="n">
        <v>0</v>
      </c>
      <c r="G493" s="202" t="n">
        <v>0</v>
      </c>
      <c r="H493" s="202" t="n">
        <v>0</v>
      </c>
      <c r="I493" s="202" t="n">
        <v>0</v>
      </c>
      <c r="J493" s="202" t="n">
        <v>0</v>
      </c>
      <c r="K493" s="202" t="n">
        <v>0</v>
      </c>
      <c r="L493" s="199" t="n">
        <v>115098</v>
      </c>
    </row>
    <row r="494" customFormat="false" ht="20.6" hidden="false" customHeight="false" outlineLevel="0" collapsed="false">
      <c r="A494" s="382" t="s">
        <v>1003</v>
      </c>
      <c r="B494" s="413" t="s">
        <v>561</v>
      </c>
      <c r="C494" s="196" t="s">
        <v>1037</v>
      </c>
      <c r="D494" s="419" t="s">
        <v>1038</v>
      </c>
      <c r="E494" s="202" t="n">
        <v>129018</v>
      </c>
      <c r="F494" s="202" t="n">
        <v>720546</v>
      </c>
      <c r="G494" s="202" t="n">
        <v>1492814</v>
      </c>
      <c r="H494" s="202" t="n">
        <v>3437014</v>
      </c>
      <c r="I494" s="202" t="n">
        <v>2518853</v>
      </c>
      <c r="J494" s="202" t="n">
        <v>2783377</v>
      </c>
      <c r="K494" s="202" t="n">
        <v>11081622</v>
      </c>
      <c r="L494" s="199" t="n">
        <v>154794229</v>
      </c>
    </row>
    <row r="495" customFormat="false" ht="20.6" hidden="false" customHeight="false" outlineLevel="0" collapsed="false">
      <c r="A495" s="382" t="s">
        <v>1003</v>
      </c>
      <c r="B495" s="413" t="s">
        <v>561</v>
      </c>
      <c r="C495" s="196" t="s">
        <v>1039</v>
      </c>
      <c r="D495" s="419" t="s">
        <v>1040</v>
      </c>
      <c r="E495" s="202" t="n">
        <v>0</v>
      </c>
      <c r="F495" s="202" t="n">
        <v>0</v>
      </c>
      <c r="G495" s="202" t="n">
        <v>0</v>
      </c>
      <c r="H495" s="202" t="n">
        <v>9880</v>
      </c>
      <c r="I495" s="202" t="n">
        <v>0</v>
      </c>
      <c r="J495" s="202" t="n">
        <v>0</v>
      </c>
      <c r="K495" s="202" t="n">
        <v>9880</v>
      </c>
      <c r="L495" s="199" t="n">
        <v>88160</v>
      </c>
    </row>
    <row r="496" customFormat="false" ht="13.1" hidden="false" customHeight="false" outlineLevel="0" collapsed="false">
      <c r="A496" s="382" t="s">
        <v>1003</v>
      </c>
      <c r="B496" s="413" t="s">
        <v>561</v>
      </c>
      <c r="C496" s="196" t="s">
        <v>1041</v>
      </c>
      <c r="D496" s="419" t="s">
        <v>1042</v>
      </c>
      <c r="E496" s="202" t="n">
        <v>543900</v>
      </c>
      <c r="F496" s="202" t="n">
        <v>2900800</v>
      </c>
      <c r="G496" s="202" t="n">
        <v>3263400</v>
      </c>
      <c r="H496" s="202" t="n">
        <v>11421900</v>
      </c>
      <c r="I496" s="202" t="n">
        <v>10334100</v>
      </c>
      <c r="J496" s="202" t="n">
        <v>24294200</v>
      </c>
      <c r="K496" s="202" t="n">
        <v>52758300</v>
      </c>
      <c r="L496" s="199" t="n">
        <v>2016889980</v>
      </c>
    </row>
    <row r="497" customFormat="false" ht="20.6" hidden="false" customHeight="false" outlineLevel="0" collapsed="false">
      <c r="A497" s="382" t="s">
        <v>1003</v>
      </c>
      <c r="B497" s="413" t="s">
        <v>561</v>
      </c>
      <c r="C497" s="196" t="s">
        <v>1043</v>
      </c>
      <c r="D497" s="419" t="s">
        <v>1044</v>
      </c>
      <c r="E497" s="202" t="n">
        <v>0</v>
      </c>
      <c r="F497" s="202" t="n">
        <v>0</v>
      </c>
      <c r="G497" s="202" t="n">
        <v>78200</v>
      </c>
      <c r="H497" s="202" t="n">
        <v>0</v>
      </c>
      <c r="I497" s="202" t="n">
        <v>0</v>
      </c>
      <c r="J497" s="202" t="n">
        <v>0</v>
      </c>
      <c r="K497" s="202" t="n">
        <v>78200</v>
      </c>
      <c r="L497" s="199" t="n">
        <v>234600</v>
      </c>
    </row>
    <row r="498" customFormat="false" ht="20.6" hidden="false" customHeight="false" outlineLevel="0" collapsed="false">
      <c r="A498" s="382" t="s">
        <v>1003</v>
      </c>
      <c r="B498" s="413" t="s">
        <v>561</v>
      </c>
      <c r="C498" s="196" t="s">
        <v>1045</v>
      </c>
      <c r="D498" s="419" t="s">
        <v>1046</v>
      </c>
      <c r="E498" s="202" t="n">
        <v>0</v>
      </c>
      <c r="F498" s="202" t="n">
        <v>0</v>
      </c>
      <c r="G498" s="202" t="n">
        <v>0</v>
      </c>
      <c r="H498" s="202" t="n">
        <v>0</v>
      </c>
      <c r="I498" s="202" t="n">
        <v>0</v>
      </c>
      <c r="J498" s="202" t="n">
        <v>0</v>
      </c>
      <c r="K498" s="202" t="n">
        <v>0</v>
      </c>
      <c r="L498" s="199" t="n">
        <v>0</v>
      </c>
    </row>
    <row r="499" customFormat="false" ht="20.6" hidden="false" customHeight="false" outlineLevel="0" collapsed="false">
      <c r="A499" s="382" t="s">
        <v>1003</v>
      </c>
      <c r="B499" s="413" t="s">
        <v>561</v>
      </c>
      <c r="C499" s="196" t="s">
        <v>1047</v>
      </c>
      <c r="D499" s="419" t="s">
        <v>1048</v>
      </c>
      <c r="E499" s="202" t="n">
        <v>0</v>
      </c>
      <c r="F499" s="202" t="n">
        <v>339750</v>
      </c>
      <c r="G499" s="202" t="n">
        <v>194618</v>
      </c>
      <c r="H499" s="202" t="n">
        <v>13658</v>
      </c>
      <c r="I499" s="202" t="n">
        <v>0</v>
      </c>
      <c r="J499" s="202" t="n">
        <v>0</v>
      </c>
      <c r="K499" s="202" t="n">
        <v>548026</v>
      </c>
      <c r="L499" s="199" t="n">
        <v>48035782</v>
      </c>
    </row>
    <row r="500" customFormat="false" ht="30" hidden="false" customHeight="false" outlineLevel="0" collapsed="false">
      <c r="A500" s="382" t="s">
        <v>1003</v>
      </c>
      <c r="B500" s="413" t="s">
        <v>561</v>
      </c>
      <c r="C500" s="196" t="s">
        <v>1049</v>
      </c>
      <c r="D500" s="419" t="s">
        <v>1050</v>
      </c>
      <c r="E500" s="202" t="n">
        <v>0</v>
      </c>
      <c r="F500" s="202" t="n">
        <v>0</v>
      </c>
      <c r="G500" s="202" t="n">
        <v>0</v>
      </c>
      <c r="H500" s="202" t="n">
        <v>0</v>
      </c>
      <c r="I500" s="202" t="n">
        <v>0</v>
      </c>
      <c r="J500" s="202" t="n">
        <v>0</v>
      </c>
      <c r="K500" s="202" t="n">
        <v>0</v>
      </c>
      <c r="L500" s="199" t="n">
        <v>1079619</v>
      </c>
    </row>
    <row r="501" customFormat="false" ht="13.1" hidden="false" customHeight="false" outlineLevel="0" collapsed="false">
      <c r="A501" s="382" t="s">
        <v>1003</v>
      </c>
      <c r="B501" s="413" t="s">
        <v>561</v>
      </c>
      <c r="C501" s="196" t="s">
        <v>1051</v>
      </c>
      <c r="D501" s="419" t="s">
        <v>1052</v>
      </c>
      <c r="E501" s="202" t="n">
        <v>0</v>
      </c>
      <c r="F501" s="202" t="n">
        <v>0</v>
      </c>
      <c r="G501" s="202" t="n">
        <v>0</v>
      </c>
      <c r="H501" s="202" t="n">
        <v>0</v>
      </c>
      <c r="I501" s="202" t="n">
        <v>0</v>
      </c>
      <c r="J501" s="202" t="n">
        <v>0</v>
      </c>
      <c r="K501" s="202" t="n">
        <v>0</v>
      </c>
      <c r="L501" s="199" t="n">
        <v>0</v>
      </c>
    </row>
    <row r="502" customFormat="false" ht="30" hidden="false" customHeight="false" outlineLevel="0" collapsed="false">
      <c r="A502" s="382" t="s">
        <v>1003</v>
      </c>
      <c r="B502" s="413" t="s">
        <v>561</v>
      </c>
      <c r="C502" s="196" t="s">
        <v>1059</v>
      </c>
      <c r="D502" s="419" t="s">
        <v>1060</v>
      </c>
      <c r="E502" s="202" t="n">
        <v>0</v>
      </c>
      <c r="F502" s="202" t="n">
        <v>179947</v>
      </c>
      <c r="G502" s="202" t="n">
        <v>434274</v>
      </c>
      <c r="H502" s="202" t="n">
        <v>434946</v>
      </c>
      <c r="I502" s="202" t="n">
        <v>361639</v>
      </c>
      <c r="J502" s="202" t="n">
        <v>862637</v>
      </c>
      <c r="K502" s="202" t="n">
        <v>2273443</v>
      </c>
      <c r="L502" s="199" t="n">
        <v>49098457</v>
      </c>
    </row>
    <row r="503" customFormat="false" ht="20.6" hidden="false" customHeight="false" outlineLevel="0" collapsed="false">
      <c r="A503" s="382" t="s">
        <v>1003</v>
      </c>
      <c r="B503" s="413" t="s">
        <v>561</v>
      </c>
      <c r="C503" s="196" t="s">
        <v>1061</v>
      </c>
      <c r="D503" s="419" t="s">
        <v>1062</v>
      </c>
      <c r="E503" s="202" t="n">
        <v>0</v>
      </c>
      <c r="F503" s="202" t="n">
        <v>0</v>
      </c>
      <c r="G503" s="202" t="n">
        <v>0</v>
      </c>
      <c r="H503" s="202" t="n">
        <v>0</v>
      </c>
      <c r="I503" s="202" t="n">
        <v>0</v>
      </c>
      <c r="J503" s="202" t="n">
        <v>0</v>
      </c>
      <c r="K503" s="202" t="n">
        <v>0</v>
      </c>
      <c r="L503" s="199" t="n">
        <v>90136</v>
      </c>
    </row>
    <row r="504" customFormat="false" ht="13.1" hidden="false" customHeight="false" outlineLevel="0" collapsed="false">
      <c r="A504" s="382" t="s">
        <v>1003</v>
      </c>
      <c r="B504" s="413" t="s">
        <v>561</v>
      </c>
      <c r="C504" s="196" t="s">
        <v>1063</v>
      </c>
      <c r="D504" s="419" t="s">
        <v>1064</v>
      </c>
      <c r="E504" s="202" t="n">
        <v>0</v>
      </c>
      <c r="F504" s="202" t="n">
        <v>4260000</v>
      </c>
      <c r="G504" s="202" t="n">
        <v>4810000</v>
      </c>
      <c r="H504" s="202" t="n">
        <v>6950000</v>
      </c>
      <c r="I504" s="202" t="n">
        <v>0</v>
      </c>
      <c r="J504" s="202" t="n">
        <v>13570000</v>
      </c>
      <c r="K504" s="202" t="n">
        <v>29590000</v>
      </c>
      <c r="L504" s="199" t="n">
        <v>1232270000</v>
      </c>
    </row>
    <row r="505" customFormat="false" ht="13.1" hidden="false" customHeight="false" outlineLevel="0" collapsed="false">
      <c r="A505" s="382" t="s">
        <v>1003</v>
      </c>
      <c r="B505" s="413" t="s">
        <v>561</v>
      </c>
      <c r="C505" s="196" t="s">
        <v>1065</v>
      </c>
      <c r="D505" s="419" t="s">
        <v>1066</v>
      </c>
      <c r="E505" s="202" t="n">
        <v>0</v>
      </c>
      <c r="F505" s="202" t="n">
        <v>0</v>
      </c>
      <c r="G505" s="202" t="n">
        <v>0</v>
      </c>
      <c r="H505" s="202" t="n">
        <v>0</v>
      </c>
      <c r="I505" s="202" t="n">
        <v>0</v>
      </c>
      <c r="J505" s="202" t="n">
        <v>0</v>
      </c>
      <c r="K505" s="202" t="n">
        <v>0</v>
      </c>
      <c r="L505" s="199" t="n">
        <v>0</v>
      </c>
    </row>
    <row r="506" customFormat="false" ht="20.6" hidden="false" customHeight="false" outlineLevel="0" collapsed="false">
      <c r="A506" s="382" t="s">
        <v>1003</v>
      </c>
      <c r="B506" s="413" t="s">
        <v>561</v>
      </c>
      <c r="C506" s="196" t="s">
        <v>1067</v>
      </c>
      <c r="D506" s="419" t="s">
        <v>1068</v>
      </c>
      <c r="E506" s="202" t="n">
        <v>0</v>
      </c>
      <c r="F506" s="202" t="n">
        <v>0</v>
      </c>
      <c r="G506" s="202" t="n">
        <v>0</v>
      </c>
      <c r="H506" s="202" t="n">
        <v>86450</v>
      </c>
      <c r="I506" s="202" t="n">
        <v>0</v>
      </c>
      <c r="J506" s="202" t="n">
        <v>0</v>
      </c>
      <c r="K506" s="202" t="n">
        <v>86450</v>
      </c>
      <c r="L506" s="199" t="n">
        <v>745237</v>
      </c>
    </row>
    <row r="507" customFormat="false" ht="20.6" hidden="false" customHeight="false" outlineLevel="0" collapsed="false">
      <c r="A507" s="382" t="s">
        <v>1003</v>
      </c>
      <c r="B507" s="413" t="s">
        <v>561</v>
      </c>
      <c r="C507" s="196" t="s">
        <v>1045</v>
      </c>
      <c r="D507" s="419" t="s">
        <v>1069</v>
      </c>
      <c r="E507" s="202" t="n">
        <v>0</v>
      </c>
      <c r="F507" s="202" t="n">
        <v>0</v>
      </c>
      <c r="G507" s="202" t="n">
        <v>0</v>
      </c>
      <c r="H507" s="202" t="n">
        <v>0</v>
      </c>
      <c r="I507" s="202" t="n">
        <v>0</v>
      </c>
      <c r="J507" s="202" t="n">
        <v>0</v>
      </c>
      <c r="K507" s="202" t="n">
        <v>0</v>
      </c>
      <c r="L507" s="199" t="n">
        <v>0</v>
      </c>
    </row>
    <row r="508" customFormat="false" ht="20.6" hidden="false" customHeight="false" outlineLevel="0" collapsed="false">
      <c r="A508" s="382" t="s">
        <v>1003</v>
      </c>
      <c r="B508" s="413" t="s">
        <v>561</v>
      </c>
      <c r="C508" s="196" t="s">
        <v>1047</v>
      </c>
      <c r="D508" s="419" t="s">
        <v>1070</v>
      </c>
      <c r="E508" s="202" t="n">
        <v>0</v>
      </c>
      <c r="F508" s="202" t="n">
        <v>0</v>
      </c>
      <c r="G508" s="202" t="n">
        <v>0</v>
      </c>
      <c r="H508" s="202" t="n">
        <v>0</v>
      </c>
      <c r="I508" s="202" t="n">
        <v>0</v>
      </c>
      <c r="J508" s="202" t="n">
        <v>0</v>
      </c>
      <c r="K508" s="202" t="n">
        <v>0</v>
      </c>
      <c r="L508" s="199" t="n">
        <v>1145880</v>
      </c>
    </row>
    <row r="509" customFormat="false" ht="20.6" hidden="false" customHeight="false" outlineLevel="0" collapsed="false">
      <c r="A509" s="382" t="s">
        <v>1003</v>
      </c>
      <c r="B509" s="413" t="s">
        <v>135</v>
      </c>
      <c r="C509" s="196" t="s">
        <v>1071</v>
      </c>
      <c r="D509" s="419" t="s">
        <v>1072</v>
      </c>
      <c r="E509" s="202" t="n">
        <v>0</v>
      </c>
      <c r="F509" s="202" t="n">
        <v>2020000</v>
      </c>
      <c r="G509" s="202" t="n">
        <v>137000</v>
      </c>
      <c r="H509" s="202" t="n">
        <v>1448500</v>
      </c>
      <c r="I509" s="202" t="n">
        <v>255000</v>
      </c>
      <c r="J509" s="202" t="n">
        <v>1373500</v>
      </c>
      <c r="K509" s="202" t="n">
        <v>5234000</v>
      </c>
      <c r="L509" s="199" t="n">
        <v>218366000</v>
      </c>
    </row>
    <row r="510" customFormat="false" ht="20.6" hidden="false" customHeight="false" outlineLevel="0" collapsed="false">
      <c r="A510" s="382" t="s">
        <v>1003</v>
      </c>
      <c r="B510" s="413" t="s">
        <v>135</v>
      </c>
      <c r="C510" s="196" t="s">
        <v>1073</v>
      </c>
      <c r="D510" s="419" t="s">
        <v>1074</v>
      </c>
      <c r="E510" s="202" t="n">
        <v>0</v>
      </c>
      <c r="F510" s="202" t="n">
        <v>0</v>
      </c>
      <c r="G510" s="202" t="n">
        <v>134400</v>
      </c>
      <c r="H510" s="202" t="n">
        <v>146400</v>
      </c>
      <c r="I510" s="202" t="n">
        <v>0</v>
      </c>
      <c r="J510" s="202" t="n">
        <v>0</v>
      </c>
      <c r="K510" s="202" t="n">
        <v>280800</v>
      </c>
      <c r="L510" s="199" t="n">
        <v>44585700</v>
      </c>
    </row>
    <row r="511" customFormat="false" ht="13.1" hidden="false" customHeight="false" outlineLevel="0" collapsed="false">
      <c r="A511" s="382" t="s">
        <v>1003</v>
      </c>
      <c r="B511" s="413" t="s">
        <v>135</v>
      </c>
      <c r="C511" s="196" t="s">
        <v>1075</v>
      </c>
      <c r="D511" s="419" t="s">
        <v>1076</v>
      </c>
      <c r="E511" s="202" t="n">
        <v>0</v>
      </c>
      <c r="F511" s="202" t="n">
        <v>0</v>
      </c>
      <c r="G511" s="202" t="n">
        <v>0</v>
      </c>
      <c r="H511" s="202" t="n">
        <v>570840</v>
      </c>
      <c r="I511" s="202" t="n">
        <v>0</v>
      </c>
      <c r="J511" s="202" t="n">
        <v>0</v>
      </c>
      <c r="K511" s="202" t="n">
        <v>570840</v>
      </c>
      <c r="L511" s="199" t="n">
        <v>570840</v>
      </c>
    </row>
    <row r="512" customFormat="false" ht="20.6" hidden="false" customHeight="false" outlineLevel="0" collapsed="false">
      <c r="A512" s="382" t="s">
        <v>1003</v>
      </c>
      <c r="B512" s="413" t="s">
        <v>135</v>
      </c>
      <c r="C512" s="196" t="s">
        <v>1077</v>
      </c>
      <c r="D512" s="419" t="s">
        <v>1078</v>
      </c>
      <c r="E512" s="202" t="n">
        <v>1460000</v>
      </c>
      <c r="F512" s="202" t="n">
        <v>560000</v>
      </c>
      <c r="G512" s="202" t="n">
        <v>5420000</v>
      </c>
      <c r="H512" s="202" t="n">
        <v>9280000</v>
      </c>
      <c r="I512" s="202" t="n">
        <v>5160000</v>
      </c>
      <c r="J512" s="202" t="n">
        <v>1960000</v>
      </c>
      <c r="K512" s="202" t="n">
        <v>23840000</v>
      </c>
      <c r="L512" s="199" t="n">
        <v>449480000</v>
      </c>
    </row>
    <row r="513" customFormat="false" ht="13.1" hidden="false" customHeight="false" outlineLevel="0" collapsed="false">
      <c r="A513" s="382" t="s">
        <v>1003</v>
      </c>
      <c r="B513" s="413" t="s">
        <v>135</v>
      </c>
      <c r="C513" s="196" t="s">
        <v>1079</v>
      </c>
      <c r="D513" s="419" t="s">
        <v>1080</v>
      </c>
      <c r="E513" s="202" t="n">
        <v>0</v>
      </c>
      <c r="F513" s="202" t="n">
        <v>0</v>
      </c>
      <c r="G513" s="202" t="n">
        <v>47885</v>
      </c>
      <c r="H513" s="202" t="n">
        <v>0</v>
      </c>
      <c r="I513" s="202" t="n">
        <v>0</v>
      </c>
      <c r="J513" s="202" t="n">
        <v>870470</v>
      </c>
      <c r="K513" s="202" t="n">
        <v>918355</v>
      </c>
      <c r="L513" s="199" t="n">
        <v>7329150</v>
      </c>
    </row>
    <row r="514" customFormat="false" ht="20.6" hidden="false" customHeight="false" outlineLevel="0" collapsed="false">
      <c r="A514" s="382" t="s">
        <v>1003</v>
      </c>
      <c r="B514" s="413" t="s">
        <v>135</v>
      </c>
      <c r="C514" s="196" t="s">
        <v>1081</v>
      </c>
      <c r="D514" s="419" t="s">
        <v>1082</v>
      </c>
      <c r="E514" s="202" t="n">
        <v>0</v>
      </c>
      <c r="F514" s="202" t="n">
        <v>0</v>
      </c>
      <c r="G514" s="202" t="n">
        <v>0</v>
      </c>
      <c r="H514" s="202" t="n">
        <v>0</v>
      </c>
      <c r="I514" s="202" t="n">
        <v>0</v>
      </c>
      <c r="J514" s="202" t="n">
        <v>0</v>
      </c>
      <c r="K514" s="202" t="n">
        <v>0</v>
      </c>
      <c r="L514" s="199" t="n">
        <v>0</v>
      </c>
    </row>
    <row r="515" customFormat="false" ht="13.1" hidden="false" customHeight="false" outlineLevel="0" collapsed="false">
      <c r="A515" s="382" t="s">
        <v>1003</v>
      </c>
      <c r="B515" s="413" t="s">
        <v>135</v>
      </c>
      <c r="C515" s="196" t="s">
        <v>1083</v>
      </c>
      <c r="D515" s="419" t="s">
        <v>1084</v>
      </c>
      <c r="E515" s="202" t="n">
        <v>0</v>
      </c>
      <c r="F515" s="202" t="n">
        <v>0</v>
      </c>
      <c r="G515" s="202" t="n">
        <v>0</v>
      </c>
      <c r="H515" s="202" t="n">
        <v>0</v>
      </c>
      <c r="I515" s="202" t="n">
        <v>0</v>
      </c>
      <c r="J515" s="202" t="n">
        <v>0</v>
      </c>
      <c r="K515" s="202" t="n">
        <v>0</v>
      </c>
      <c r="L515" s="199" t="n">
        <v>0</v>
      </c>
    </row>
    <row r="516" customFormat="false" ht="20.6" hidden="false" customHeight="false" outlineLevel="0" collapsed="false">
      <c r="A516" s="382" t="s">
        <v>1003</v>
      </c>
      <c r="B516" s="413" t="s">
        <v>135</v>
      </c>
      <c r="C516" s="196" t="s">
        <v>1085</v>
      </c>
      <c r="D516" s="419" t="s">
        <v>1086</v>
      </c>
      <c r="E516" s="202" t="n">
        <v>0</v>
      </c>
      <c r="F516" s="202" t="n">
        <v>68903</v>
      </c>
      <c r="G516" s="202" t="n">
        <v>391884</v>
      </c>
      <c r="H516" s="202" t="n">
        <v>0</v>
      </c>
      <c r="I516" s="202" t="n">
        <v>0</v>
      </c>
      <c r="J516" s="202" t="n">
        <v>0</v>
      </c>
      <c r="K516" s="202" t="n">
        <v>460787</v>
      </c>
      <c r="L516" s="199" t="n">
        <v>120324998</v>
      </c>
    </row>
    <row r="517" customFormat="false" ht="20.6" hidden="false" customHeight="false" outlineLevel="0" collapsed="false">
      <c r="A517" s="382" t="s">
        <v>1003</v>
      </c>
      <c r="B517" s="413" t="s">
        <v>135</v>
      </c>
      <c r="C517" s="196" t="s">
        <v>1087</v>
      </c>
      <c r="D517" s="419" t="s">
        <v>1088</v>
      </c>
      <c r="E517" s="202" t="n">
        <v>0</v>
      </c>
      <c r="F517" s="202" t="n">
        <v>0</v>
      </c>
      <c r="G517" s="202" t="n">
        <v>0</v>
      </c>
      <c r="H517" s="202" t="n">
        <v>0</v>
      </c>
      <c r="I517" s="202" t="n">
        <v>0</v>
      </c>
      <c r="J517" s="202" t="n">
        <v>0</v>
      </c>
      <c r="K517" s="202" t="n">
        <v>0</v>
      </c>
      <c r="L517" s="199" t="n">
        <v>0</v>
      </c>
    </row>
    <row r="518" customFormat="false" ht="20.6" hidden="false" customHeight="false" outlineLevel="0" collapsed="false">
      <c r="A518" s="382" t="s">
        <v>1003</v>
      </c>
      <c r="B518" s="413" t="s">
        <v>135</v>
      </c>
      <c r="C518" s="196" t="s">
        <v>1089</v>
      </c>
      <c r="D518" s="419" t="s">
        <v>1090</v>
      </c>
      <c r="E518" s="202" t="n">
        <v>0</v>
      </c>
      <c r="F518" s="202" t="n">
        <v>0</v>
      </c>
      <c r="G518" s="202" t="n">
        <v>0</v>
      </c>
      <c r="H518" s="202" t="n">
        <v>0</v>
      </c>
      <c r="I518" s="202" t="n">
        <v>0</v>
      </c>
      <c r="J518" s="202" t="n">
        <v>0</v>
      </c>
      <c r="K518" s="202" t="n">
        <v>0</v>
      </c>
      <c r="L518" s="199" t="n">
        <v>0</v>
      </c>
    </row>
    <row r="519" customFormat="false" ht="20.6" hidden="false" customHeight="false" outlineLevel="0" collapsed="false">
      <c r="A519" s="382" t="s">
        <v>1003</v>
      </c>
      <c r="B519" s="413" t="s">
        <v>135</v>
      </c>
      <c r="C519" s="196" t="s">
        <v>1091</v>
      </c>
      <c r="D519" s="419" t="s">
        <v>1092</v>
      </c>
      <c r="E519" s="202" t="n">
        <v>24800</v>
      </c>
      <c r="F519" s="202" t="n">
        <v>297600</v>
      </c>
      <c r="G519" s="202" t="n">
        <v>955900</v>
      </c>
      <c r="H519" s="202" t="n">
        <v>7261400</v>
      </c>
      <c r="I519" s="202" t="n">
        <v>1508700</v>
      </c>
      <c r="J519" s="202" t="n">
        <v>7845300</v>
      </c>
      <c r="K519" s="202" t="n">
        <v>17893700</v>
      </c>
      <c r="L519" s="199" t="n">
        <v>288547760</v>
      </c>
    </row>
    <row r="520" customFormat="false" ht="20.6" hidden="false" customHeight="false" outlineLevel="0" collapsed="false">
      <c r="A520" s="382" t="s">
        <v>1003</v>
      </c>
      <c r="B520" s="413" t="s">
        <v>135</v>
      </c>
      <c r="C520" s="196" t="s">
        <v>1093</v>
      </c>
      <c r="D520" s="419" t="s">
        <v>1094</v>
      </c>
      <c r="E520" s="202" t="n">
        <v>0</v>
      </c>
      <c r="F520" s="202" t="n">
        <v>0</v>
      </c>
      <c r="G520" s="202" t="n">
        <v>0</v>
      </c>
      <c r="H520" s="202" t="n">
        <v>0</v>
      </c>
      <c r="I520" s="202" t="n">
        <v>0</v>
      </c>
      <c r="J520" s="202" t="n">
        <v>0</v>
      </c>
      <c r="K520" s="202" t="n">
        <v>0</v>
      </c>
      <c r="L520" s="199" t="n">
        <v>606400</v>
      </c>
    </row>
    <row r="521" customFormat="false" ht="13.1" hidden="false" customHeight="false" outlineLevel="0" collapsed="false">
      <c r="A521" s="382" t="s">
        <v>1003</v>
      </c>
      <c r="B521" s="413" t="s">
        <v>135</v>
      </c>
      <c r="C521" s="196" t="s">
        <v>1095</v>
      </c>
      <c r="D521" s="419" t="s">
        <v>1096</v>
      </c>
      <c r="E521" s="202" t="n">
        <v>0</v>
      </c>
      <c r="F521" s="202" t="n">
        <v>0</v>
      </c>
      <c r="G521" s="202" t="n">
        <v>0</v>
      </c>
      <c r="H521" s="202" t="n">
        <v>0</v>
      </c>
      <c r="I521" s="202" t="n">
        <v>0</v>
      </c>
      <c r="J521" s="202" t="n">
        <v>0</v>
      </c>
      <c r="K521" s="202" t="n">
        <v>0</v>
      </c>
      <c r="L521" s="199" t="n">
        <v>267396680</v>
      </c>
    </row>
    <row r="522" customFormat="false" ht="13.1" hidden="false" customHeight="false" outlineLevel="0" collapsed="false">
      <c r="A522" s="382" t="s">
        <v>1003</v>
      </c>
      <c r="B522" s="413" t="s">
        <v>135</v>
      </c>
      <c r="C522" s="196" t="s">
        <v>1079</v>
      </c>
      <c r="D522" s="419" t="s">
        <v>1097</v>
      </c>
      <c r="E522" s="202" t="n">
        <v>0</v>
      </c>
      <c r="F522" s="202" t="n">
        <v>9720</v>
      </c>
      <c r="G522" s="202" t="n">
        <v>0</v>
      </c>
      <c r="H522" s="202" t="n">
        <v>20160</v>
      </c>
      <c r="I522" s="202" t="n">
        <v>0</v>
      </c>
      <c r="J522" s="202" t="n">
        <v>3240</v>
      </c>
      <c r="K522" s="202" t="n">
        <v>33120</v>
      </c>
      <c r="L522" s="199" t="n">
        <v>9444240</v>
      </c>
    </row>
    <row r="523" customFormat="false" ht="20.6" hidden="false" customHeight="false" outlineLevel="0" collapsed="false">
      <c r="A523" s="382" t="s">
        <v>1003</v>
      </c>
      <c r="B523" s="413" t="s">
        <v>135</v>
      </c>
      <c r="C523" s="196" t="s">
        <v>1081</v>
      </c>
      <c r="D523" s="419" t="s">
        <v>1098</v>
      </c>
      <c r="E523" s="202" t="n">
        <v>0</v>
      </c>
      <c r="F523" s="202" t="n">
        <v>0</v>
      </c>
      <c r="G523" s="202" t="n">
        <v>0</v>
      </c>
      <c r="H523" s="202" t="n">
        <v>0</v>
      </c>
      <c r="I523" s="202" t="n">
        <v>0</v>
      </c>
      <c r="J523" s="202" t="n">
        <v>0</v>
      </c>
      <c r="K523" s="202" t="n">
        <v>0</v>
      </c>
      <c r="L523" s="199" t="n">
        <v>0</v>
      </c>
    </row>
    <row r="524" customFormat="false" ht="13.1" hidden="false" customHeight="false" outlineLevel="0" collapsed="false">
      <c r="A524" s="382" t="s">
        <v>1003</v>
      </c>
      <c r="B524" s="413" t="s">
        <v>135</v>
      </c>
      <c r="C524" s="196" t="s">
        <v>1083</v>
      </c>
      <c r="D524" s="419" t="s">
        <v>1099</v>
      </c>
      <c r="E524" s="202" t="n">
        <v>0</v>
      </c>
      <c r="F524" s="202" t="n">
        <v>0</v>
      </c>
      <c r="G524" s="202" t="n">
        <v>0</v>
      </c>
      <c r="H524" s="202" t="n">
        <v>0</v>
      </c>
      <c r="I524" s="202" t="n">
        <v>0</v>
      </c>
      <c r="J524" s="202" t="n">
        <v>0</v>
      </c>
      <c r="K524" s="202" t="n">
        <v>0</v>
      </c>
      <c r="L524" s="199" t="n">
        <v>0</v>
      </c>
    </row>
    <row r="525" customFormat="false" ht="20.6" hidden="false" customHeight="false" outlineLevel="0" collapsed="false">
      <c r="A525" s="382" t="s">
        <v>1003</v>
      </c>
      <c r="B525" s="413" t="s">
        <v>135</v>
      </c>
      <c r="C525" s="196" t="s">
        <v>1100</v>
      </c>
      <c r="D525" s="419" t="s">
        <v>1101</v>
      </c>
      <c r="E525" s="202" t="n">
        <v>0</v>
      </c>
      <c r="F525" s="202" t="n">
        <v>168300</v>
      </c>
      <c r="G525" s="202" t="n">
        <v>931900</v>
      </c>
      <c r="H525" s="202" t="n">
        <v>110200</v>
      </c>
      <c r="I525" s="202" t="n">
        <v>0</v>
      </c>
      <c r="J525" s="202" t="n">
        <v>0</v>
      </c>
      <c r="K525" s="202" t="n">
        <v>1210400</v>
      </c>
      <c r="L525" s="199" t="n">
        <v>156993180</v>
      </c>
    </row>
    <row r="526" customFormat="false" ht="20.6" hidden="false" customHeight="false" outlineLevel="0" collapsed="false">
      <c r="A526" s="382" t="s">
        <v>1003</v>
      </c>
      <c r="B526" s="413" t="s">
        <v>135</v>
      </c>
      <c r="C526" s="196" t="s">
        <v>1102</v>
      </c>
      <c r="D526" s="419" t="s">
        <v>1103</v>
      </c>
      <c r="E526" s="202" t="n">
        <v>0</v>
      </c>
      <c r="F526" s="202" t="n">
        <v>0</v>
      </c>
      <c r="G526" s="202" t="n">
        <v>0</v>
      </c>
      <c r="H526" s="202" t="n">
        <v>0</v>
      </c>
      <c r="I526" s="202" t="n">
        <v>0</v>
      </c>
      <c r="J526" s="202" t="n">
        <v>0</v>
      </c>
      <c r="K526" s="202" t="n">
        <v>0</v>
      </c>
      <c r="L526" s="199" t="n">
        <v>0</v>
      </c>
    </row>
    <row r="527" customFormat="false" ht="20.6" hidden="false" customHeight="false" outlineLevel="0" collapsed="false">
      <c r="A527" s="382" t="s">
        <v>1003</v>
      </c>
      <c r="B527" s="413" t="s">
        <v>135</v>
      </c>
      <c r="C527" s="196" t="s">
        <v>1104</v>
      </c>
      <c r="D527" s="419" t="s">
        <v>1105</v>
      </c>
      <c r="E527" s="202" t="n">
        <v>0</v>
      </c>
      <c r="F527" s="202" t="n">
        <v>0</v>
      </c>
      <c r="G527" s="202" t="n">
        <v>0</v>
      </c>
      <c r="H527" s="202" t="n">
        <v>0</v>
      </c>
      <c r="I527" s="202" t="n">
        <v>0</v>
      </c>
      <c r="J527" s="202" t="n">
        <v>0</v>
      </c>
      <c r="K527" s="202" t="n">
        <v>0</v>
      </c>
      <c r="L527" s="199" t="n">
        <v>0</v>
      </c>
    </row>
    <row r="528" customFormat="false" ht="20.6" hidden="false" customHeight="false" outlineLevel="0" collapsed="false">
      <c r="A528" s="382" t="s">
        <v>1003</v>
      </c>
      <c r="B528" s="413" t="s">
        <v>135</v>
      </c>
      <c r="C528" s="196" t="s">
        <v>1106</v>
      </c>
      <c r="D528" s="419" t="s">
        <v>1107</v>
      </c>
      <c r="E528" s="202" t="n">
        <v>0</v>
      </c>
      <c r="F528" s="202" t="n">
        <v>0</v>
      </c>
      <c r="G528" s="202" t="n">
        <v>0</v>
      </c>
      <c r="H528" s="202" t="n">
        <v>0</v>
      </c>
      <c r="I528" s="202" t="n">
        <v>0</v>
      </c>
      <c r="J528" s="202" t="n">
        <v>0</v>
      </c>
      <c r="K528" s="202" t="n">
        <v>0</v>
      </c>
      <c r="L528" s="199" t="n">
        <v>0</v>
      </c>
    </row>
    <row r="529" customFormat="false" ht="20.6" hidden="false" customHeight="false" outlineLevel="0" collapsed="false">
      <c r="A529" s="382" t="s">
        <v>1003</v>
      </c>
      <c r="B529" s="413" t="s">
        <v>135</v>
      </c>
      <c r="C529" s="196" t="s">
        <v>1108</v>
      </c>
      <c r="D529" s="419" t="s">
        <v>1109</v>
      </c>
      <c r="E529" s="202" t="n">
        <v>0</v>
      </c>
      <c r="F529" s="202" t="n">
        <v>0</v>
      </c>
      <c r="G529" s="202" t="n">
        <v>0</v>
      </c>
      <c r="H529" s="202" t="n">
        <v>0</v>
      </c>
      <c r="I529" s="202" t="n">
        <v>0</v>
      </c>
      <c r="J529" s="202" t="n">
        <v>0</v>
      </c>
      <c r="K529" s="202" t="n">
        <v>0</v>
      </c>
      <c r="L529" s="199" t="n">
        <v>0</v>
      </c>
    </row>
    <row r="530" customFormat="false" ht="13.1" hidden="false" customHeight="false" outlineLevel="0" collapsed="false">
      <c r="A530" s="382" t="s">
        <v>1003</v>
      </c>
      <c r="B530" s="413" t="s">
        <v>135</v>
      </c>
      <c r="C530" s="196" t="s">
        <v>1110</v>
      </c>
      <c r="D530" s="419" t="s">
        <v>1111</v>
      </c>
      <c r="E530" s="202" t="n">
        <v>0</v>
      </c>
      <c r="F530" s="202" t="n">
        <v>0</v>
      </c>
      <c r="G530" s="202" t="n">
        <v>0</v>
      </c>
      <c r="H530" s="202" t="n">
        <v>0</v>
      </c>
      <c r="I530" s="202" t="n">
        <v>0</v>
      </c>
      <c r="J530" s="202" t="n">
        <v>0</v>
      </c>
      <c r="K530" s="202" t="n">
        <v>0</v>
      </c>
      <c r="L530" s="199" t="n">
        <v>10842000</v>
      </c>
    </row>
    <row r="531" customFormat="false" ht="20.6" hidden="false" customHeight="false" outlineLevel="0" collapsed="false">
      <c r="A531" s="382" t="s">
        <v>1003</v>
      </c>
      <c r="B531" s="413" t="s">
        <v>135</v>
      </c>
      <c r="C531" s="196" t="s">
        <v>1012</v>
      </c>
      <c r="D531" s="419" t="s">
        <v>1112</v>
      </c>
      <c r="E531" s="202" t="n">
        <v>0</v>
      </c>
      <c r="F531" s="202" t="n">
        <v>0</v>
      </c>
      <c r="G531" s="202" t="n">
        <v>407250</v>
      </c>
      <c r="H531" s="202" t="n">
        <v>0</v>
      </c>
      <c r="I531" s="202" t="n">
        <v>0</v>
      </c>
      <c r="J531" s="202" t="n">
        <v>0</v>
      </c>
      <c r="K531" s="202" t="n">
        <v>407250</v>
      </c>
      <c r="L531" s="199" t="n">
        <v>21693750</v>
      </c>
    </row>
    <row r="532" customFormat="false" ht="13.1" hidden="false" customHeight="false" outlineLevel="0" collapsed="false">
      <c r="A532" s="382" t="s">
        <v>1003</v>
      </c>
      <c r="B532" s="413" t="s">
        <v>135</v>
      </c>
      <c r="C532" s="196" t="s">
        <v>1113</v>
      </c>
      <c r="D532" s="419" t="s">
        <v>1114</v>
      </c>
      <c r="E532" s="202" t="n">
        <v>0</v>
      </c>
      <c r="F532" s="202" t="n">
        <v>0</v>
      </c>
      <c r="G532" s="202" t="n">
        <v>0</v>
      </c>
      <c r="H532" s="202" t="n">
        <v>0</v>
      </c>
      <c r="I532" s="202" t="n">
        <v>0</v>
      </c>
      <c r="J532" s="202" t="n">
        <v>0</v>
      </c>
      <c r="K532" s="202" t="n">
        <v>0</v>
      </c>
      <c r="L532" s="199" t="n">
        <v>5030</v>
      </c>
    </row>
  </sheetData>
  <autoFilter ref="A18:L337"/>
  <mergeCells count="4">
    <mergeCell ref="K4:K5"/>
    <mergeCell ref="L4:L7"/>
    <mergeCell ref="M4:M5"/>
    <mergeCell ref="N4:N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58220"/>
    <pageSetUpPr fitToPage="true"/>
  </sheetPr>
  <dimension ref="A1:O53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7" topLeftCell="A147" activePane="bottomLeft" state="frozen"/>
      <selection pane="topLeft" activeCell="A1" activeCellId="0" sqref="A1"/>
      <selection pane="bottomLeft" activeCell="C130" activeCellId="0" sqref="C130"/>
    </sheetView>
  </sheetViews>
  <sheetFormatPr defaultRowHeight="12.8" zeroHeight="false" outlineLevelRow="0" outlineLevelCol="0"/>
  <cols>
    <col collapsed="false" customWidth="true" hidden="false" outlineLevel="0" max="2" min="1" style="88" width="10.99"/>
    <col collapsed="false" customWidth="true" hidden="false" outlineLevel="0" max="3" min="3" style="29" width="34.42"/>
    <col collapsed="false" customWidth="true" hidden="false" outlineLevel="0" max="4" min="4" style="29" width="22.57"/>
    <col collapsed="false" customWidth="true" hidden="false" outlineLevel="0" max="7" min="5" style="29" width="19.57"/>
    <col collapsed="false" customWidth="true" hidden="false" outlineLevel="0" max="8" min="8" style="29" width="15.57"/>
    <col collapsed="false" customWidth="true" hidden="false" outlineLevel="0" max="11" min="9" style="29" width="15.71"/>
    <col collapsed="false" customWidth="true" hidden="false" outlineLevel="0" max="12" min="12" style="29" width="20.42"/>
    <col collapsed="false" customWidth="true" hidden="false" outlineLevel="0" max="14" min="13" style="29" width="16.33"/>
    <col collapsed="false" customWidth="true" hidden="false" outlineLevel="0" max="258" min="15" style="29" width="10.99"/>
    <col collapsed="false" customWidth="true" hidden="false" outlineLevel="0" max="259" min="259" style="29" width="34.42"/>
    <col collapsed="false" customWidth="true" hidden="false" outlineLevel="0" max="260" min="260" style="29" width="22.57"/>
    <col collapsed="false" customWidth="true" hidden="false" outlineLevel="0" max="263" min="261" style="29" width="15.71"/>
    <col collapsed="false" customWidth="true" hidden="false" outlineLevel="0" max="264" min="264" style="29" width="15.57"/>
    <col collapsed="false" customWidth="true" hidden="false" outlineLevel="0" max="267" min="265" style="29" width="15.71"/>
    <col collapsed="false" customWidth="true" hidden="false" outlineLevel="0" max="268" min="268" style="29" width="20.42"/>
    <col collapsed="false" customWidth="true" hidden="false" outlineLevel="0" max="514" min="269" style="29" width="10.99"/>
    <col collapsed="false" customWidth="true" hidden="false" outlineLevel="0" max="515" min="515" style="29" width="34.42"/>
    <col collapsed="false" customWidth="true" hidden="false" outlineLevel="0" max="516" min="516" style="29" width="22.57"/>
    <col collapsed="false" customWidth="true" hidden="false" outlineLevel="0" max="519" min="517" style="29" width="15.71"/>
    <col collapsed="false" customWidth="true" hidden="false" outlineLevel="0" max="520" min="520" style="29" width="15.57"/>
    <col collapsed="false" customWidth="true" hidden="false" outlineLevel="0" max="523" min="521" style="29" width="15.71"/>
    <col collapsed="false" customWidth="true" hidden="false" outlineLevel="0" max="524" min="524" style="29" width="20.42"/>
    <col collapsed="false" customWidth="true" hidden="false" outlineLevel="0" max="770" min="525" style="29" width="10.99"/>
    <col collapsed="false" customWidth="true" hidden="false" outlineLevel="0" max="771" min="771" style="29" width="34.42"/>
    <col collapsed="false" customWidth="true" hidden="false" outlineLevel="0" max="772" min="772" style="29" width="22.57"/>
    <col collapsed="false" customWidth="true" hidden="false" outlineLevel="0" max="775" min="773" style="29" width="15.71"/>
    <col collapsed="false" customWidth="true" hidden="false" outlineLevel="0" max="776" min="776" style="29" width="15.57"/>
    <col collapsed="false" customWidth="true" hidden="false" outlineLevel="0" max="779" min="777" style="29" width="15.71"/>
    <col collapsed="false" customWidth="true" hidden="false" outlineLevel="0" max="780" min="780" style="29" width="20.42"/>
    <col collapsed="false" customWidth="true" hidden="false" outlineLevel="0" max="1025" min="781" style="29" width="10.99"/>
  </cols>
  <sheetData>
    <row r="1" s="96" customFormat="true" ht="17.25" hidden="false" customHeight="true" outlineLevel="0" collapsed="false">
      <c r="A1" s="50" t="s">
        <v>1340</v>
      </c>
      <c r="B1" s="92"/>
      <c r="D1" s="95"/>
      <c r="E1" s="95"/>
      <c r="F1" s="95"/>
      <c r="K1" s="420"/>
      <c r="L1" s="421"/>
    </row>
    <row r="2" s="84" customFormat="true" ht="15" hidden="false" customHeight="false" outlineLevel="0" collapsed="false">
      <c r="A2" s="334" t="s">
        <v>1348</v>
      </c>
      <c r="B2" s="102"/>
      <c r="C2" s="97"/>
      <c r="E2" s="0"/>
      <c r="F2" s="97"/>
      <c r="K2" s="422"/>
      <c r="L2" s="423"/>
    </row>
    <row r="3" s="84" customFormat="true" ht="15" hidden="false" customHeight="false" outlineLevel="0" collapsed="false">
      <c r="A3" s="334" t="s">
        <v>1342</v>
      </c>
      <c r="B3" s="102"/>
      <c r="C3" s="97"/>
      <c r="D3" s="97"/>
      <c r="E3" s="97"/>
      <c r="F3" s="97"/>
      <c r="K3" s="422"/>
      <c r="L3" s="423"/>
    </row>
    <row r="4" s="120" customFormat="true" ht="41.25" hidden="false" customHeight="true" outlineLevel="0" collapsed="false">
      <c r="A4" s="116"/>
      <c r="B4" s="116"/>
      <c r="D4" s="387"/>
      <c r="E4" s="424" t="s">
        <v>59</v>
      </c>
      <c r="F4" s="424" t="s">
        <v>60</v>
      </c>
      <c r="G4" s="424" t="s">
        <v>61</v>
      </c>
      <c r="H4" s="424" t="s">
        <v>62</v>
      </c>
      <c r="I4" s="424" t="s">
        <v>63</v>
      </c>
      <c r="J4" s="425" t="s">
        <v>64</v>
      </c>
      <c r="K4" s="333" t="s">
        <v>1335</v>
      </c>
      <c r="L4" s="425" t="s">
        <v>67</v>
      </c>
      <c r="M4" s="119" t="s">
        <v>90</v>
      </c>
      <c r="N4" s="119" t="s">
        <v>91</v>
      </c>
      <c r="O4" s="55" t="s">
        <v>92</v>
      </c>
    </row>
    <row r="5" s="120" customFormat="true" ht="17" hidden="false" customHeight="true" outlineLevel="0" collapsed="false">
      <c r="A5" s="116"/>
      <c r="B5" s="116"/>
      <c r="D5" s="389" t="s">
        <v>95</v>
      </c>
      <c r="E5" s="121" t="s">
        <v>96</v>
      </c>
      <c r="F5" s="121" t="s">
        <v>97</v>
      </c>
      <c r="G5" s="121" t="s">
        <v>97</v>
      </c>
      <c r="H5" s="121" t="s">
        <v>98</v>
      </c>
      <c r="I5" s="121" t="s">
        <v>97</v>
      </c>
      <c r="J5" s="121" t="s">
        <v>96</v>
      </c>
      <c r="K5" s="333"/>
      <c r="L5" s="425"/>
      <c r="M5" s="119"/>
      <c r="N5" s="119"/>
      <c r="O5" s="55" t="n">
        <v>2017</v>
      </c>
    </row>
    <row r="6" s="120" customFormat="true" ht="17" hidden="false" customHeight="true" outlineLevel="0" collapsed="false">
      <c r="A6" s="116"/>
      <c r="B6" s="116"/>
      <c r="D6" s="389" t="s">
        <v>66</v>
      </c>
      <c r="E6" s="109" t="n">
        <f aca="false">E8/$L$8</f>
        <v>0.0018107044876808</v>
      </c>
      <c r="F6" s="109" t="n">
        <f aca="false">F8/$L$8</f>
        <v>0.00659040580563592</v>
      </c>
      <c r="G6" s="109" t="n">
        <f aca="false">G8/$L$8</f>
        <v>0.00605728576855811</v>
      </c>
      <c r="H6" s="109" t="n">
        <f aca="false">H8/$L$8</f>
        <v>0.0192365085486168</v>
      </c>
      <c r="I6" s="109" t="n">
        <f aca="false">I8/$L$8</f>
        <v>0.00424231391822442</v>
      </c>
      <c r="J6" s="109" t="n">
        <f aca="false">J8/$L$8</f>
        <v>0.010650478977509</v>
      </c>
      <c r="K6" s="109" t="n">
        <f aca="false">K8/$L$8</f>
        <v>0.0485876975062251</v>
      </c>
      <c r="L6" s="425"/>
      <c r="O6" s="122" t="n">
        <f aca="false">PrixCEE_Classique!D113</f>
        <v>3.20583333333333</v>
      </c>
    </row>
    <row r="7" s="120" customFormat="true" ht="17" hidden="false" customHeight="true" outlineLevel="0" collapsed="false">
      <c r="A7" s="116"/>
      <c r="B7" s="116"/>
      <c r="D7" s="426" t="s">
        <v>75</v>
      </c>
      <c r="E7" s="109" t="n">
        <f aca="false">E8/$K$8</f>
        <v>0.0372667276001051</v>
      </c>
      <c r="F7" s="109" t="n">
        <f aca="false">F8/$K$8</f>
        <v>0.135639393177492</v>
      </c>
      <c r="G7" s="109" t="n">
        <f aca="false">G8/$K$8</f>
        <v>0.124667067579855</v>
      </c>
      <c r="H7" s="109" t="n">
        <f aca="false">H8/$K$8</f>
        <v>0.395913153656895</v>
      </c>
      <c r="I7" s="109" t="n">
        <f aca="false">I8/$K$8</f>
        <v>0.0873125119312535</v>
      </c>
      <c r="J7" s="109" t="n">
        <f aca="false">J8/$K$8</f>
        <v>0.219201146054399</v>
      </c>
      <c r="K7" s="123" t="n">
        <f aca="false">K8/$K$8</f>
        <v>1</v>
      </c>
      <c r="L7" s="425"/>
    </row>
    <row r="8" s="120" customFormat="true" ht="17" hidden="false" customHeight="true" outlineLevel="0" collapsed="false">
      <c r="A8" s="116"/>
      <c r="B8" s="116"/>
      <c r="D8" s="396" t="s">
        <v>86</v>
      </c>
      <c r="E8" s="101" t="n">
        <f aca="false">SUM(E11:E16)</f>
        <v>247214201</v>
      </c>
      <c r="F8" s="101" t="n">
        <f aca="false">SUM(F11:F16)</f>
        <v>899783436</v>
      </c>
      <c r="G8" s="101" t="n">
        <f aca="false">SUM(G11:G16)</f>
        <v>826996935</v>
      </c>
      <c r="H8" s="101" t="n">
        <f aca="false">SUM(H11:H16)</f>
        <v>2626346885</v>
      </c>
      <c r="I8" s="101" t="n">
        <f aca="false">SUM(I11:I16)</f>
        <v>579200114</v>
      </c>
      <c r="J8" s="101" t="n">
        <f aca="false">SUM(J11:J16)</f>
        <v>1454102350</v>
      </c>
      <c r="K8" s="427" t="n">
        <f aca="false">SUM(K11:K16)</f>
        <v>6633643921</v>
      </c>
      <c r="L8" s="428" t="n">
        <f aca="false">SUM(L11:L16)</f>
        <v>136529291600</v>
      </c>
    </row>
    <row r="9" s="120" customFormat="true" ht="17" hidden="false" customHeight="true" outlineLevel="0" collapsed="false">
      <c r="A9" s="116"/>
      <c r="B9" s="116"/>
      <c r="D9" s="398" t="s">
        <v>87</v>
      </c>
      <c r="E9" s="107" t="n">
        <f aca="false">E8*$O$6/1000</f>
        <v>792527.526039167</v>
      </c>
      <c r="F9" s="107" t="n">
        <f aca="false">F8*$O$6/1000</f>
        <v>2884555.73191</v>
      </c>
      <c r="G9" s="107" t="n">
        <f aca="false">G8*$O$6/1000</f>
        <v>2651214.3407875</v>
      </c>
      <c r="H9" s="107" t="n">
        <f aca="false">H8*$O$6/1000</f>
        <v>8419630.38882917</v>
      </c>
      <c r="I9" s="107" t="n">
        <f aca="false">I8*$O$6/1000</f>
        <v>1856819.03213167</v>
      </c>
      <c r="J9" s="107" t="n">
        <f aca="false">J8*$O$6/1000</f>
        <v>4661609.78370833</v>
      </c>
      <c r="K9" s="107" t="n">
        <f aca="false">K8*$O$6/1000</f>
        <v>21266356.8034058</v>
      </c>
      <c r="L9" s="107" t="n">
        <f aca="false">L8*$O$6/1000</f>
        <v>437690153.987667</v>
      </c>
    </row>
    <row r="10" s="120" customFormat="true" ht="15.9" hidden="false" customHeight="true" outlineLevel="0" collapsed="false">
      <c r="A10" s="116"/>
      <c r="B10" s="116"/>
      <c r="D10" s="429"/>
      <c r="E10" s="132"/>
      <c r="F10" s="132"/>
      <c r="G10" s="132"/>
      <c r="H10" s="132"/>
      <c r="I10" s="132"/>
      <c r="J10" s="132"/>
      <c r="K10" s="132"/>
      <c r="L10" s="133"/>
    </row>
    <row r="11" s="120" customFormat="true" ht="17" hidden="false" customHeight="true" outlineLevel="0" collapsed="false">
      <c r="A11" s="116"/>
      <c r="B11" s="134" t="n">
        <f aca="false">COUNTIF($A$19:$A$544,"Agriculture")</f>
        <v>47</v>
      </c>
      <c r="C11" s="120" t="s">
        <v>103</v>
      </c>
      <c r="D11" s="430" t="s">
        <v>104</v>
      </c>
      <c r="E11" s="136" t="n">
        <f aca="false">SUMIFS(E19:E532,$A$19:$A$532,"Agriculture")</f>
        <v>0</v>
      </c>
      <c r="F11" s="136" t="n">
        <f aca="false">SUMIFS(F19:F532,$A$19:$A$532,"Agriculture")</f>
        <v>48500</v>
      </c>
      <c r="G11" s="136" t="n">
        <f aca="false">SUMIFS(G19:G532,$A$19:$A$532,"Agriculture")</f>
        <v>0</v>
      </c>
      <c r="H11" s="136" t="n">
        <f aca="false">SUMIFS(H19:H532,$A$19:$A$532,"Agriculture")</f>
        <v>207544631</v>
      </c>
      <c r="I11" s="136" t="n">
        <f aca="false">SUMIFS(I19:I532,$A$19:$A$532,"Agriculture")</f>
        <v>0</v>
      </c>
      <c r="J11" s="136" t="n">
        <f aca="false">SUMIFS(J19:J532,$A$19:$A$532,"Agriculture")</f>
        <v>10376250</v>
      </c>
      <c r="K11" s="136" t="n">
        <f aca="false">SUMIFS(K19:K532,$A$19:$A$532,"Agriculture")</f>
        <v>217969381</v>
      </c>
      <c r="L11" s="136" t="n">
        <f aca="false">SUMIFS(L19:L532,$A$19:$A$532,"Agriculture")</f>
        <v>2495902388</v>
      </c>
      <c r="M11" s="138" t="n">
        <f aca="false">K11*$O$6/1000</f>
        <v>698773.507255833</v>
      </c>
      <c r="N11" s="138" t="n">
        <f aca="false">L11*$O$6/1000</f>
        <v>8001447.07219667</v>
      </c>
    </row>
    <row r="12" s="120" customFormat="true" ht="17" hidden="false" customHeight="true" outlineLevel="0" collapsed="false">
      <c r="A12" s="116"/>
      <c r="B12" s="134" t="n">
        <f aca="false">COUNTIF($A$19:$A$544,"Résidentiel")</f>
        <v>134</v>
      </c>
      <c r="C12" s="120" t="s">
        <v>103</v>
      </c>
      <c r="D12" s="431" t="s">
        <v>105</v>
      </c>
      <c r="E12" s="143" t="n">
        <f aca="false">SUMIFS(E19:E532,$A$19:$A$532,"Résidentiel")</f>
        <v>101876607</v>
      </c>
      <c r="F12" s="143" t="n">
        <f aca="false">SUMIFS(F19:F532,$A$19:$A$532,"Résidentiel")</f>
        <v>674235585</v>
      </c>
      <c r="G12" s="143" t="n">
        <f aca="false">SUMIFS(G19:G532,$A$19:$A$532,"Résidentiel")</f>
        <v>482336306</v>
      </c>
      <c r="H12" s="143" t="n">
        <f aca="false">SUMIFS(H19:H532,$A$19:$A$532,"Résidentiel")</f>
        <v>1245907101</v>
      </c>
      <c r="I12" s="143" t="n">
        <f aca="false">SUMIFS(I19:I532,$A$19:$A$532,"Résidentiel")</f>
        <v>320160819</v>
      </c>
      <c r="J12" s="143" t="n">
        <f aca="false">SUMIFS(J19:J532,$A$19:$A$532,"Résidentiel")</f>
        <v>710058459</v>
      </c>
      <c r="K12" s="143" t="n">
        <f aca="false">SUMIFS(K19:K532,$A$19:$A$532,"Résidentiel")</f>
        <v>3534574877</v>
      </c>
      <c r="L12" s="143" t="n">
        <f aca="false">SUMIFS(L19:L532,$A$19:$A$532,"Résidentiel")</f>
        <v>73058829782</v>
      </c>
      <c r="M12" s="145" t="n">
        <f aca="false">K12*$O$6/1000</f>
        <v>11331257.9598492</v>
      </c>
      <c r="N12" s="145" t="n">
        <f aca="false">L12*$O$6/1000</f>
        <v>234214431.809462</v>
      </c>
    </row>
    <row r="13" s="120" customFormat="true" ht="17" hidden="false" customHeight="true" outlineLevel="0" collapsed="false">
      <c r="A13" s="116"/>
      <c r="B13" s="134" t="n">
        <f aca="false">COUNTIF($A$19:$A$544,"Tertiaire")</f>
        <v>169</v>
      </c>
      <c r="C13" s="120" t="s">
        <v>103</v>
      </c>
      <c r="D13" s="432" t="s">
        <v>106</v>
      </c>
      <c r="E13" s="405" t="n">
        <f aca="false">SUMIFS(E19:E532,$A$19:$A$532,"Tertiaire")</f>
        <v>50906247</v>
      </c>
      <c r="F13" s="405" t="n">
        <f aca="false">SUMIFS(F19:F532,$A$19:$A$532,"Tertiaire")</f>
        <v>146892249</v>
      </c>
      <c r="G13" s="405" t="n">
        <f aca="false">SUMIFS(G19:G532,$A$19:$A$532,"Tertiaire")</f>
        <v>140296775</v>
      </c>
      <c r="H13" s="405" t="n">
        <f aca="false">SUMIFS(H19:H532,$A$19:$A$532,"Tertiaire")</f>
        <v>300402905</v>
      </c>
      <c r="I13" s="405" t="n">
        <f aca="false">SUMIFS(I19:I532,$A$19:$A$532,"Tertiaire")</f>
        <v>166417849</v>
      </c>
      <c r="J13" s="405" t="n">
        <f aca="false">SUMIFS(J19:J532,$A$19:$A$532,"Tertiaire")</f>
        <v>92297593</v>
      </c>
      <c r="K13" s="405" t="n">
        <f aca="false">SUMIFS(K19:K532,$A$19:$A$532,"Tertiaire")</f>
        <v>897213618</v>
      </c>
      <c r="L13" s="405" t="n">
        <f aca="false">SUMIFS(L19:L532,$A$19:$A$532,"Tertiaire")</f>
        <v>21388419331</v>
      </c>
      <c r="M13" s="406" t="n">
        <f aca="false">K13*$O$6/1000</f>
        <v>2876317.323705</v>
      </c>
      <c r="N13" s="406" t="n">
        <f aca="false">L13*$O$6/1000</f>
        <v>68567707.6386308</v>
      </c>
    </row>
    <row r="14" s="120" customFormat="true" ht="17" hidden="false" customHeight="true" outlineLevel="0" collapsed="false">
      <c r="A14" s="116"/>
      <c r="B14" s="134" t="n">
        <f aca="false">COUNTIF($A$19:$A$544,"Industrie")</f>
        <v>76</v>
      </c>
      <c r="C14" s="120" t="s">
        <v>103</v>
      </c>
      <c r="D14" s="433" t="s">
        <v>107</v>
      </c>
      <c r="E14" s="160" t="n">
        <f aca="false">SUMIFS(E19:E532,$A$19:$A$532,"Industrie")</f>
        <v>90725324</v>
      </c>
      <c r="F14" s="160" t="n">
        <f aca="false">SUMIFS(F19:F532,$A$19:$A$532,"Industrie")</f>
        <v>58745270</v>
      </c>
      <c r="G14" s="160" t="n">
        <f aca="false">SUMIFS(G19:G532,$A$19:$A$532,"Industrie")</f>
        <v>168032200</v>
      </c>
      <c r="H14" s="160" t="n">
        <f aca="false">SUMIFS(H19:H532,$A$19:$A$532,"Industrie")</f>
        <v>322049998</v>
      </c>
      <c r="I14" s="160" t="n">
        <f aca="false">SUMIFS(I19:I532,$A$19:$A$532,"Industrie")</f>
        <v>51361080</v>
      </c>
      <c r="J14" s="160" t="n">
        <f aca="false">SUMIFS(J19:J532,$A$19:$A$532,"Industrie")</f>
        <v>583922530</v>
      </c>
      <c r="K14" s="160" t="n">
        <f aca="false">SUMIFS(K19:K532,$A$19:$A$532,"Industrie")</f>
        <v>1274836402</v>
      </c>
      <c r="L14" s="160" t="n">
        <f aca="false">SUMIFS(L19:L532,$A$19:$A$532,"Industrie")</f>
        <v>31979469322</v>
      </c>
      <c r="M14" s="162" t="n">
        <f aca="false">K14*$O$6/1000</f>
        <v>4086913.03207833</v>
      </c>
      <c r="N14" s="162" t="n">
        <f aca="false">L14*$O$6/1000</f>
        <v>102520848.734778</v>
      </c>
    </row>
    <row r="15" s="120" customFormat="true" ht="17" hidden="false" customHeight="true" outlineLevel="0" collapsed="false">
      <c r="A15" s="116"/>
      <c r="B15" s="134" t="n">
        <f aca="false">COUNTIF($A$19:$A$544,"Réseaux")</f>
        <v>29</v>
      </c>
      <c r="C15" s="120" t="s">
        <v>103</v>
      </c>
      <c r="D15" s="434" t="s">
        <v>108</v>
      </c>
      <c r="E15" s="168" t="n">
        <f aca="false">SUMIFS(E19:E532,$A$19:$A$532,"Réseaux")</f>
        <v>0</v>
      </c>
      <c r="F15" s="168" t="n">
        <f aca="false">SUMIFS(F19:F532,$A$19:$A$532,"Réseaux")</f>
        <v>1527600</v>
      </c>
      <c r="G15" s="168" t="n">
        <f aca="false">SUMIFS(G19:G532,$A$19:$A$532,"Réseaux")</f>
        <v>4486680</v>
      </c>
      <c r="H15" s="168" t="n">
        <f aca="false">SUMIFS(H19:H532,$A$19:$A$532,"Réseaux")</f>
        <v>12997500</v>
      </c>
      <c r="I15" s="168" t="n">
        <f aca="false">SUMIFS(I19:I532,$A$19:$A$532,"Réseaux")</f>
        <v>3507329</v>
      </c>
      <c r="J15" s="168" t="n">
        <f aca="false">SUMIFS(J19:J532,$A$19:$A$532,"Réseaux")</f>
        <v>911900</v>
      </c>
      <c r="K15" s="168" t="n">
        <f aca="false">SUMIFS(K19:K532,$A$19:$A$532,"Réseaux")</f>
        <v>23431009</v>
      </c>
      <c r="L15" s="168" t="n">
        <f aca="false">SUMIFS(L19:L532,$A$19:$A$532,"Réseaux")</f>
        <v>1957524780</v>
      </c>
      <c r="M15" s="170" t="n">
        <f aca="false">K15*$O$6/1000</f>
        <v>75115.9096858333</v>
      </c>
      <c r="N15" s="170" t="n">
        <f aca="false">L15*$O$6/1000</f>
        <v>6275498.19055</v>
      </c>
    </row>
    <row r="16" s="120" customFormat="true" ht="17" hidden="false" customHeight="true" outlineLevel="0" collapsed="false">
      <c r="A16" s="116"/>
      <c r="B16" s="134" t="n">
        <f aca="false">COUNTIF($A$19:$A$544,"Transports")</f>
        <v>59</v>
      </c>
      <c r="C16" s="120" t="s">
        <v>103</v>
      </c>
      <c r="D16" s="435" t="s">
        <v>109</v>
      </c>
      <c r="E16" s="176" t="n">
        <f aca="false">SUMIFS(E19:E532,$A$19:$A$532,"Transports")</f>
        <v>3706023</v>
      </c>
      <c r="F16" s="176" t="n">
        <f aca="false">SUMIFS(F19:F532,$A$19:$A$532,"Transports")</f>
        <v>18334232</v>
      </c>
      <c r="G16" s="176" t="n">
        <f aca="false">SUMIFS(G19:G532,$A$19:$A$532,"Transports")</f>
        <v>31844974</v>
      </c>
      <c r="H16" s="176" t="n">
        <f aca="false">SUMIFS(H19:H532,$A$19:$A$532,"Transports")</f>
        <v>537444750</v>
      </c>
      <c r="I16" s="176" t="n">
        <f aca="false">SUMIFS(I19:I532,$A$19:$A$532,"Transports")</f>
        <v>37753037</v>
      </c>
      <c r="J16" s="176" t="n">
        <f aca="false">SUMIFS(J19:J532,$A$19:$A$532,"Transports")</f>
        <v>56535618</v>
      </c>
      <c r="K16" s="176" t="n">
        <f aca="false">SUMIFS(K19:K532,$A$19:$A$532,"Transports")</f>
        <v>685618634</v>
      </c>
      <c r="L16" s="176" t="n">
        <f aca="false">SUMIFS(L19:L532,$A$19:$A$532,"Transports")</f>
        <v>5649145997</v>
      </c>
      <c r="M16" s="178" t="n">
        <f aca="false">K16*$O$6/1000</f>
        <v>2197979.07083167</v>
      </c>
      <c r="N16" s="178" t="n">
        <f aca="false">L16*$O$6/1000</f>
        <v>18110220.5420492</v>
      </c>
    </row>
    <row r="17" s="120" customFormat="true" ht="12.8" hidden="false" customHeight="false" outlineLevel="0" collapsed="false">
      <c r="A17" s="116"/>
      <c r="B17" s="116"/>
      <c r="D17" s="429"/>
      <c r="E17" s="191"/>
      <c r="F17" s="191"/>
      <c r="G17" s="191"/>
      <c r="H17" s="191"/>
      <c r="I17" s="191"/>
      <c r="J17" s="191"/>
      <c r="K17" s="191"/>
      <c r="L17" s="191"/>
    </row>
    <row r="18" customFormat="false" ht="42.75" hidden="false" customHeight="true" outlineLevel="0" collapsed="false">
      <c r="A18" s="192" t="s">
        <v>111</v>
      </c>
      <c r="B18" s="192" t="s">
        <v>112</v>
      </c>
      <c r="C18" s="192" t="s">
        <v>113</v>
      </c>
      <c r="D18" s="192" t="s">
        <v>114</v>
      </c>
      <c r="E18" s="333" t="s">
        <v>59</v>
      </c>
      <c r="F18" s="333" t="s">
        <v>60</v>
      </c>
      <c r="G18" s="333" t="s">
        <v>61</v>
      </c>
      <c r="H18" s="333" t="s">
        <v>62</v>
      </c>
      <c r="I18" s="333" t="s">
        <v>63</v>
      </c>
      <c r="J18" s="333" t="s">
        <v>64</v>
      </c>
      <c r="K18" s="333" t="s">
        <v>89</v>
      </c>
      <c r="L18" s="333" t="s">
        <v>67</v>
      </c>
    </row>
    <row r="19" customFormat="false" ht="20.6" hidden="false" customHeight="false" outlineLevel="0" collapsed="false">
      <c r="A19" s="195" t="s">
        <v>118</v>
      </c>
      <c r="B19" s="195" t="s">
        <v>561</v>
      </c>
      <c r="C19" s="196" t="s">
        <v>120</v>
      </c>
      <c r="D19" s="412" t="s">
        <v>121</v>
      </c>
      <c r="E19" s="202" t="n">
        <v>0</v>
      </c>
      <c r="F19" s="202" t="n">
        <v>0</v>
      </c>
      <c r="G19" s="202" t="n">
        <v>0</v>
      </c>
      <c r="H19" s="202" t="n">
        <v>0</v>
      </c>
      <c r="I19" s="202" t="n">
        <v>0</v>
      </c>
      <c r="J19" s="202" t="n">
        <v>0</v>
      </c>
      <c r="K19" s="202" t="n">
        <f aca="false">SUM(E19:J19)</f>
        <v>0</v>
      </c>
      <c r="L19" s="436" t="n">
        <v>71759976</v>
      </c>
    </row>
    <row r="20" customFormat="false" ht="13.1" hidden="false" customHeight="false" outlineLevel="0" collapsed="false">
      <c r="A20" s="195" t="s">
        <v>118</v>
      </c>
      <c r="B20" s="195" t="s">
        <v>561</v>
      </c>
      <c r="C20" s="196" t="s">
        <v>122</v>
      </c>
      <c r="D20" s="412" t="s">
        <v>123</v>
      </c>
      <c r="E20" s="202" t="n">
        <v>0</v>
      </c>
      <c r="F20" s="202" t="n">
        <v>0</v>
      </c>
      <c r="G20" s="202" t="n">
        <v>0</v>
      </c>
      <c r="H20" s="202" t="n">
        <v>0</v>
      </c>
      <c r="I20" s="202" t="n">
        <v>0</v>
      </c>
      <c r="J20" s="202" t="n">
        <v>0</v>
      </c>
      <c r="K20" s="202" t="n">
        <f aca="false">SUM(E20:J20)</f>
        <v>0</v>
      </c>
      <c r="L20" s="436" t="n">
        <v>19145916</v>
      </c>
    </row>
    <row r="21" customFormat="false" ht="20.6" hidden="false" customHeight="false" outlineLevel="0" collapsed="false">
      <c r="A21" s="195" t="s">
        <v>118</v>
      </c>
      <c r="B21" s="195" t="s">
        <v>561</v>
      </c>
      <c r="C21" s="196" t="s">
        <v>124</v>
      </c>
      <c r="D21" s="412" t="s">
        <v>125</v>
      </c>
      <c r="E21" s="202" t="n">
        <v>0</v>
      </c>
      <c r="F21" s="202" t="n">
        <v>0</v>
      </c>
      <c r="G21" s="202" t="n">
        <v>0</v>
      </c>
      <c r="H21" s="202" t="n">
        <v>0</v>
      </c>
      <c r="I21" s="202" t="n">
        <v>0</v>
      </c>
      <c r="J21" s="202" t="n">
        <v>0</v>
      </c>
      <c r="K21" s="202" t="n">
        <f aca="false">SUM(E21:J21)</f>
        <v>0</v>
      </c>
      <c r="L21" s="436" t="n">
        <v>0</v>
      </c>
    </row>
    <row r="22" customFormat="false" ht="20.6" hidden="false" customHeight="false" outlineLevel="0" collapsed="false">
      <c r="A22" s="195" t="s">
        <v>118</v>
      </c>
      <c r="B22" s="195" t="s">
        <v>561</v>
      </c>
      <c r="C22" s="196" t="s">
        <v>126</v>
      </c>
      <c r="D22" s="412" t="s">
        <v>127</v>
      </c>
      <c r="E22" s="202" t="n">
        <v>0</v>
      </c>
      <c r="F22" s="202" t="n">
        <v>0</v>
      </c>
      <c r="G22" s="202" t="n">
        <v>0</v>
      </c>
      <c r="H22" s="202" t="n">
        <v>0</v>
      </c>
      <c r="I22" s="202" t="n">
        <v>0</v>
      </c>
      <c r="J22" s="202" t="n">
        <v>2469250</v>
      </c>
      <c r="K22" s="202" t="n">
        <f aca="false">SUM(E22:J22)</f>
        <v>2469250</v>
      </c>
      <c r="L22" s="436" t="n">
        <v>21903418</v>
      </c>
    </row>
    <row r="23" customFormat="false" ht="13.1" hidden="false" customHeight="false" outlineLevel="0" collapsed="false">
      <c r="A23" s="195" t="s">
        <v>118</v>
      </c>
      <c r="B23" s="195" t="s">
        <v>561</v>
      </c>
      <c r="C23" s="196" t="s">
        <v>122</v>
      </c>
      <c r="D23" s="412" t="s">
        <v>128</v>
      </c>
      <c r="E23" s="202" t="n">
        <v>0</v>
      </c>
      <c r="F23" s="202" t="n">
        <v>0</v>
      </c>
      <c r="G23" s="202" t="n">
        <v>0</v>
      </c>
      <c r="H23" s="202" t="n">
        <v>0</v>
      </c>
      <c r="I23" s="202" t="n">
        <v>0</v>
      </c>
      <c r="J23" s="202" t="n">
        <v>0</v>
      </c>
      <c r="K23" s="202" t="n">
        <f aca="false">SUM(E23:J23)</f>
        <v>0</v>
      </c>
      <c r="L23" s="436" t="n">
        <v>8472240</v>
      </c>
    </row>
    <row r="24" customFormat="false" ht="13.1" hidden="false" customHeight="false" outlineLevel="0" collapsed="false">
      <c r="A24" s="195" t="s">
        <v>118</v>
      </c>
      <c r="B24" s="195" t="s">
        <v>561</v>
      </c>
      <c r="C24" s="196" t="s">
        <v>129</v>
      </c>
      <c r="D24" s="412" t="s">
        <v>130</v>
      </c>
      <c r="E24" s="202" t="n">
        <v>0</v>
      </c>
      <c r="F24" s="202" t="n">
        <v>0</v>
      </c>
      <c r="G24" s="202" t="n">
        <v>0</v>
      </c>
      <c r="H24" s="202" t="n">
        <v>0</v>
      </c>
      <c r="I24" s="202" t="n">
        <v>0</v>
      </c>
      <c r="J24" s="202" t="n">
        <v>0</v>
      </c>
      <c r="K24" s="202" t="n">
        <f aca="false">SUM(E24:J24)</f>
        <v>0</v>
      </c>
      <c r="L24" s="436" t="n">
        <v>1582938</v>
      </c>
    </row>
    <row r="25" customFormat="false" ht="13.1" hidden="false" customHeight="false" outlineLevel="0" collapsed="false">
      <c r="A25" s="195" t="s">
        <v>118</v>
      </c>
      <c r="B25" s="116" t="s">
        <v>135</v>
      </c>
      <c r="C25" s="196" t="s">
        <v>136</v>
      </c>
      <c r="D25" s="412" t="s">
        <v>137</v>
      </c>
      <c r="E25" s="202" t="n">
        <v>0</v>
      </c>
      <c r="F25" s="202" t="n">
        <v>48500</v>
      </c>
      <c r="G25" s="202" t="n">
        <v>0</v>
      </c>
      <c r="H25" s="202" t="n">
        <v>0</v>
      </c>
      <c r="I25" s="202" t="n">
        <v>0</v>
      </c>
      <c r="J25" s="202" t="n">
        <v>0</v>
      </c>
      <c r="K25" s="202" t="n">
        <f aca="false">SUM(E25:J25)</f>
        <v>48500</v>
      </c>
      <c r="L25" s="436" t="n">
        <v>4568700</v>
      </c>
    </row>
    <row r="26" customFormat="false" ht="13.1" hidden="false" customHeight="false" outlineLevel="0" collapsed="false">
      <c r="A26" s="195" t="s">
        <v>118</v>
      </c>
      <c r="B26" s="116" t="s">
        <v>135</v>
      </c>
      <c r="C26" s="196" t="s">
        <v>138</v>
      </c>
      <c r="D26" s="412" t="s">
        <v>139</v>
      </c>
      <c r="E26" s="202" t="n">
        <v>0</v>
      </c>
      <c r="F26" s="202" t="n">
        <v>0</v>
      </c>
      <c r="G26" s="202" t="n">
        <v>0</v>
      </c>
      <c r="H26" s="202" t="n">
        <v>202826631</v>
      </c>
      <c r="I26" s="202" t="n">
        <v>0</v>
      </c>
      <c r="J26" s="202" t="n">
        <v>0</v>
      </c>
      <c r="K26" s="202" t="n">
        <f aca="false">SUM(E26:J26)</f>
        <v>202826631</v>
      </c>
      <c r="L26" s="436" t="n">
        <v>1418327655</v>
      </c>
    </row>
    <row r="27" customFormat="false" ht="20.6" hidden="false" customHeight="false" outlineLevel="0" collapsed="false">
      <c r="A27" s="195" t="s">
        <v>118</v>
      </c>
      <c r="B27" s="116" t="s">
        <v>135</v>
      </c>
      <c r="C27" s="196" t="s">
        <v>140</v>
      </c>
      <c r="D27" s="412" t="s">
        <v>141</v>
      </c>
      <c r="E27" s="202" t="n">
        <v>0</v>
      </c>
      <c r="F27" s="202" t="n">
        <v>0</v>
      </c>
      <c r="G27" s="202" t="n">
        <v>0</v>
      </c>
      <c r="H27" s="202" t="n">
        <v>0</v>
      </c>
      <c r="I27" s="202" t="n">
        <v>0</v>
      </c>
      <c r="J27" s="202" t="n">
        <v>0</v>
      </c>
      <c r="K27" s="202" t="n">
        <f aca="false">SUM(E27:J27)</f>
        <v>0</v>
      </c>
      <c r="L27" s="436" t="n">
        <v>0</v>
      </c>
    </row>
    <row r="28" customFormat="false" ht="20.6" hidden="false" customHeight="false" outlineLevel="0" collapsed="false">
      <c r="A28" s="195" t="s">
        <v>118</v>
      </c>
      <c r="B28" s="116" t="s">
        <v>142</v>
      </c>
      <c r="C28" s="196" t="s">
        <v>143</v>
      </c>
      <c r="D28" s="412" t="s">
        <v>144</v>
      </c>
      <c r="E28" s="202" t="n">
        <v>0</v>
      </c>
      <c r="F28" s="202" t="n">
        <v>0</v>
      </c>
      <c r="G28" s="202" t="n">
        <v>0</v>
      </c>
      <c r="H28" s="202" t="n">
        <v>0</v>
      </c>
      <c r="I28" s="202" t="n">
        <v>0</v>
      </c>
      <c r="J28" s="202" t="n">
        <v>0</v>
      </c>
      <c r="K28" s="202" t="n">
        <f aca="false">SUM(E28:J28)</f>
        <v>0</v>
      </c>
      <c r="L28" s="436" t="n">
        <v>158058860</v>
      </c>
    </row>
    <row r="29" customFormat="false" ht="20.6" hidden="false" customHeight="false" outlineLevel="0" collapsed="false">
      <c r="A29" s="195" t="s">
        <v>118</v>
      </c>
      <c r="B29" s="116" t="s">
        <v>142</v>
      </c>
      <c r="C29" s="196" t="s">
        <v>145</v>
      </c>
      <c r="D29" s="412" t="s">
        <v>146</v>
      </c>
      <c r="E29" s="202" t="n">
        <v>0</v>
      </c>
      <c r="F29" s="202" t="n">
        <v>0</v>
      </c>
      <c r="G29" s="202" t="n">
        <v>0</v>
      </c>
      <c r="H29" s="202" t="n">
        <v>0</v>
      </c>
      <c r="I29" s="202" t="n">
        <v>0</v>
      </c>
      <c r="J29" s="202" t="n">
        <v>0</v>
      </c>
      <c r="K29" s="202" t="n">
        <f aca="false">SUM(E29:J29)</f>
        <v>0</v>
      </c>
      <c r="L29" s="436" t="n">
        <v>12274000</v>
      </c>
    </row>
    <row r="30" customFormat="false" ht="13.1" hidden="false" customHeight="false" outlineLevel="0" collapsed="false">
      <c r="A30" s="195" t="s">
        <v>118</v>
      </c>
      <c r="B30" s="116" t="s">
        <v>142</v>
      </c>
      <c r="C30" s="196" t="s">
        <v>147</v>
      </c>
      <c r="D30" s="412" t="s">
        <v>148</v>
      </c>
      <c r="E30" s="202" t="n">
        <v>0</v>
      </c>
      <c r="F30" s="202" t="n">
        <v>0</v>
      </c>
      <c r="G30" s="202" t="n">
        <v>0</v>
      </c>
      <c r="H30" s="202" t="n">
        <v>0</v>
      </c>
      <c r="I30" s="202" t="n">
        <v>0</v>
      </c>
      <c r="J30" s="202" t="n">
        <v>0</v>
      </c>
      <c r="K30" s="202" t="n">
        <f aca="false">SUM(E30:J30)</f>
        <v>0</v>
      </c>
      <c r="L30" s="436" t="n">
        <v>2139052</v>
      </c>
    </row>
    <row r="31" customFormat="false" ht="20.6" hidden="false" customHeight="false" outlineLevel="0" collapsed="false">
      <c r="A31" s="195" t="s">
        <v>118</v>
      </c>
      <c r="B31" s="116" t="s">
        <v>142</v>
      </c>
      <c r="C31" s="196" t="s">
        <v>149</v>
      </c>
      <c r="D31" s="412" t="s">
        <v>150</v>
      </c>
      <c r="E31" s="202" t="n">
        <v>0</v>
      </c>
      <c r="F31" s="202" t="n">
        <v>0</v>
      </c>
      <c r="G31" s="202" t="n">
        <v>0</v>
      </c>
      <c r="H31" s="202" t="n">
        <v>0</v>
      </c>
      <c r="I31" s="202" t="n">
        <v>0</v>
      </c>
      <c r="J31" s="202" t="n">
        <v>0</v>
      </c>
      <c r="K31" s="202" t="n">
        <f aca="false">SUM(E31:J31)</f>
        <v>0</v>
      </c>
      <c r="L31" s="436" t="n">
        <v>0</v>
      </c>
    </row>
    <row r="32" customFormat="false" ht="13.1" hidden="false" customHeight="false" outlineLevel="0" collapsed="false">
      <c r="A32" s="195" t="s">
        <v>118</v>
      </c>
      <c r="B32" s="116" t="s">
        <v>142</v>
      </c>
      <c r="C32" s="196" t="s">
        <v>151</v>
      </c>
      <c r="D32" s="412" t="s">
        <v>152</v>
      </c>
      <c r="E32" s="202" t="n">
        <v>0</v>
      </c>
      <c r="F32" s="202" t="n">
        <v>0</v>
      </c>
      <c r="G32" s="202" t="n">
        <v>0</v>
      </c>
      <c r="H32" s="202" t="n">
        <v>0</v>
      </c>
      <c r="I32" s="202" t="n">
        <v>0</v>
      </c>
      <c r="J32" s="202" t="n">
        <v>0</v>
      </c>
      <c r="K32" s="202" t="n">
        <f aca="false">SUM(E32:J32)</f>
        <v>0</v>
      </c>
      <c r="L32" s="436" t="n">
        <v>0</v>
      </c>
    </row>
    <row r="33" customFormat="false" ht="13.1" hidden="false" customHeight="false" outlineLevel="0" collapsed="false">
      <c r="A33" s="195" t="s">
        <v>118</v>
      </c>
      <c r="B33" s="116" t="s">
        <v>142</v>
      </c>
      <c r="C33" s="196" t="s">
        <v>153</v>
      </c>
      <c r="D33" s="412" t="s">
        <v>154</v>
      </c>
      <c r="E33" s="202" t="n">
        <v>0</v>
      </c>
      <c r="F33" s="202" t="n">
        <v>0</v>
      </c>
      <c r="G33" s="202" t="n">
        <v>0</v>
      </c>
      <c r="H33" s="202" t="n">
        <v>0</v>
      </c>
      <c r="I33" s="202" t="n">
        <v>0</v>
      </c>
      <c r="J33" s="202" t="n">
        <v>0</v>
      </c>
      <c r="K33" s="202" t="n">
        <f aca="false">SUM(E33:J33)</f>
        <v>0</v>
      </c>
      <c r="L33" s="436" t="n">
        <v>24457468</v>
      </c>
    </row>
    <row r="34" customFormat="false" ht="20.6" hidden="false" customHeight="false" outlineLevel="0" collapsed="false">
      <c r="A34" s="195" t="s">
        <v>118</v>
      </c>
      <c r="B34" s="116" t="s">
        <v>142</v>
      </c>
      <c r="C34" s="196" t="s">
        <v>155</v>
      </c>
      <c r="D34" s="412" t="s">
        <v>156</v>
      </c>
      <c r="E34" s="202" t="n">
        <v>0</v>
      </c>
      <c r="F34" s="202" t="n">
        <v>0</v>
      </c>
      <c r="G34" s="202" t="n">
        <v>0</v>
      </c>
      <c r="H34" s="202" t="n">
        <v>0</v>
      </c>
      <c r="I34" s="202" t="n">
        <v>0</v>
      </c>
      <c r="J34" s="202" t="n">
        <v>0</v>
      </c>
      <c r="K34" s="202" t="n">
        <f aca="false">SUM(E34:J34)</f>
        <v>0</v>
      </c>
      <c r="L34" s="436" t="n">
        <v>0</v>
      </c>
    </row>
    <row r="35" customFormat="false" ht="20.6" hidden="false" customHeight="false" outlineLevel="0" collapsed="false">
      <c r="A35" s="195" t="s">
        <v>118</v>
      </c>
      <c r="B35" s="116" t="s">
        <v>142</v>
      </c>
      <c r="C35" s="196" t="s">
        <v>157</v>
      </c>
      <c r="D35" s="412" t="s">
        <v>158</v>
      </c>
      <c r="E35" s="202" t="n">
        <v>0</v>
      </c>
      <c r="F35" s="202" t="n">
        <v>0</v>
      </c>
      <c r="G35" s="202" t="n">
        <v>0</v>
      </c>
      <c r="H35" s="202" t="n">
        <v>0</v>
      </c>
      <c r="I35" s="202" t="n">
        <v>0</v>
      </c>
      <c r="J35" s="202" t="n">
        <v>0</v>
      </c>
      <c r="K35" s="202" t="n">
        <f aca="false">SUM(E35:J35)</f>
        <v>0</v>
      </c>
      <c r="L35" s="436" t="n">
        <v>0</v>
      </c>
    </row>
    <row r="36" customFormat="false" ht="20.6" hidden="false" customHeight="false" outlineLevel="0" collapsed="false">
      <c r="A36" s="195" t="s">
        <v>118</v>
      </c>
      <c r="B36" s="116" t="s">
        <v>142</v>
      </c>
      <c r="C36" s="196" t="s">
        <v>159</v>
      </c>
      <c r="D36" s="412" t="s">
        <v>160</v>
      </c>
      <c r="E36" s="202" t="n">
        <v>0</v>
      </c>
      <c r="F36" s="202" t="n">
        <v>0</v>
      </c>
      <c r="G36" s="202" t="n">
        <v>0</v>
      </c>
      <c r="H36" s="202" t="n">
        <v>4150000</v>
      </c>
      <c r="I36" s="202" t="n">
        <v>0</v>
      </c>
      <c r="J36" s="202" t="n">
        <v>0</v>
      </c>
      <c r="K36" s="202" t="n">
        <f aca="false">SUM(E36:J36)</f>
        <v>4150000</v>
      </c>
      <c r="L36" s="436" t="n">
        <v>4150000</v>
      </c>
    </row>
    <row r="37" customFormat="false" ht="20.6" hidden="false" customHeight="false" outlineLevel="0" collapsed="false">
      <c r="A37" s="195" t="s">
        <v>118</v>
      </c>
      <c r="B37" s="116" t="s">
        <v>142</v>
      </c>
      <c r="C37" s="196" t="s">
        <v>161</v>
      </c>
      <c r="D37" s="412" t="s">
        <v>162</v>
      </c>
      <c r="E37" s="202" t="n">
        <v>0</v>
      </c>
      <c r="F37" s="202" t="n">
        <v>0</v>
      </c>
      <c r="G37" s="202" t="n">
        <v>0</v>
      </c>
      <c r="H37" s="202" t="n">
        <v>0</v>
      </c>
      <c r="I37" s="202" t="n">
        <v>0</v>
      </c>
      <c r="J37" s="202" t="n">
        <v>0</v>
      </c>
      <c r="K37" s="202" t="n">
        <f aca="false">SUM(E37:J37)</f>
        <v>0</v>
      </c>
      <c r="L37" s="436" t="n">
        <v>14104020</v>
      </c>
    </row>
    <row r="38" customFormat="false" ht="20.6" hidden="false" customHeight="false" outlineLevel="0" collapsed="false">
      <c r="A38" s="195" t="s">
        <v>118</v>
      </c>
      <c r="B38" s="116" t="s">
        <v>142</v>
      </c>
      <c r="C38" s="196" t="s">
        <v>163</v>
      </c>
      <c r="D38" s="412" t="s">
        <v>164</v>
      </c>
      <c r="E38" s="202" t="n">
        <v>0</v>
      </c>
      <c r="F38" s="202" t="n">
        <v>0</v>
      </c>
      <c r="G38" s="202" t="n">
        <v>0</v>
      </c>
      <c r="H38" s="202" t="n">
        <v>0</v>
      </c>
      <c r="I38" s="202" t="n">
        <v>0</v>
      </c>
      <c r="J38" s="202" t="n">
        <v>4165000</v>
      </c>
      <c r="K38" s="202" t="n">
        <f aca="false">SUM(E38:J38)</f>
        <v>4165000</v>
      </c>
      <c r="L38" s="436" t="n">
        <v>44358720</v>
      </c>
    </row>
    <row r="39" customFormat="false" ht="13.1" hidden="false" customHeight="false" outlineLevel="0" collapsed="false">
      <c r="A39" s="195" t="s">
        <v>118</v>
      </c>
      <c r="B39" s="116" t="s">
        <v>142</v>
      </c>
      <c r="C39" s="196" t="s">
        <v>165</v>
      </c>
      <c r="D39" s="412" t="s">
        <v>166</v>
      </c>
      <c r="E39" s="202" t="n">
        <v>0</v>
      </c>
      <c r="F39" s="202" t="n">
        <v>0</v>
      </c>
      <c r="G39" s="202" t="n">
        <v>0</v>
      </c>
      <c r="H39" s="202" t="n">
        <v>0</v>
      </c>
      <c r="I39" s="202" t="n">
        <v>0</v>
      </c>
      <c r="J39" s="202" t="n">
        <v>0</v>
      </c>
      <c r="K39" s="202" t="n">
        <f aca="false">SUM(E39:J39)</f>
        <v>0</v>
      </c>
      <c r="L39" s="436" t="n">
        <v>12740000</v>
      </c>
    </row>
    <row r="40" customFormat="false" ht="13.1" hidden="false" customHeight="false" outlineLevel="0" collapsed="false">
      <c r="A40" s="195" t="s">
        <v>118</v>
      </c>
      <c r="B40" s="116" t="s">
        <v>142</v>
      </c>
      <c r="C40" s="196" t="s">
        <v>167</v>
      </c>
      <c r="D40" s="412" t="s">
        <v>168</v>
      </c>
      <c r="E40" s="202" t="n">
        <v>0</v>
      </c>
      <c r="F40" s="202" t="n">
        <v>0</v>
      </c>
      <c r="G40" s="202" t="n">
        <v>0</v>
      </c>
      <c r="H40" s="202" t="n">
        <v>0</v>
      </c>
      <c r="I40" s="202" t="n">
        <v>0</v>
      </c>
      <c r="J40" s="202" t="n">
        <v>0</v>
      </c>
      <c r="K40" s="202" t="n">
        <f aca="false">SUM(E40:J40)</f>
        <v>0</v>
      </c>
      <c r="L40" s="436" t="n">
        <v>12861977</v>
      </c>
    </row>
    <row r="41" customFormat="false" ht="20.6" hidden="false" customHeight="false" outlineLevel="0" collapsed="false">
      <c r="A41" s="195" t="s">
        <v>118</v>
      </c>
      <c r="B41" s="116" t="s">
        <v>142</v>
      </c>
      <c r="C41" s="196" t="s">
        <v>169</v>
      </c>
      <c r="D41" s="412" t="s">
        <v>170</v>
      </c>
      <c r="E41" s="202" t="n">
        <v>0</v>
      </c>
      <c r="F41" s="202" t="n">
        <v>0</v>
      </c>
      <c r="G41" s="202" t="n">
        <v>0</v>
      </c>
      <c r="H41" s="202" t="n">
        <v>0</v>
      </c>
      <c r="I41" s="202" t="n">
        <v>0</v>
      </c>
      <c r="J41" s="202" t="n">
        <v>0</v>
      </c>
      <c r="K41" s="202" t="n">
        <f aca="false">SUM(E41:J41)</f>
        <v>0</v>
      </c>
      <c r="L41" s="436" t="n">
        <v>504625993</v>
      </c>
    </row>
    <row r="42" customFormat="false" ht="13.1" hidden="false" customHeight="false" outlineLevel="0" collapsed="false">
      <c r="A42" s="195" t="s">
        <v>118</v>
      </c>
      <c r="B42" s="116" t="s">
        <v>142</v>
      </c>
      <c r="C42" s="196" t="s">
        <v>171</v>
      </c>
      <c r="D42" s="412" t="s">
        <v>172</v>
      </c>
      <c r="E42" s="202" t="n">
        <v>0</v>
      </c>
      <c r="F42" s="202" t="n">
        <v>0</v>
      </c>
      <c r="G42" s="202" t="n">
        <v>0</v>
      </c>
      <c r="H42" s="202" t="n">
        <v>0</v>
      </c>
      <c r="I42" s="202" t="n">
        <v>0</v>
      </c>
      <c r="J42" s="202" t="n">
        <v>0</v>
      </c>
      <c r="K42" s="202" t="n">
        <f aca="false">SUM(E42:J42)</f>
        <v>0</v>
      </c>
      <c r="L42" s="436" t="n">
        <v>3071073</v>
      </c>
    </row>
    <row r="43" customFormat="false" ht="13.1" hidden="false" customHeight="false" outlineLevel="0" collapsed="false">
      <c r="A43" s="195" t="s">
        <v>118</v>
      </c>
      <c r="B43" s="116" t="s">
        <v>142</v>
      </c>
      <c r="C43" s="196" t="s">
        <v>173</v>
      </c>
      <c r="D43" s="412" t="s">
        <v>174</v>
      </c>
      <c r="E43" s="202" t="n">
        <v>0</v>
      </c>
      <c r="F43" s="202" t="n">
        <v>0</v>
      </c>
      <c r="G43" s="202" t="n">
        <v>0</v>
      </c>
      <c r="H43" s="202" t="n">
        <v>0</v>
      </c>
      <c r="I43" s="202" t="n">
        <v>0</v>
      </c>
      <c r="J43" s="202" t="n">
        <v>0</v>
      </c>
      <c r="K43" s="202" t="n">
        <f aca="false">SUM(E43:J43)</f>
        <v>0</v>
      </c>
      <c r="L43" s="436" t="n">
        <v>0</v>
      </c>
    </row>
    <row r="44" customFormat="false" ht="20.6" hidden="false" customHeight="false" outlineLevel="0" collapsed="false">
      <c r="A44" s="195" t="s">
        <v>118</v>
      </c>
      <c r="B44" s="116" t="s">
        <v>142</v>
      </c>
      <c r="C44" s="196" t="s">
        <v>159</v>
      </c>
      <c r="D44" s="412" t="s">
        <v>175</v>
      </c>
      <c r="E44" s="202" t="n">
        <v>0</v>
      </c>
      <c r="F44" s="202" t="n">
        <v>0</v>
      </c>
      <c r="G44" s="202" t="n">
        <v>0</v>
      </c>
      <c r="H44" s="202" t="n">
        <v>0</v>
      </c>
      <c r="I44" s="202" t="n">
        <v>0</v>
      </c>
      <c r="J44" s="202" t="n">
        <v>0</v>
      </c>
      <c r="K44" s="202" t="n">
        <f aca="false">SUM(E44:J44)</f>
        <v>0</v>
      </c>
      <c r="L44" s="436" t="n">
        <v>7410000</v>
      </c>
    </row>
    <row r="45" customFormat="false" ht="20.6" hidden="false" customHeight="false" outlineLevel="0" collapsed="false">
      <c r="A45" s="195" t="s">
        <v>118</v>
      </c>
      <c r="B45" s="116" t="s">
        <v>142</v>
      </c>
      <c r="C45" s="196" t="s">
        <v>176</v>
      </c>
      <c r="D45" s="412" t="s">
        <v>177</v>
      </c>
      <c r="E45" s="202" t="n">
        <v>0</v>
      </c>
      <c r="F45" s="202" t="n">
        <v>0</v>
      </c>
      <c r="G45" s="202" t="n">
        <v>0</v>
      </c>
      <c r="H45" s="202" t="n">
        <v>0</v>
      </c>
      <c r="I45" s="202" t="n">
        <v>0</v>
      </c>
      <c r="J45" s="202" t="n">
        <v>0</v>
      </c>
      <c r="K45" s="202" t="n">
        <f aca="false">SUM(E45:J45)</f>
        <v>0</v>
      </c>
      <c r="L45" s="436" t="n">
        <v>2656000</v>
      </c>
    </row>
    <row r="46" customFormat="false" ht="13.1" hidden="false" customHeight="false" outlineLevel="0" collapsed="false">
      <c r="A46" s="195" t="s">
        <v>118</v>
      </c>
      <c r="B46" s="116" t="s">
        <v>142</v>
      </c>
      <c r="C46" s="196" t="s">
        <v>178</v>
      </c>
      <c r="D46" s="412" t="s">
        <v>179</v>
      </c>
      <c r="E46" s="202" t="n">
        <v>0</v>
      </c>
      <c r="F46" s="202" t="n">
        <v>0</v>
      </c>
      <c r="G46" s="202" t="n">
        <v>0</v>
      </c>
      <c r="H46" s="202" t="n">
        <v>0</v>
      </c>
      <c r="I46" s="202" t="n">
        <v>0</v>
      </c>
      <c r="J46" s="202" t="n">
        <v>0</v>
      </c>
      <c r="K46" s="202" t="n">
        <f aca="false">SUM(E46:J46)</f>
        <v>0</v>
      </c>
      <c r="L46" s="436" t="n">
        <v>735000</v>
      </c>
    </row>
    <row r="47" customFormat="false" ht="20.6" hidden="false" customHeight="false" outlineLevel="0" collapsed="false">
      <c r="A47" s="195" t="s">
        <v>118</v>
      </c>
      <c r="B47" s="116" t="s">
        <v>142</v>
      </c>
      <c r="C47" s="196" t="s">
        <v>180</v>
      </c>
      <c r="D47" s="412" t="s">
        <v>181</v>
      </c>
      <c r="E47" s="202" t="n">
        <v>0</v>
      </c>
      <c r="F47" s="202" t="n">
        <v>0</v>
      </c>
      <c r="G47" s="202" t="n">
        <v>0</v>
      </c>
      <c r="H47" s="202" t="n">
        <v>0</v>
      </c>
      <c r="I47" s="202" t="n">
        <v>0</v>
      </c>
      <c r="J47" s="202" t="n">
        <v>0</v>
      </c>
      <c r="K47" s="202" t="n">
        <f aca="false">SUM(E47:J47)</f>
        <v>0</v>
      </c>
      <c r="L47" s="436" t="n">
        <v>2656250</v>
      </c>
    </row>
    <row r="48" customFormat="false" ht="30" hidden="false" customHeight="false" outlineLevel="0" collapsed="false">
      <c r="A48" s="195" t="s">
        <v>118</v>
      </c>
      <c r="B48" s="116" t="s">
        <v>142</v>
      </c>
      <c r="C48" s="196" t="s">
        <v>182</v>
      </c>
      <c r="D48" s="412" t="s">
        <v>183</v>
      </c>
      <c r="E48" s="202" t="n">
        <v>0</v>
      </c>
      <c r="F48" s="202" t="n">
        <v>0</v>
      </c>
      <c r="G48" s="202" t="n">
        <v>0</v>
      </c>
      <c r="H48" s="202" t="n">
        <v>0</v>
      </c>
      <c r="I48" s="202" t="n">
        <v>0</v>
      </c>
      <c r="J48" s="202" t="n">
        <v>0</v>
      </c>
      <c r="K48" s="202" t="n">
        <f aca="false">SUM(E48:J48)</f>
        <v>0</v>
      </c>
      <c r="L48" s="436" t="n">
        <v>1129957</v>
      </c>
    </row>
    <row r="49" customFormat="false" ht="20.6" hidden="false" customHeight="false" outlineLevel="0" collapsed="false">
      <c r="A49" s="195" t="s">
        <v>118</v>
      </c>
      <c r="B49" s="116" t="s">
        <v>142</v>
      </c>
      <c r="C49" s="196" t="s">
        <v>184</v>
      </c>
      <c r="D49" s="412" t="s">
        <v>185</v>
      </c>
      <c r="E49" s="202" t="n">
        <v>0</v>
      </c>
      <c r="F49" s="202" t="n">
        <v>0</v>
      </c>
      <c r="G49" s="202" t="n">
        <v>0</v>
      </c>
      <c r="H49" s="202" t="n">
        <v>0</v>
      </c>
      <c r="I49" s="202" t="n">
        <v>0</v>
      </c>
      <c r="J49" s="202" t="n">
        <v>0</v>
      </c>
      <c r="K49" s="202" t="n">
        <f aca="false">SUM(E49:J49)</f>
        <v>0</v>
      </c>
      <c r="L49" s="436" t="n">
        <v>0</v>
      </c>
    </row>
    <row r="50" customFormat="false" ht="13.1" hidden="false" customHeight="false" outlineLevel="0" collapsed="false">
      <c r="A50" s="195" t="s">
        <v>118</v>
      </c>
      <c r="B50" s="116" t="s">
        <v>142</v>
      </c>
      <c r="C50" s="196" t="s">
        <v>186</v>
      </c>
      <c r="D50" s="412" t="s">
        <v>187</v>
      </c>
      <c r="E50" s="202" t="n">
        <v>0</v>
      </c>
      <c r="F50" s="202" t="n">
        <v>0</v>
      </c>
      <c r="G50" s="202" t="n">
        <v>0</v>
      </c>
      <c r="H50" s="202" t="n">
        <v>0</v>
      </c>
      <c r="I50" s="202" t="n">
        <v>0</v>
      </c>
      <c r="J50" s="202" t="n">
        <v>0</v>
      </c>
      <c r="K50" s="202" t="n">
        <f aca="false">SUM(E50:J50)</f>
        <v>0</v>
      </c>
      <c r="L50" s="436" t="n">
        <v>37509490</v>
      </c>
    </row>
    <row r="51" customFormat="false" ht="13.1" hidden="false" customHeight="false" outlineLevel="0" collapsed="false">
      <c r="A51" s="195" t="s">
        <v>118</v>
      </c>
      <c r="B51" s="116" t="s">
        <v>142</v>
      </c>
      <c r="C51" s="196" t="s">
        <v>190</v>
      </c>
      <c r="D51" s="412" t="s">
        <v>191</v>
      </c>
      <c r="E51" s="202" t="n">
        <v>0</v>
      </c>
      <c r="F51" s="202" t="n">
        <v>0</v>
      </c>
      <c r="G51" s="202" t="n">
        <v>0</v>
      </c>
      <c r="H51" s="202" t="n">
        <v>0</v>
      </c>
      <c r="I51" s="202" t="n">
        <v>0</v>
      </c>
      <c r="J51" s="202" t="n">
        <v>0</v>
      </c>
      <c r="K51" s="202" t="n">
        <f aca="false">SUM(E51:J51)</f>
        <v>0</v>
      </c>
      <c r="L51" s="436" t="n">
        <v>1047000</v>
      </c>
    </row>
    <row r="52" customFormat="false" ht="20.6" hidden="false" customHeight="false" outlineLevel="0" collapsed="false">
      <c r="A52" s="195" t="s">
        <v>118</v>
      </c>
      <c r="B52" s="116" t="s">
        <v>142</v>
      </c>
      <c r="C52" s="196" t="s">
        <v>180</v>
      </c>
      <c r="D52" s="412" t="s">
        <v>192</v>
      </c>
      <c r="E52" s="202" t="n">
        <v>0</v>
      </c>
      <c r="F52" s="202" t="n">
        <v>0</v>
      </c>
      <c r="G52" s="202" t="n">
        <v>0</v>
      </c>
      <c r="H52" s="202" t="n">
        <v>0</v>
      </c>
      <c r="I52" s="202" t="n">
        <v>0</v>
      </c>
      <c r="J52" s="202" t="n">
        <v>0</v>
      </c>
      <c r="K52" s="202" t="n">
        <f aca="false">SUM(E52:J52)</f>
        <v>0</v>
      </c>
      <c r="L52" s="436" t="n">
        <v>0</v>
      </c>
    </row>
    <row r="53" customFormat="false" ht="30" hidden="false" customHeight="false" outlineLevel="0" collapsed="false">
      <c r="A53" s="195" t="s">
        <v>118</v>
      </c>
      <c r="B53" s="116" t="s">
        <v>142</v>
      </c>
      <c r="C53" s="196" t="s">
        <v>193</v>
      </c>
      <c r="D53" s="412" t="s">
        <v>194</v>
      </c>
      <c r="E53" s="202" t="n">
        <v>0</v>
      </c>
      <c r="F53" s="202" t="n">
        <v>0</v>
      </c>
      <c r="G53" s="202" t="n">
        <v>0</v>
      </c>
      <c r="H53" s="202" t="n">
        <v>0</v>
      </c>
      <c r="I53" s="202" t="n">
        <v>0</v>
      </c>
      <c r="J53" s="202" t="n">
        <v>0</v>
      </c>
      <c r="K53" s="202" t="n">
        <f aca="false">SUM(E53:J53)</f>
        <v>0</v>
      </c>
      <c r="L53" s="436" t="n">
        <v>0</v>
      </c>
    </row>
    <row r="54" customFormat="false" ht="39.35" hidden="false" customHeight="false" outlineLevel="0" collapsed="false">
      <c r="A54" s="195" t="s">
        <v>118</v>
      </c>
      <c r="B54" s="116" t="s">
        <v>142</v>
      </c>
      <c r="C54" s="196" t="s">
        <v>195</v>
      </c>
      <c r="D54" s="412" t="s">
        <v>196</v>
      </c>
      <c r="E54" s="202" t="n">
        <v>0</v>
      </c>
      <c r="F54" s="202" t="n">
        <v>0</v>
      </c>
      <c r="G54" s="202" t="n">
        <v>0</v>
      </c>
      <c r="H54" s="202" t="n">
        <v>0</v>
      </c>
      <c r="I54" s="202" t="n">
        <v>0</v>
      </c>
      <c r="J54" s="202" t="n">
        <v>0</v>
      </c>
      <c r="K54" s="202" t="n">
        <f aca="false">SUM(E54:J54)</f>
        <v>0</v>
      </c>
      <c r="L54" s="436" t="n">
        <v>0</v>
      </c>
    </row>
    <row r="55" customFormat="false" ht="30" hidden="false" customHeight="false" outlineLevel="0" collapsed="false">
      <c r="A55" s="195" t="s">
        <v>118</v>
      </c>
      <c r="B55" s="116" t="s">
        <v>142</v>
      </c>
      <c r="C55" s="196" t="s">
        <v>197</v>
      </c>
      <c r="D55" s="412" t="s">
        <v>198</v>
      </c>
      <c r="E55" s="202" t="n">
        <v>0</v>
      </c>
      <c r="F55" s="202" t="n">
        <v>0</v>
      </c>
      <c r="G55" s="202" t="n">
        <v>0</v>
      </c>
      <c r="H55" s="202" t="n">
        <v>0</v>
      </c>
      <c r="I55" s="202" t="n">
        <v>0</v>
      </c>
      <c r="J55" s="202" t="n">
        <v>0</v>
      </c>
      <c r="K55" s="202" t="n">
        <f aca="false">SUM(E55:J55)</f>
        <v>0</v>
      </c>
      <c r="L55" s="436" t="n">
        <v>0</v>
      </c>
    </row>
    <row r="56" customFormat="false" ht="20.6" hidden="false" customHeight="false" outlineLevel="0" collapsed="false">
      <c r="A56" s="195" t="s">
        <v>118</v>
      </c>
      <c r="B56" s="116" t="s">
        <v>142</v>
      </c>
      <c r="C56" s="196" t="s">
        <v>184</v>
      </c>
      <c r="D56" s="412" t="s">
        <v>199</v>
      </c>
      <c r="E56" s="202" t="n">
        <v>0</v>
      </c>
      <c r="F56" s="202" t="n">
        <v>0</v>
      </c>
      <c r="G56" s="202" t="n">
        <v>0</v>
      </c>
      <c r="H56" s="202" t="n">
        <v>0</v>
      </c>
      <c r="I56" s="202" t="n">
        <v>0</v>
      </c>
      <c r="J56" s="202" t="n">
        <v>0</v>
      </c>
      <c r="K56" s="202" t="n">
        <f aca="false">SUM(E56:J56)</f>
        <v>0</v>
      </c>
      <c r="L56" s="436" t="n">
        <v>0</v>
      </c>
    </row>
    <row r="57" customFormat="false" ht="13.1" hidden="false" customHeight="false" outlineLevel="0" collapsed="false">
      <c r="A57" s="195" t="s">
        <v>118</v>
      </c>
      <c r="B57" s="116" t="s">
        <v>142</v>
      </c>
      <c r="C57" s="196" t="s">
        <v>186</v>
      </c>
      <c r="D57" s="412" t="s">
        <v>200</v>
      </c>
      <c r="E57" s="202" t="n">
        <v>0</v>
      </c>
      <c r="F57" s="202" t="n">
        <v>0</v>
      </c>
      <c r="G57" s="202" t="n">
        <v>0</v>
      </c>
      <c r="H57" s="202" t="n">
        <v>0</v>
      </c>
      <c r="I57" s="202" t="n">
        <v>0</v>
      </c>
      <c r="J57" s="202" t="n">
        <v>0</v>
      </c>
      <c r="K57" s="202" t="n">
        <f aca="false">SUM(E57:J57)</f>
        <v>0</v>
      </c>
      <c r="L57" s="436" t="n">
        <v>76036800</v>
      </c>
    </row>
    <row r="58" customFormat="false" ht="20.6" hidden="false" customHeight="false" outlineLevel="0" collapsed="false">
      <c r="A58" s="195" t="s">
        <v>118</v>
      </c>
      <c r="B58" s="116" t="s">
        <v>201</v>
      </c>
      <c r="C58" s="196" t="s">
        <v>202</v>
      </c>
      <c r="D58" s="412" t="s">
        <v>203</v>
      </c>
      <c r="E58" s="202" t="n">
        <v>0</v>
      </c>
      <c r="F58" s="202" t="n">
        <v>0</v>
      </c>
      <c r="G58" s="202" t="n">
        <v>0</v>
      </c>
      <c r="H58" s="202" t="n">
        <v>568000</v>
      </c>
      <c r="I58" s="202" t="n">
        <v>0</v>
      </c>
      <c r="J58" s="202" t="n">
        <v>0</v>
      </c>
      <c r="K58" s="202" t="n">
        <f aca="false">SUM(E58:J58)</f>
        <v>568000</v>
      </c>
      <c r="L58" s="436" t="n">
        <v>568000</v>
      </c>
    </row>
    <row r="59" customFormat="false" ht="20.6" hidden="false" customHeight="false" outlineLevel="0" collapsed="false">
      <c r="A59" s="195" t="s">
        <v>118</v>
      </c>
      <c r="B59" s="116" t="s">
        <v>201</v>
      </c>
      <c r="C59" s="196" t="s">
        <v>204</v>
      </c>
      <c r="D59" s="412" t="s">
        <v>205</v>
      </c>
      <c r="E59" s="202" t="n">
        <v>0</v>
      </c>
      <c r="F59" s="202" t="n">
        <v>0</v>
      </c>
      <c r="G59" s="202" t="n">
        <v>0</v>
      </c>
      <c r="H59" s="202" t="n">
        <v>0</v>
      </c>
      <c r="I59" s="202" t="n">
        <v>0</v>
      </c>
      <c r="J59" s="202" t="n">
        <v>0</v>
      </c>
      <c r="K59" s="202" t="n">
        <f aca="false">SUM(E59:J59)</f>
        <v>0</v>
      </c>
      <c r="L59" s="436" t="n">
        <v>1529500</v>
      </c>
    </row>
    <row r="60" customFormat="false" ht="30" hidden="false" customHeight="false" outlineLevel="0" collapsed="false">
      <c r="A60" s="195" t="s">
        <v>118</v>
      </c>
      <c r="B60" s="116" t="s">
        <v>201</v>
      </c>
      <c r="C60" s="196" t="s">
        <v>206</v>
      </c>
      <c r="D60" s="412" t="s">
        <v>207</v>
      </c>
      <c r="E60" s="202" t="n">
        <v>0</v>
      </c>
      <c r="F60" s="202" t="n">
        <v>0</v>
      </c>
      <c r="G60" s="202" t="n">
        <v>0</v>
      </c>
      <c r="H60" s="202" t="n">
        <v>0</v>
      </c>
      <c r="I60" s="202" t="n">
        <v>0</v>
      </c>
      <c r="J60" s="202" t="n">
        <v>0</v>
      </c>
      <c r="K60" s="202" t="n">
        <f aca="false">SUM(E60:J60)</f>
        <v>0</v>
      </c>
      <c r="L60" s="436" t="n">
        <v>0</v>
      </c>
    </row>
    <row r="61" customFormat="false" ht="20.6" hidden="false" customHeight="false" outlineLevel="0" collapsed="false">
      <c r="A61" s="195" t="s">
        <v>118</v>
      </c>
      <c r="B61" s="116" t="s">
        <v>201</v>
      </c>
      <c r="C61" s="196" t="s">
        <v>208</v>
      </c>
      <c r="D61" s="412" t="s">
        <v>209</v>
      </c>
      <c r="E61" s="202" t="n">
        <v>0</v>
      </c>
      <c r="F61" s="202" t="n">
        <v>0</v>
      </c>
      <c r="G61" s="202" t="n">
        <v>0</v>
      </c>
      <c r="H61" s="202" t="n">
        <v>0</v>
      </c>
      <c r="I61" s="202" t="n">
        <v>0</v>
      </c>
      <c r="J61" s="202" t="n">
        <v>0</v>
      </c>
      <c r="K61" s="202" t="n">
        <f aca="false">SUM(E61:J61)</f>
        <v>0</v>
      </c>
      <c r="L61" s="436" t="n">
        <v>0</v>
      </c>
    </row>
    <row r="62" customFormat="false" ht="20.6" hidden="false" customHeight="false" outlineLevel="0" collapsed="false">
      <c r="A62" s="195" t="s">
        <v>118</v>
      </c>
      <c r="B62" s="116" t="s">
        <v>201</v>
      </c>
      <c r="C62" s="196" t="s">
        <v>202</v>
      </c>
      <c r="D62" s="412" t="s">
        <v>210</v>
      </c>
      <c r="E62" s="202" t="n">
        <v>0</v>
      </c>
      <c r="F62" s="202" t="n">
        <v>0</v>
      </c>
      <c r="G62" s="202" t="n">
        <v>0</v>
      </c>
      <c r="H62" s="202" t="n">
        <v>0</v>
      </c>
      <c r="I62" s="202" t="n">
        <v>0</v>
      </c>
      <c r="J62" s="202" t="n">
        <v>0</v>
      </c>
      <c r="K62" s="202" t="n">
        <f aca="false">SUM(E62:J62)</f>
        <v>0</v>
      </c>
      <c r="L62" s="436" t="n">
        <v>0</v>
      </c>
    </row>
    <row r="63" customFormat="false" ht="20.6" hidden="false" customHeight="false" outlineLevel="0" collapsed="false">
      <c r="A63" s="195" t="s">
        <v>118</v>
      </c>
      <c r="B63" s="116" t="s">
        <v>201</v>
      </c>
      <c r="C63" s="196" t="s">
        <v>204</v>
      </c>
      <c r="D63" s="412" t="s">
        <v>211</v>
      </c>
      <c r="E63" s="202" t="n">
        <v>0</v>
      </c>
      <c r="F63" s="202" t="n">
        <v>0</v>
      </c>
      <c r="G63" s="202" t="n">
        <v>0</v>
      </c>
      <c r="H63" s="202" t="n">
        <v>0</v>
      </c>
      <c r="I63" s="202" t="n">
        <v>0</v>
      </c>
      <c r="J63" s="202" t="n">
        <v>3742000</v>
      </c>
      <c r="K63" s="202" t="n">
        <f aca="false">SUM(E63:J63)</f>
        <v>3742000</v>
      </c>
      <c r="L63" s="436" t="n">
        <v>16400900</v>
      </c>
    </row>
    <row r="64" customFormat="false" ht="30" hidden="false" customHeight="false" outlineLevel="0" collapsed="false">
      <c r="A64" s="195" t="s">
        <v>118</v>
      </c>
      <c r="B64" s="116" t="s">
        <v>201</v>
      </c>
      <c r="C64" s="196" t="s">
        <v>212</v>
      </c>
      <c r="D64" s="412" t="s">
        <v>213</v>
      </c>
      <c r="E64" s="202" t="n">
        <v>0</v>
      </c>
      <c r="F64" s="202" t="n">
        <v>0</v>
      </c>
      <c r="G64" s="202" t="n">
        <v>0</v>
      </c>
      <c r="H64" s="202" t="n">
        <v>0</v>
      </c>
      <c r="I64" s="202" t="n">
        <v>0</v>
      </c>
      <c r="J64" s="202" t="n">
        <v>0</v>
      </c>
      <c r="K64" s="202" t="n">
        <f aca="false">SUM(E64:J64)</f>
        <v>0</v>
      </c>
      <c r="L64" s="436" t="n">
        <v>436165</v>
      </c>
    </row>
    <row r="65" customFormat="false" ht="30" hidden="false" customHeight="false" outlineLevel="0" collapsed="false">
      <c r="A65" s="195" t="s">
        <v>118</v>
      </c>
      <c r="B65" s="116" t="s">
        <v>201</v>
      </c>
      <c r="C65" s="196" t="s">
        <v>214</v>
      </c>
      <c r="D65" s="412" t="s">
        <v>215</v>
      </c>
      <c r="E65" s="202" t="n">
        <v>0</v>
      </c>
      <c r="F65" s="202" t="n">
        <v>0</v>
      </c>
      <c r="G65" s="202" t="n">
        <v>0</v>
      </c>
      <c r="H65" s="202" t="n">
        <v>0</v>
      </c>
      <c r="I65" s="202" t="n">
        <v>0</v>
      </c>
      <c r="J65" s="202" t="n">
        <v>0</v>
      </c>
      <c r="K65" s="202" t="n">
        <f aca="false">SUM(E65:J65)</f>
        <v>0</v>
      </c>
      <c r="L65" s="436" t="n">
        <v>9185320</v>
      </c>
    </row>
    <row r="66" customFormat="false" ht="13.1" hidden="false" customHeight="false" outlineLevel="0" collapsed="false">
      <c r="A66" s="195" t="s">
        <v>216</v>
      </c>
      <c r="B66" s="195" t="s">
        <v>217</v>
      </c>
      <c r="C66" s="196" t="s">
        <v>218</v>
      </c>
      <c r="D66" s="415" t="s">
        <v>219</v>
      </c>
      <c r="E66" s="202" t="n">
        <v>18033287</v>
      </c>
      <c r="F66" s="202" t="n">
        <v>100727234</v>
      </c>
      <c r="G66" s="202" t="n">
        <v>7312320</v>
      </c>
      <c r="H66" s="202" t="n">
        <v>27313831</v>
      </c>
      <c r="I66" s="202" t="n">
        <v>15200110</v>
      </c>
      <c r="J66" s="202" t="n">
        <v>25892068</v>
      </c>
      <c r="K66" s="202" t="n">
        <f aca="false">SUM(E66:J66)</f>
        <v>194478850</v>
      </c>
      <c r="L66" s="436" t="n">
        <v>5168042259</v>
      </c>
    </row>
    <row r="67" customFormat="false" ht="13.1" hidden="false" customHeight="false" outlineLevel="0" collapsed="false">
      <c r="A67" s="195" t="s">
        <v>216</v>
      </c>
      <c r="B67" s="195" t="s">
        <v>217</v>
      </c>
      <c r="C67" s="196" t="s">
        <v>220</v>
      </c>
      <c r="D67" s="415" t="s">
        <v>221</v>
      </c>
      <c r="E67" s="202" t="n">
        <v>6135892</v>
      </c>
      <c r="F67" s="202" t="n">
        <v>32347743</v>
      </c>
      <c r="G67" s="202" t="n">
        <v>521900</v>
      </c>
      <c r="H67" s="202" t="n">
        <v>4918720</v>
      </c>
      <c r="I67" s="202" t="n">
        <v>3311100</v>
      </c>
      <c r="J67" s="202" t="n">
        <v>5236000</v>
      </c>
      <c r="K67" s="202" t="n">
        <f aca="false">SUM(E67:J67)</f>
        <v>52471355</v>
      </c>
      <c r="L67" s="436" t="n">
        <v>3204116815</v>
      </c>
    </row>
    <row r="68" customFormat="false" ht="13.1" hidden="false" customHeight="false" outlineLevel="0" collapsed="false">
      <c r="A68" s="195" t="s">
        <v>216</v>
      </c>
      <c r="B68" s="195" t="s">
        <v>217</v>
      </c>
      <c r="C68" s="196" t="s">
        <v>222</v>
      </c>
      <c r="D68" s="415" t="s">
        <v>223</v>
      </c>
      <c r="E68" s="202" t="n">
        <v>0</v>
      </c>
      <c r="F68" s="202" t="n">
        <v>20361632</v>
      </c>
      <c r="G68" s="202" t="n">
        <v>1782900</v>
      </c>
      <c r="H68" s="202" t="n">
        <v>2250700</v>
      </c>
      <c r="I68" s="202" t="n">
        <v>615200</v>
      </c>
      <c r="J68" s="202" t="n">
        <v>1029200</v>
      </c>
      <c r="K68" s="202" t="n">
        <f aca="false">SUM(E68:J68)</f>
        <v>26039632</v>
      </c>
      <c r="L68" s="436" t="n">
        <v>971949535</v>
      </c>
    </row>
    <row r="69" customFormat="false" ht="20.6" hidden="false" customHeight="false" outlineLevel="0" collapsed="false">
      <c r="A69" s="195" t="s">
        <v>216</v>
      </c>
      <c r="B69" s="195" t="s">
        <v>217</v>
      </c>
      <c r="C69" s="196" t="s">
        <v>224</v>
      </c>
      <c r="D69" s="415" t="s">
        <v>225</v>
      </c>
      <c r="E69" s="202" t="n">
        <v>299200</v>
      </c>
      <c r="F69" s="202" t="n">
        <v>6179500</v>
      </c>
      <c r="G69" s="202" t="n">
        <v>363200</v>
      </c>
      <c r="H69" s="202" t="n">
        <v>413800</v>
      </c>
      <c r="I69" s="202" t="n">
        <v>514600</v>
      </c>
      <c r="J69" s="202" t="n">
        <v>832400</v>
      </c>
      <c r="K69" s="202" t="n">
        <f aca="false">SUM(E69:J69)</f>
        <v>8602700</v>
      </c>
      <c r="L69" s="436" t="n">
        <v>443420100</v>
      </c>
    </row>
    <row r="70" customFormat="false" ht="13.1" hidden="false" customHeight="false" outlineLevel="0" collapsed="false">
      <c r="A70" s="195" t="s">
        <v>216</v>
      </c>
      <c r="B70" s="195" t="s">
        <v>217</v>
      </c>
      <c r="C70" s="196" t="s">
        <v>226</v>
      </c>
      <c r="D70" s="415" t="s">
        <v>227</v>
      </c>
      <c r="E70" s="202" t="n">
        <v>0</v>
      </c>
      <c r="F70" s="202" t="n">
        <v>2665620</v>
      </c>
      <c r="G70" s="202" t="n">
        <v>1337000</v>
      </c>
      <c r="H70" s="202" t="n">
        <v>399420</v>
      </c>
      <c r="I70" s="202" t="n">
        <v>1740980</v>
      </c>
      <c r="J70" s="202" t="n">
        <v>1102500</v>
      </c>
      <c r="K70" s="202" t="n">
        <f aca="false">SUM(E70:J70)</f>
        <v>7245520</v>
      </c>
      <c r="L70" s="436" t="n">
        <v>182881932</v>
      </c>
    </row>
    <row r="71" customFormat="false" ht="20.6" hidden="false" customHeight="false" outlineLevel="0" collapsed="false">
      <c r="A71" s="195" t="s">
        <v>216</v>
      </c>
      <c r="B71" s="195" t="s">
        <v>217</v>
      </c>
      <c r="C71" s="196" t="s">
        <v>228</v>
      </c>
      <c r="D71" s="415" t="s">
        <v>229</v>
      </c>
      <c r="E71" s="202" t="n">
        <v>0</v>
      </c>
      <c r="F71" s="202" t="n">
        <v>0</v>
      </c>
      <c r="G71" s="202" t="n">
        <v>0</v>
      </c>
      <c r="H71" s="202" t="n">
        <v>0</v>
      </c>
      <c r="I71" s="202" t="n">
        <v>0</v>
      </c>
      <c r="J71" s="202" t="n">
        <v>0</v>
      </c>
      <c r="K71" s="202" t="n">
        <f aca="false">SUM(E71:J71)</f>
        <v>0</v>
      </c>
      <c r="L71" s="436" t="n">
        <v>0</v>
      </c>
    </row>
    <row r="72" customFormat="false" ht="13.1" hidden="false" customHeight="false" outlineLevel="0" collapsed="false">
      <c r="A72" s="195" t="s">
        <v>216</v>
      </c>
      <c r="B72" s="195" t="s">
        <v>217</v>
      </c>
      <c r="C72" s="196" t="s">
        <v>230</v>
      </c>
      <c r="D72" s="415" t="s">
        <v>231</v>
      </c>
      <c r="E72" s="202" t="n">
        <v>0</v>
      </c>
      <c r="F72" s="202" t="n">
        <v>0</v>
      </c>
      <c r="G72" s="202" t="n">
        <v>0</v>
      </c>
      <c r="H72" s="202" t="n">
        <v>0</v>
      </c>
      <c r="I72" s="202" t="n">
        <v>0</v>
      </c>
      <c r="J72" s="202" t="n">
        <v>0</v>
      </c>
      <c r="K72" s="202" t="n">
        <f aca="false">SUM(E72:J72)</f>
        <v>0</v>
      </c>
      <c r="L72" s="436" t="n">
        <v>0</v>
      </c>
    </row>
    <row r="73" customFormat="false" ht="13.1" hidden="false" customHeight="false" outlineLevel="0" collapsed="false">
      <c r="A73" s="195" t="s">
        <v>216</v>
      </c>
      <c r="B73" s="195" t="s">
        <v>217</v>
      </c>
      <c r="C73" s="196" t="s">
        <v>232</v>
      </c>
      <c r="D73" s="415" t="s">
        <v>233</v>
      </c>
      <c r="E73" s="202" t="n">
        <v>0</v>
      </c>
      <c r="F73" s="202" t="n">
        <v>29400</v>
      </c>
      <c r="G73" s="202" t="n">
        <v>0</v>
      </c>
      <c r="H73" s="202" t="n">
        <v>0</v>
      </c>
      <c r="I73" s="202" t="n">
        <v>0</v>
      </c>
      <c r="J73" s="202" t="n">
        <v>0</v>
      </c>
      <c r="K73" s="202" t="n">
        <f aca="false">SUM(E73:J73)</f>
        <v>29400</v>
      </c>
      <c r="L73" s="436" t="n">
        <v>2674900</v>
      </c>
    </row>
    <row r="74" customFormat="false" ht="20.6" hidden="false" customHeight="false" outlineLevel="0" collapsed="false">
      <c r="A74" s="195" t="s">
        <v>216</v>
      </c>
      <c r="B74" s="195" t="s">
        <v>217</v>
      </c>
      <c r="C74" s="196" t="s">
        <v>234</v>
      </c>
      <c r="D74" s="415" t="s">
        <v>235</v>
      </c>
      <c r="E74" s="202" t="n">
        <v>0</v>
      </c>
      <c r="F74" s="202" t="n">
        <v>0</v>
      </c>
      <c r="G74" s="202" t="n">
        <v>0</v>
      </c>
      <c r="H74" s="202" t="n">
        <v>0</v>
      </c>
      <c r="I74" s="202" t="n">
        <v>0</v>
      </c>
      <c r="J74" s="202" t="n">
        <v>0</v>
      </c>
      <c r="K74" s="202" t="n">
        <f aca="false">SUM(E74:J74)</f>
        <v>0</v>
      </c>
      <c r="L74" s="436" t="n">
        <v>0</v>
      </c>
    </row>
    <row r="75" customFormat="false" ht="13.1" hidden="false" customHeight="false" outlineLevel="0" collapsed="false">
      <c r="A75" s="195" t="s">
        <v>216</v>
      </c>
      <c r="B75" s="195" t="s">
        <v>217</v>
      </c>
      <c r="C75" s="196" t="s">
        <v>218</v>
      </c>
      <c r="D75" s="415" t="s">
        <v>236</v>
      </c>
      <c r="E75" s="202" t="n">
        <v>34264664</v>
      </c>
      <c r="F75" s="202" t="n">
        <v>213869303</v>
      </c>
      <c r="G75" s="202" t="n">
        <v>34015613</v>
      </c>
      <c r="H75" s="202" t="n">
        <v>142581829</v>
      </c>
      <c r="I75" s="202" t="n">
        <v>94599178</v>
      </c>
      <c r="J75" s="202" t="n">
        <v>126527443</v>
      </c>
      <c r="K75" s="202" t="n">
        <f aca="false">SUM(E75:J75)</f>
        <v>645858030</v>
      </c>
      <c r="L75" s="436" t="n">
        <v>12976779492</v>
      </c>
    </row>
    <row r="76" customFormat="false" ht="13.1" hidden="false" customHeight="false" outlineLevel="0" collapsed="false">
      <c r="A76" s="195" t="s">
        <v>216</v>
      </c>
      <c r="B76" s="195" t="s">
        <v>217</v>
      </c>
      <c r="C76" s="196" t="s">
        <v>220</v>
      </c>
      <c r="D76" s="415" t="s">
        <v>237</v>
      </c>
      <c r="E76" s="202" t="n">
        <v>10086260</v>
      </c>
      <c r="F76" s="202" t="n">
        <v>75273045</v>
      </c>
      <c r="G76" s="202" t="n">
        <v>4896243</v>
      </c>
      <c r="H76" s="202" t="n">
        <v>46221209</v>
      </c>
      <c r="I76" s="202" t="n">
        <v>4564690</v>
      </c>
      <c r="J76" s="202" t="n">
        <v>34684886</v>
      </c>
      <c r="K76" s="202" t="n">
        <f aca="false">SUM(E76:J76)</f>
        <v>175726333</v>
      </c>
      <c r="L76" s="436" t="n">
        <v>8572758733</v>
      </c>
    </row>
    <row r="77" customFormat="false" ht="13.1" hidden="false" customHeight="false" outlineLevel="0" collapsed="false">
      <c r="A77" s="195" t="s">
        <v>216</v>
      </c>
      <c r="B77" s="195" t="s">
        <v>217</v>
      </c>
      <c r="C77" s="196" t="s">
        <v>222</v>
      </c>
      <c r="D77" s="415" t="s">
        <v>238</v>
      </c>
      <c r="E77" s="202" t="n">
        <v>2774570</v>
      </c>
      <c r="F77" s="202" t="n">
        <v>22327992</v>
      </c>
      <c r="G77" s="202" t="n">
        <v>175000</v>
      </c>
      <c r="H77" s="202" t="n">
        <v>5732233</v>
      </c>
      <c r="I77" s="202" t="n">
        <v>37500</v>
      </c>
      <c r="J77" s="202" t="n">
        <v>9169050</v>
      </c>
      <c r="K77" s="202" t="n">
        <f aca="false">SUM(E77:J77)</f>
        <v>40216345</v>
      </c>
      <c r="L77" s="436" t="n">
        <v>1588980410</v>
      </c>
    </row>
    <row r="78" customFormat="false" ht="20.6" hidden="false" customHeight="false" outlineLevel="0" collapsed="false">
      <c r="A78" s="195" t="s">
        <v>216</v>
      </c>
      <c r="B78" s="195" t="s">
        <v>217</v>
      </c>
      <c r="C78" s="196" t="s">
        <v>224</v>
      </c>
      <c r="D78" s="415" t="s">
        <v>239</v>
      </c>
      <c r="E78" s="202" t="n">
        <v>3642116</v>
      </c>
      <c r="F78" s="202" t="n">
        <v>11824600</v>
      </c>
      <c r="G78" s="202" t="n">
        <v>7029500</v>
      </c>
      <c r="H78" s="202" t="n">
        <v>7920423</v>
      </c>
      <c r="I78" s="202" t="n">
        <v>6033910</v>
      </c>
      <c r="J78" s="202" t="n">
        <v>7300814</v>
      </c>
      <c r="K78" s="202" t="n">
        <f aca="false">SUM(E78:J78)</f>
        <v>43751363</v>
      </c>
      <c r="L78" s="436" t="n">
        <v>1882922738</v>
      </c>
    </row>
    <row r="79" customFormat="false" ht="13.1" hidden="false" customHeight="false" outlineLevel="0" collapsed="false">
      <c r="A79" s="195" t="s">
        <v>216</v>
      </c>
      <c r="B79" s="195" t="s">
        <v>217</v>
      </c>
      <c r="C79" s="196" t="s">
        <v>226</v>
      </c>
      <c r="D79" s="415" t="s">
        <v>240</v>
      </c>
      <c r="E79" s="202" t="n">
        <v>61200</v>
      </c>
      <c r="F79" s="202" t="n">
        <v>13594660</v>
      </c>
      <c r="G79" s="202" t="n">
        <v>8704829</v>
      </c>
      <c r="H79" s="202" t="n">
        <v>8532007</v>
      </c>
      <c r="I79" s="202" t="n">
        <v>2335600</v>
      </c>
      <c r="J79" s="202" t="n">
        <v>1450008</v>
      </c>
      <c r="K79" s="202" t="n">
        <f aca="false">SUM(E79:J79)</f>
        <v>34678304</v>
      </c>
      <c r="L79" s="436" t="n">
        <v>891446559</v>
      </c>
    </row>
    <row r="80" customFormat="false" ht="20.6" hidden="false" customHeight="false" outlineLevel="0" collapsed="false">
      <c r="A80" s="195" t="s">
        <v>216</v>
      </c>
      <c r="B80" s="195" t="s">
        <v>217</v>
      </c>
      <c r="C80" s="196" t="s">
        <v>241</v>
      </c>
      <c r="D80" s="415" t="s">
        <v>242</v>
      </c>
      <c r="E80" s="202" t="n">
        <v>0</v>
      </c>
      <c r="F80" s="202" t="n">
        <v>0</v>
      </c>
      <c r="G80" s="202" t="n">
        <v>0</v>
      </c>
      <c r="H80" s="202" t="n">
        <v>0</v>
      </c>
      <c r="I80" s="202" t="n">
        <v>0</v>
      </c>
      <c r="J80" s="202" t="n">
        <v>0</v>
      </c>
      <c r="K80" s="202" t="n">
        <f aca="false">SUM(E80:J80)</f>
        <v>0</v>
      </c>
      <c r="L80" s="436" t="n">
        <v>28537989</v>
      </c>
    </row>
    <row r="81" customFormat="false" ht="13.1" hidden="false" customHeight="false" outlineLevel="0" collapsed="false">
      <c r="A81" s="195" t="s">
        <v>216</v>
      </c>
      <c r="B81" s="195" t="s">
        <v>217</v>
      </c>
      <c r="C81" s="196" t="s">
        <v>243</v>
      </c>
      <c r="D81" s="415" t="s">
        <v>244</v>
      </c>
      <c r="E81" s="202" t="n">
        <v>0</v>
      </c>
      <c r="F81" s="202" t="n">
        <v>0</v>
      </c>
      <c r="G81" s="202" t="n">
        <v>0</v>
      </c>
      <c r="H81" s="202" t="n">
        <v>0</v>
      </c>
      <c r="I81" s="202" t="n">
        <v>0</v>
      </c>
      <c r="J81" s="202" t="n">
        <v>0</v>
      </c>
      <c r="K81" s="202" t="n">
        <f aca="false">SUM(E81:J81)</f>
        <v>0</v>
      </c>
      <c r="L81" s="436" t="n">
        <v>1054380</v>
      </c>
    </row>
    <row r="82" customFormat="false" ht="13.1" hidden="false" customHeight="false" outlineLevel="0" collapsed="false">
      <c r="A82" s="195" t="s">
        <v>216</v>
      </c>
      <c r="B82" s="195" t="s">
        <v>217</v>
      </c>
      <c r="C82" s="196" t="s">
        <v>232</v>
      </c>
      <c r="D82" s="415" t="s">
        <v>245</v>
      </c>
      <c r="E82" s="202" t="n">
        <v>28520</v>
      </c>
      <c r="F82" s="202" t="n">
        <v>54200</v>
      </c>
      <c r="G82" s="202" t="n">
        <v>10800</v>
      </c>
      <c r="H82" s="202" t="n">
        <v>48580</v>
      </c>
      <c r="I82" s="202" t="n">
        <v>113560</v>
      </c>
      <c r="J82" s="202" t="n">
        <v>840</v>
      </c>
      <c r="K82" s="202" t="n">
        <f aca="false">SUM(E82:J82)</f>
        <v>256500</v>
      </c>
      <c r="L82" s="436" t="n">
        <v>6215346</v>
      </c>
    </row>
    <row r="83" customFormat="false" ht="58.1" hidden="false" customHeight="false" outlineLevel="0" collapsed="false">
      <c r="A83" s="195" t="s">
        <v>216</v>
      </c>
      <c r="B83" s="195" t="s">
        <v>217</v>
      </c>
      <c r="C83" s="196" t="s">
        <v>246</v>
      </c>
      <c r="D83" s="415" t="s">
        <v>247</v>
      </c>
      <c r="E83" s="202" t="n">
        <v>0</v>
      </c>
      <c r="F83" s="202" t="n">
        <v>0</v>
      </c>
      <c r="G83" s="202" t="n">
        <v>0</v>
      </c>
      <c r="H83" s="202" t="n">
        <v>0</v>
      </c>
      <c r="I83" s="202" t="n">
        <v>0</v>
      </c>
      <c r="J83" s="202" t="n">
        <v>0</v>
      </c>
      <c r="K83" s="202" t="n">
        <f aca="false">SUM(E83:J83)</f>
        <v>0</v>
      </c>
      <c r="L83" s="436" t="n">
        <v>479981</v>
      </c>
    </row>
    <row r="84" customFormat="false" ht="13.1" hidden="false" customHeight="false" outlineLevel="0" collapsed="false">
      <c r="A84" s="195" t="s">
        <v>216</v>
      </c>
      <c r="B84" s="116" t="s">
        <v>561</v>
      </c>
      <c r="C84" s="196" t="s">
        <v>248</v>
      </c>
      <c r="D84" s="415" t="s">
        <v>249</v>
      </c>
      <c r="E84" s="202" t="n">
        <v>0</v>
      </c>
      <c r="F84" s="202" t="n">
        <v>0</v>
      </c>
      <c r="G84" s="202" t="n">
        <v>0</v>
      </c>
      <c r="H84" s="202" t="n">
        <v>0</v>
      </c>
      <c r="I84" s="202" t="n">
        <v>0</v>
      </c>
      <c r="J84" s="202" t="n">
        <v>0</v>
      </c>
      <c r="K84" s="202" t="n">
        <f aca="false">SUM(E84:J84)</f>
        <v>0</v>
      </c>
      <c r="L84" s="436" t="n">
        <v>0</v>
      </c>
    </row>
    <row r="85" customFormat="false" ht="13.1" hidden="false" customHeight="false" outlineLevel="0" collapsed="false">
      <c r="A85" s="195" t="s">
        <v>216</v>
      </c>
      <c r="B85" s="116" t="s">
        <v>561</v>
      </c>
      <c r="C85" s="196" t="s">
        <v>250</v>
      </c>
      <c r="D85" s="415" t="s">
        <v>251</v>
      </c>
      <c r="E85" s="202" t="n">
        <v>0</v>
      </c>
      <c r="F85" s="202" t="n">
        <v>0</v>
      </c>
      <c r="G85" s="202" t="n">
        <v>0</v>
      </c>
      <c r="H85" s="202" t="n">
        <v>0</v>
      </c>
      <c r="I85" s="202" t="n">
        <v>0</v>
      </c>
      <c r="J85" s="202" t="n">
        <v>0</v>
      </c>
      <c r="K85" s="202" t="n">
        <f aca="false">SUM(E85:J85)</f>
        <v>0</v>
      </c>
      <c r="L85" s="436" t="n">
        <v>0</v>
      </c>
    </row>
    <row r="86" customFormat="false" ht="13.1" hidden="false" customHeight="false" outlineLevel="0" collapsed="false">
      <c r="A86" s="195" t="s">
        <v>216</v>
      </c>
      <c r="B86" s="116" t="s">
        <v>561</v>
      </c>
      <c r="C86" s="196" t="s">
        <v>252</v>
      </c>
      <c r="D86" s="415" t="s">
        <v>253</v>
      </c>
      <c r="E86" s="202" t="n">
        <v>0</v>
      </c>
      <c r="F86" s="202" t="n">
        <v>0</v>
      </c>
      <c r="G86" s="202" t="n">
        <v>0</v>
      </c>
      <c r="H86" s="202" t="n">
        <v>0</v>
      </c>
      <c r="I86" s="202" t="n">
        <v>0</v>
      </c>
      <c r="J86" s="202" t="n">
        <v>0</v>
      </c>
      <c r="K86" s="202" t="n">
        <f aca="false">SUM(E86:J86)</f>
        <v>0</v>
      </c>
      <c r="L86" s="436" t="n">
        <v>420</v>
      </c>
    </row>
    <row r="87" customFormat="false" ht="20.6" hidden="false" customHeight="false" outlineLevel="0" collapsed="false">
      <c r="A87" s="195" t="s">
        <v>216</v>
      </c>
      <c r="B87" s="116" t="s">
        <v>561</v>
      </c>
      <c r="C87" s="196" t="s">
        <v>254</v>
      </c>
      <c r="D87" s="415" t="s">
        <v>255</v>
      </c>
      <c r="E87" s="202" t="n">
        <v>0</v>
      </c>
      <c r="F87" s="202" t="n">
        <v>0</v>
      </c>
      <c r="G87" s="202" t="n">
        <v>0</v>
      </c>
      <c r="H87" s="202" t="n">
        <v>0</v>
      </c>
      <c r="I87" s="202" t="n">
        <v>0</v>
      </c>
      <c r="J87" s="202" t="n">
        <v>0</v>
      </c>
      <c r="K87" s="202" t="n">
        <f aca="false">SUM(E87:J87)</f>
        <v>0</v>
      </c>
      <c r="L87" s="436" t="n">
        <v>46500</v>
      </c>
    </row>
    <row r="88" customFormat="false" ht="20.6" hidden="false" customHeight="false" outlineLevel="0" collapsed="false">
      <c r="A88" s="195" t="s">
        <v>216</v>
      </c>
      <c r="B88" s="116" t="s">
        <v>561</v>
      </c>
      <c r="C88" s="196" t="s">
        <v>256</v>
      </c>
      <c r="D88" s="415" t="s">
        <v>257</v>
      </c>
      <c r="E88" s="202" t="n">
        <v>0</v>
      </c>
      <c r="F88" s="202" t="n">
        <v>0</v>
      </c>
      <c r="G88" s="202" t="n">
        <v>0</v>
      </c>
      <c r="H88" s="202" t="n">
        <v>0</v>
      </c>
      <c r="I88" s="202" t="n">
        <v>0</v>
      </c>
      <c r="J88" s="202" t="n">
        <v>0</v>
      </c>
      <c r="K88" s="202" t="n">
        <f aca="false">SUM(E88:J88)</f>
        <v>0</v>
      </c>
      <c r="L88" s="436" t="n">
        <v>2000</v>
      </c>
    </row>
    <row r="89" customFormat="false" ht="13.1" hidden="false" customHeight="false" outlineLevel="0" collapsed="false">
      <c r="A89" s="195" t="s">
        <v>216</v>
      </c>
      <c r="B89" s="116" t="s">
        <v>561</v>
      </c>
      <c r="C89" s="196" t="s">
        <v>258</v>
      </c>
      <c r="D89" s="415" t="s">
        <v>259</v>
      </c>
      <c r="E89" s="202" t="n">
        <v>0</v>
      </c>
      <c r="F89" s="202" t="n">
        <v>0</v>
      </c>
      <c r="G89" s="202" t="n">
        <v>0</v>
      </c>
      <c r="H89" s="202" t="n">
        <v>0</v>
      </c>
      <c r="I89" s="202" t="n">
        <v>0</v>
      </c>
      <c r="J89" s="202" t="n">
        <v>0</v>
      </c>
      <c r="K89" s="202" t="n">
        <f aca="false">SUM(E89:J89)</f>
        <v>0</v>
      </c>
      <c r="L89" s="436" t="n">
        <v>0</v>
      </c>
    </row>
    <row r="90" customFormat="false" ht="13.1" hidden="false" customHeight="false" outlineLevel="0" collapsed="false">
      <c r="A90" s="195" t="s">
        <v>216</v>
      </c>
      <c r="B90" s="116" t="s">
        <v>561</v>
      </c>
      <c r="C90" s="196" t="s">
        <v>260</v>
      </c>
      <c r="D90" s="415" t="s">
        <v>261</v>
      </c>
      <c r="E90" s="202" t="n">
        <v>0</v>
      </c>
      <c r="F90" s="202" t="n">
        <v>0</v>
      </c>
      <c r="G90" s="202" t="n">
        <v>0</v>
      </c>
      <c r="H90" s="202" t="n">
        <v>0</v>
      </c>
      <c r="I90" s="202" t="n">
        <v>0</v>
      </c>
      <c r="J90" s="202" t="n">
        <v>0</v>
      </c>
      <c r="K90" s="202" t="n">
        <f aca="false">SUM(E90:J90)</f>
        <v>0</v>
      </c>
      <c r="L90" s="436" t="n">
        <v>202000</v>
      </c>
    </row>
    <row r="91" customFormat="false" ht="13.1" hidden="false" customHeight="false" outlineLevel="0" collapsed="false">
      <c r="A91" s="195" t="s">
        <v>216</v>
      </c>
      <c r="B91" s="116" t="s">
        <v>561</v>
      </c>
      <c r="C91" s="196" t="s">
        <v>262</v>
      </c>
      <c r="D91" s="415" t="s">
        <v>263</v>
      </c>
      <c r="E91" s="202" t="n">
        <v>0</v>
      </c>
      <c r="F91" s="202" t="n">
        <v>0</v>
      </c>
      <c r="G91" s="202" t="n">
        <v>0</v>
      </c>
      <c r="H91" s="202" t="n">
        <v>0</v>
      </c>
      <c r="I91" s="202" t="n">
        <v>0</v>
      </c>
      <c r="J91" s="202" t="n">
        <v>0</v>
      </c>
      <c r="K91" s="202" t="n">
        <f aca="false">SUM(E91:J91)</f>
        <v>0</v>
      </c>
      <c r="L91" s="436" t="n">
        <v>0</v>
      </c>
    </row>
    <row r="92" customFormat="false" ht="20.6" hidden="false" customHeight="false" outlineLevel="0" collapsed="false">
      <c r="A92" s="195" t="s">
        <v>216</v>
      </c>
      <c r="B92" s="116" t="s">
        <v>561</v>
      </c>
      <c r="C92" s="196" t="s">
        <v>264</v>
      </c>
      <c r="D92" s="415" t="s">
        <v>265</v>
      </c>
      <c r="E92" s="202" t="n">
        <v>0</v>
      </c>
      <c r="F92" s="202" t="n">
        <v>0</v>
      </c>
      <c r="G92" s="202" t="n">
        <v>0</v>
      </c>
      <c r="H92" s="202" t="n">
        <v>0</v>
      </c>
      <c r="I92" s="202" t="n">
        <v>0</v>
      </c>
      <c r="J92" s="202" t="n">
        <v>0</v>
      </c>
      <c r="K92" s="202" t="n">
        <f aca="false">SUM(E92:J92)</f>
        <v>0</v>
      </c>
      <c r="L92" s="436" t="n">
        <v>0</v>
      </c>
    </row>
    <row r="93" customFormat="false" ht="20.6" hidden="false" customHeight="false" outlineLevel="0" collapsed="false">
      <c r="A93" s="195" t="s">
        <v>216</v>
      </c>
      <c r="B93" s="116" t="s">
        <v>561</v>
      </c>
      <c r="C93" s="196" t="s">
        <v>266</v>
      </c>
      <c r="D93" s="415" t="s">
        <v>267</v>
      </c>
      <c r="E93" s="202" t="n">
        <v>0</v>
      </c>
      <c r="F93" s="202" t="n">
        <v>0</v>
      </c>
      <c r="G93" s="202" t="n">
        <v>0</v>
      </c>
      <c r="H93" s="202" t="n">
        <v>0</v>
      </c>
      <c r="I93" s="202" t="n">
        <v>0</v>
      </c>
      <c r="J93" s="202" t="n">
        <v>0</v>
      </c>
      <c r="K93" s="202" t="n">
        <f aca="false">SUM(E93:J93)</f>
        <v>0</v>
      </c>
      <c r="L93" s="436" t="n">
        <v>132750</v>
      </c>
    </row>
    <row r="94" customFormat="false" ht="13.1" hidden="false" customHeight="false" outlineLevel="0" collapsed="false">
      <c r="A94" s="195" t="s">
        <v>216</v>
      </c>
      <c r="B94" s="116" t="s">
        <v>561</v>
      </c>
      <c r="C94" s="196" t="s">
        <v>268</v>
      </c>
      <c r="D94" s="415" t="s">
        <v>269</v>
      </c>
      <c r="E94" s="202" t="n">
        <v>0</v>
      </c>
      <c r="F94" s="202" t="n">
        <v>259000</v>
      </c>
      <c r="G94" s="202" t="n">
        <v>1342040</v>
      </c>
      <c r="H94" s="202" t="n">
        <v>739760</v>
      </c>
      <c r="I94" s="202" t="n">
        <v>242200</v>
      </c>
      <c r="J94" s="202" t="n">
        <v>491400</v>
      </c>
      <c r="K94" s="202" t="n">
        <f aca="false">SUM(E94:J94)</f>
        <v>3074400</v>
      </c>
      <c r="L94" s="436" t="n">
        <v>64952684</v>
      </c>
    </row>
    <row r="95" customFormat="false" ht="13.1" hidden="false" customHeight="false" outlineLevel="0" collapsed="false">
      <c r="A95" s="195" t="s">
        <v>216</v>
      </c>
      <c r="B95" s="116" t="s">
        <v>561</v>
      </c>
      <c r="C95" s="196" t="s">
        <v>270</v>
      </c>
      <c r="D95" s="415" t="s">
        <v>271</v>
      </c>
      <c r="E95" s="202" t="n">
        <v>0</v>
      </c>
      <c r="F95" s="202" t="n">
        <v>0</v>
      </c>
      <c r="G95" s="202" t="n">
        <v>0</v>
      </c>
      <c r="H95" s="202" t="n">
        <v>0</v>
      </c>
      <c r="I95" s="202" t="n">
        <v>0</v>
      </c>
      <c r="J95" s="202" t="n">
        <v>0</v>
      </c>
      <c r="K95" s="202" t="n">
        <f aca="false">SUM(E95:J95)</f>
        <v>0</v>
      </c>
      <c r="L95" s="436" t="n">
        <v>0</v>
      </c>
    </row>
    <row r="96" customFormat="false" ht="20.6" hidden="false" customHeight="false" outlineLevel="0" collapsed="false">
      <c r="A96" s="195" t="s">
        <v>216</v>
      </c>
      <c r="B96" s="116" t="s">
        <v>561</v>
      </c>
      <c r="C96" s="196" t="s">
        <v>272</v>
      </c>
      <c r="D96" s="415" t="s">
        <v>273</v>
      </c>
      <c r="E96" s="202" t="n">
        <v>0</v>
      </c>
      <c r="F96" s="202" t="n">
        <v>0</v>
      </c>
      <c r="G96" s="202" t="n">
        <v>0</v>
      </c>
      <c r="H96" s="202" t="n">
        <v>0</v>
      </c>
      <c r="I96" s="202" t="n">
        <v>0</v>
      </c>
      <c r="J96" s="202" t="n">
        <v>0</v>
      </c>
      <c r="K96" s="202" t="n">
        <f aca="false">SUM(E96:J96)</f>
        <v>0</v>
      </c>
      <c r="L96" s="436" t="n">
        <v>0</v>
      </c>
    </row>
    <row r="97" customFormat="false" ht="20.6" hidden="false" customHeight="false" outlineLevel="0" collapsed="false">
      <c r="A97" s="195" t="s">
        <v>216</v>
      </c>
      <c r="B97" s="116" t="s">
        <v>561</v>
      </c>
      <c r="C97" s="196" t="s">
        <v>274</v>
      </c>
      <c r="D97" s="415" t="s">
        <v>275</v>
      </c>
      <c r="E97" s="202" t="n">
        <v>0</v>
      </c>
      <c r="F97" s="202" t="n">
        <v>0</v>
      </c>
      <c r="G97" s="202" t="n">
        <v>0</v>
      </c>
      <c r="H97" s="202" t="n">
        <v>0</v>
      </c>
      <c r="I97" s="202" t="n">
        <v>0</v>
      </c>
      <c r="J97" s="202" t="n">
        <v>0</v>
      </c>
      <c r="K97" s="202" t="n">
        <f aca="false">SUM(E97:J97)</f>
        <v>0</v>
      </c>
      <c r="L97" s="436" t="n">
        <v>1063785</v>
      </c>
    </row>
    <row r="98" customFormat="false" ht="13.1" hidden="false" customHeight="false" outlineLevel="0" collapsed="false">
      <c r="A98" s="195" t="s">
        <v>216</v>
      </c>
      <c r="B98" s="116" t="s">
        <v>561</v>
      </c>
      <c r="C98" s="196" t="s">
        <v>276</v>
      </c>
      <c r="D98" s="415" t="s">
        <v>277</v>
      </c>
      <c r="E98" s="202" t="n">
        <v>51612</v>
      </c>
      <c r="F98" s="202" t="n">
        <v>30227120</v>
      </c>
      <c r="G98" s="202" t="n">
        <v>98185900</v>
      </c>
      <c r="H98" s="202" t="n">
        <v>191841985</v>
      </c>
      <c r="I98" s="202" t="n">
        <v>38837097</v>
      </c>
      <c r="J98" s="202" t="n">
        <v>54184692</v>
      </c>
      <c r="K98" s="202" t="n">
        <f aca="false">SUM(E98:J98)</f>
        <v>413328406</v>
      </c>
      <c r="L98" s="436" t="n">
        <v>7783499420</v>
      </c>
    </row>
    <row r="99" customFormat="false" ht="20.6" hidden="false" customHeight="false" outlineLevel="0" collapsed="false">
      <c r="A99" s="195" t="s">
        <v>216</v>
      </c>
      <c r="B99" s="116" t="s">
        <v>561</v>
      </c>
      <c r="C99" s="196" t="s">
        <v>278</v>
      </c>
      <c r="D99" s="415" t="s">
        <v>279</v>
      </c>
      <c r="E99" s="202" t="n">
        <v>270600</v>
      </c>
      <c r="F99" s="202" t="n">
        <v>46200</v>
      </c>
      <c r="G99" s="202" t="n">
        <v>1411800</v>
      </c>
      <c r="H99" s="202" t="n">
        <v>4335696</v>
      </c>
      <c r="I99" s="202" t="n">
        <v>7670980</v>
      </c>
      <c r="J99" s="202" t="n">
        <v>122200</v>
      </c>
      <c r="K99" s="202" t="n">
        <f aca="false">SUM(E99:J99)</f>
        <v>13857476</v>
      </c>
      <c r="L99" s="436" t="n">
        <v>464055698</v>
      </c>
    </row>
    <row r="100" customFormat="false" ht="30" hidden="false" customHeight="false" outlineLevel="0" collapsed="false">
      <c r="A100" s="195" t="s">
        <v>216</v>
      </c>
      <c r="B100" s="116" t="s">
        <v>561</v>
      </c>
      <c r="C100" s="196" t="s">
        <v>280</v>
      </c>
      <c r="D100" s="415" t="s">
        <v>281</v>
      </c>
      <c r="E100" s="202" t="n">
        <v>0</v>
      </c>
      <c r="F100" s="202" t="n">
        <v>0</v>
      </c>
      <c r="G100" s="202" t="n">
        <v>0</v>
      </c>
      <c r="H100" s="202" t="n">
        <v>0</v>
      </c>
      <c r="I100" s="202" t="n">
        <v>0</v>
      </c>
      <c r="J100" s="202" t="n">
        <v>0</v>
      </c>
      <c r="K100" s="202" t="n">
        <f aca="false">SUM(E100:J100)</f>
        <v>0</v>
      </c>
      <c r="L100" s="436" t="n">
        <v>0</v>
      </c>
    </row>
    <row r="101" customFormat="false" ht="30" hidden="false" customHeight="false" outlineLevel="0" collapsed="false">
      <c r="A101" s="195" t="s">
        <v>216</v>
      </c>
      <c r="B101" s="116" t="s">
        <v>561</v>
      </c>
      <c r="C101" s="196" t="s">
        <v>282</v>
      </c>
      <c r="D101" s="415" t="s">
        <v>283</v>
      </c>
      <c r="E101" s="202" t="n">
        <v>0</v>
      </c>
      <c r="F101" s="202" t="n">
        <v>0</v>
      </c>
      <c r="G101" s="202" t="n">
        <v>0</v>
      </c>
      <c r="H101" s="202" t="n">
        <v>0</v>
      </c>
      <c r="I101" s="202" t="n">
        <v>0</v>
      </c>
      <c r="J101" s="202" t="n">
        <v>0</v>
      </c>
      <c r="K101" s="202" t="n">
        <f aca="false">SUM(E101:J101)</f>
        <v>0</v>
      </c>
      <c r="L101" s="436" t="n">
        <v>0</v>
      </c>
    </row>
    <row r="102" customFormat="false" ht="13.1" hidden="false" customHeight="false" outlineLevel="0" collapsed="false">
      <c r="A102" s="195" t="s">
        <v>216</v>
      </c>
      <c r="B102" s="116" t="s">
        <v>135</v>
      </c>
      <c r="C102" s="196" t="s">
        <v>286</v>
      </c>
      <c r="D102" s="415" t="s">
        <v>287</v>
      </c>
      <c r="E102" s="202" t="n">
        <v>0</v>
      </c>
      <c r="F102" s="202" t="n">
        <v>0</v>
      </c>
      <c r="G102" s="202" t="n">
        <v>0</v>
      </c>
      <c r="H102" s="202" t="n">
        <v>0</v>
      </c>
      <c r="I102" s="202" t="n">
        <v>0</v>
      </c>
      <c r="J102" s="202" t="n">
        <v>0</v>
      </c>
      <c r="K102" s="202" t="n">
        <f aca="false">SUM(E102:J102)</f>
        <v>0</v>
      </c>
      <c r="L102" s="436" t="n">
        <v>40629984</v>
      </c>
    </row>
    <row r="103" customFormat="false" ht="30" hidden="false" customHeight="false" outlineLevel="0" collapsed="false">
      <c r="A103" s="195" t="s">
        <v>216</v>
      </c>
      <c r="B103" s="116" t="s">
        <v>135</v>
      </c>
      <c r="C103" s="196" t="s">
        <v>288</v>
      </c>
      <c r="D103" s="415" t="s">
        <v>289</v>
      </c>
      <c r="E103" s="202" t="n">
        <v>0</v>
      </c>
      <c r="F103" s="202" t="n">
        <v>0</v>
      </c>
      <c r="G103" s="202" t="n">
        <v>0</v>
      </c>
      <c r="H103" s="202" t="n">
        <v>0</v>
      </c>
      <c r="I103" s="202" t="n">
        <v>0</v>
      </c>
      <c r="J103" s="202" t="n">
        <v>0</v>
      </c>
      <c r="K103" s="202" t="n">
        <f aca="false">SUM(E103:J103)</f>
        <v>0</v>
      </c>
      <c r="L103" s="436" t="n">
        <v>7504000</v>
      </c>
    </row>
    <row r="104" customFormat="false" ht="20.6" hidden="false" customHeight="false" outlineLevel="0" collapsed="false">
      <c r="A104" s="195" t="s">
        <v>216</v>
      </c>
      <c r="B104" s="116" t="s">
        <v>135</v>
      </c>
      <c r="C104" s="196" t="s">
        <v>290</v>
      </c>
      <c r="D104" s="415" t="s">
        <v>291</v>
      </c>
      <c r="E104" s="202" t="n">
        <v>0</v>
      </c>
      <c r="F104" s="202" t="n">
        <v>0</v>
      </c>
      <c r="G104" s="202" t="n">
        <v>0</v>
      </c>
      <c r="H104" s="202" t="n">
        <v>0</v>
      </c>
      <c r="I104" s="202" t="n">
        <v>0</v>
      </c>
      <c r="J104" s="202" t="n">
        <v>0</v>
      </c>
      <c r="K104" s="202" t="n">
        <f aca="false">SUM(E104:J104)</f>
        <v>0</v>
      </c>
      <c r="L104" s="436" t="n">
        <v>2404528</v>
      </c>
    </row>
    <row r="105" customFormat="false" ht="20.6" hidden="false" customHeight="false" outlineLevel="0" collapsed="false">
      <c r="A105" s="195" t="s">
        <v>216</v>
      </c>
      <c r="B105" s="116" t="s">
        <v>142</v>
      </c>
      <c r="C105" s="196" t="s">
        <v>296</v>
      </c>
      <c r="D105" s="415" t="s">
        <v>297</v>
      </c>
      <c r="E105" s="202" t="n">
        <v>7700</v>
      </c>
      <c r="F105" s="202" t="n">
        <v>25600</v>
      </c>
      <c r="G105" s="202" t="n">
        <v>0</v>
      </c>
      <c r="H105" s="202" t="n">
        <v>30000</v>
      </c>
      <c r="I105" s="202" t="n">
        <v>0</v>
      </c>
      <c r="J105" s="202" t="n">
        <v>0</v>
      </c>
      <c r="K105" s="202" t="n">
        <f aca="false">SUM(E105:J105)</f>
        <v>63300</v>
      </c>
      <c r="L105" s="436" t="n">
        <v>2663700</v>
      </c>
    </row>
    <row r="106" customFormat="false" ht="20.6" hidden="false" customHeight="false" outlineLevel="0" collapsed="false">
      <c r="A106" s="195" t="s">
        <v>216</v>
      </c>
      <c r="B106" s="116" t="s">
        <v>142</v>
      </c>
      <c r="C106" s="196" t="s">
        <v>298</v>
      </c>
      <c r="D106" s="415" t="s">
        <v>299</v>
      </c>
      <c r="E106" s="202" t="n">
        <v>0</v>
      </c>
      <c r="F106" s="202" t="n">
        <v>0</v>
      </c>
      <c r="G106" s="202" t="n">
        <v>0</v>
      </c>
      <c r="H106" s="202" t="n">
        <v>0</v>
      </c>
      <c r="I106" s="202" t="n">
        <v>0</v>
      </c>
      <c r="J106" s="202" t="n">
        <v>0</v>
      </c>
      <c r="K106" s="202" t="n">
        <f aca="false">SUM(E106:J106)</f>
        <v>0</v>
      </c>
      <c r="L106" s="436" t="n">
        <v>1886310</v>
      </c>
    </row>
    <row r="107" customFormat="false" ht="13.1" hidden="false" customHeight="false" outlineLevel="0" collapsed="false">
      <c r="A107" s="195" t="s">
        <v>216</v>
      </c>
      <c r="B107" s="116" t="s">
        <v>142</v>
      </c>
      <c r="C107" s="196" t="s">
        <v>300</v>
      </c>
      <c r="D107" s="415" t="s">
        <v>301</v>
      </c>
      <c r="E107" s="202" t="n">
        <v>588000</v>
      </c>
      <c r="F107" s="202" t="n">
        <v>153000</v>
      </c>
      <c r="G107" s="202" t="n">
        <v>0</v>
      </c>
      <c r="H107" s="202" t="n">
        <v>0</v>
      </c>
      <c r="I107" s="202" t="n">
        <v>0</v>
      </c>
      <c r="J107" s="202" t="n">
        <v>476000</v>
      </c>
      <c r="K107" s="202" t="n">
        <f aca="false">SUM(E107:J107)</f>
        <v>1217000</v>
      </c>
      <c r="L107" s="436" t="n">
        <v>81846400</v>
      </c>
    </row>
    <row r="108" customFormat="false" ht="13.1" hidden="false" customHeight="false" outlineLevel="0" collapsed="false">
      <c r="A108" s="195" t="s">
        <v>216</v>
      </c>
      <c r="B108" s="116" t="s">
        <v>142</v>
      </c>
      <c r="C108" s="196" t="s">
        <v>302</v>
      </c>
      <c r="D108" s="415" t="s">
        <v>303</v>
      </c>
      <c r="E108" s="202" t="n">
        <v>264000</v>
      </c>
      <c r="F108" s="202" t="n">
        <v>2412000</v>
      </c>
      <c r="G108" s="202" t="n">
        <v>0</v>
      </c>
      <c r="H108" s="202" t="n">
        <v>1254200</v>
      </c>
      <c r="I108" s="202" t="n">
        <v>1672800</v>
      </c>
      <c r="J108" s="202" t="n">
        <v>1467000</v>
      </c>
      <c r="K108" s="202" t="n">
        <f aca="false">SUM(E108:J108)</f>
        <v>7070000</v>
      </c>
      <c r="L108" s="436" t="n">
        <v>300920700</v>
      </c>
    </row>
    <row r="109" customFormat="false" ht="20.6" hidden="false" customHeight="false" outlineLevel="0" collapsed="false">
      <c r="A109" s="195" t="s">
        <v>216</v>
      </c>
      <c r="B109" s="116" t="s">
        <v>142</v>
      </c>
      <c r="C109" s="196" t="s">
        <v>304</v>
      </c>
      <c r="D109" s="415" t="s">
        <v>305</v>
      </c>
      <c r="E109" s="202" t="n">
        <v>0</v>
      </c>
      <c r="F109" s="202" t="n">
        <v>0</v>
      </c>
      <c r="G109" s="202" t="n">
        <v>0</v>
      </c>
      <c r="H109" s="202" t="n">
        <v>0</v>
      </c>
      <c r="I109" s="202" t="n">
        <v>0</v>
      </c>
      <c r="J109" s="202" t="n">
        <v>0</v>
      </c>
      <c r="K109" s="202" t="n">
        <f aca="false">SUM(E109:J109)</f>
        <v>0</v>
      </c>
      <c r="L109" s="436" t="n">
        <v>0</v>
      </c>
    </row>
    <row r="110" customFormat="false" ht="13.1" hidden="false" customHeight="false" outlineLevel="0" collapsed="false">
      <c r="A110" s="195" t="s">
        <v>216</v>
      </c>
      <c r="B110" s="116" t="s">
        <v>142</v>
      </c>
      <c r="C110" s="196" t="s">
        <v>306</v>
      </c>
      <c r="D110" s="415" t="s">
        <v>307</v>
      </c>
      <c r="E110" s="202" t="n">
        <v>4783000</v>
      </c>
      <c r="F110" s="202" t="n">
        <v>45916000</v>
      </c>
      <c r="G110" s="202" t="n">
        <v>13096000</v>
      </c>
      <c r="H110" s="202" t="n">
        <v>18662600</v>
      </c>
      <c r="I110" s="202" t="n">
        <v>10122000</v>
      </c>
      <c r="J110" s="202" t="n">
        <v>12401000</v>
      </c>
      <c r="K110" s="202" t="n">
        <f aca="false">SUM(E110:J110)</f>
        <v>104980600</v>
      </c>
      <c r="L110" s="436" t="n">
        <v>3936839200</v>
      </c>
    </row>
    <row r="111" customFormat="false" ht="13.1" hidden="false" customHeight="false" outlineLevel="0" collapsed="false">
      <c r="A111" s="195" t="s">
        <v>216</v>
      </c>
      <c r="B111" s="116" t="s">
        <v>142</v>
      </c>
      <c r="C111" s="196" t="s">
        <v>308</v>
      </c>
      <c r="D111" s="415" t="s">
        <v>309</v>
      </c>
      <c r="E111" s="202" t="n">
        <v>1392000</v>
      </c>
      <c r="F111" s="202" t="n">
        <v>3500000</v>
      </c>
      <c r="G111" s="202" t="n">
        <v>51740000</v>
      </c>
      <c r="H111" s="202" t="n">
        <v>38610000</v>
      </c>
      <c r="I111" s="202" t="n">
        <v>4095000</v>
      </c>
      <c r="J111" s="202" t="n">
        <v>0</v>
      </c>
      <c r="K111" s="202" t="n">
        <f aca="false">SUM(E111:J111)</f>
        <v>99337000</v>
      </c>
      <c r="L111" s="436" t="n">
        <v>1637545000</v>
      </c>
    </row>
    <row r="112" customFormat="false" ht="30" hidden="false" customHeight="false" outlineLevel="0" collapsed="false">
      <c r="A112" s="195" t="s">
        <v>216</v>
      </c>
      <c r="B112" s="116" t="s">
        <v>142</v>
      </c>
      <c r="C112" s="196" t="s">
        <v>310</v>
      </c>
      <c r="D112" s="415" t="s">
        <v>311</v>
      </c>
      <c r="E112" s="202" t="n">
        <v>0</v>
      </c>
      <c r="F112" s="202" t="n">
        <v>4576000</v>
      </c>
      <c r="G112" s="202" t="n">
        <v>99564400</v>
      </c>
      <c r="H112" s="202" t="n">
        <v>564557500</v>
      </c>
      <c r="I112" s="202" t="n">
        <v>30209400</v>
      </c>
      <c r="J112" s="202" t="n">
        <v>359169930</v>
      </c>
      <c r="K112" s="202" t="n">
        <f aca="false">SUM(E112:J112)</f>
        <v>1058077230</v>
      </c>
      <c r="L112" s="436" t="n">
        <v>3331946610</v>
      </c>
    </row>
    <row r="113" customFormat="false" ht="20.6" hidden="false" customHeight="false" outlineLevel="0" collapsed="false">
      <c r="A113" s="195" t="s">
        <v>216</v>
      </c>
      <c r="B113" s="116" t="s">
        <v>142</v>
      </c>
      <c r="C113" s="196" t="s">
        <v>312</v>
      </c>
      <c r="D113" s="415" t="s">
        <v>313</v>
      </c>
      <c r="E113" s="202" t="n">
        <v>95200</v>
      </c>
      <c r="F113" s="202" t="n">
        <v>2878000</v>
      </c>
      <c r="G113" s="202" t="n">
        <v>4327600</v>
      </c>
      <c r="H113" s="202" t="n">
        <v>4970000</v>
      </c>
      <c r="I113" s="202" t="n">
        <v>3213600</v>
      </c>
      <c r="J113" s="202" t="n">
        <v>1591400</v>
      </c>
      <c r="K113" s="202" t="n">
        <f aca="false">SUM(E113:J113)</f>
        <v>17075800</v>
      </c>
      <c r="L113" s="436" t="n">
        <v>333173400</v>
      </c>
    </row>
    <row r="114" customFormat="false" ht="20.6" hidden="false" customHeight="false" outlineLevel="0" collapsed="false">
      <c r="A114" s="195" t="s">
        <v>216</v>
      </c>
      <c r="B114" s="116" t="s">
        <v>142</v>
      </c>
      <c r="C114" s="196" t="s">
        <v>314</v>
      </c>
      <c r="D114" s="415" t="s">
        <v>315</v>
      </c>
      <c r="E114" s="202" t="n">
        <v>0</v>
      </c>
      <c r="F114" s="202" t="n">
        <v>0</v>
      </c>
      <c r="G114" s="202" t="n">
        <v>1540000</v>
      </c>
      <c r="H114" s="202" t="n">
        <v>0</v>
      </c>
      <c r="I114" s="202" t="n">
        <v>1340000</v>
      </c>
      <c r="J114" s="202" t="n">
        <v>0</v>
      </c>
      <c r="K114" s="202" t="n">
        <f aca="false">SUM(E114:J114)</f>
        <v>2880000</v>
      </c>
      <c r="L114" s="436" t="n">
        <v>46259000</v>
      </c>
    </row>
    <row r="115" customFormat="false" ht="30" hidden="false" customHeight="false" outlineLevel="0" collapsed="false">
      <c r="A115" s="195" t="s">
        <v>216</v>
      </c>
      <c r="B115" s="116" t="s">
        <v>142</v>
      </c>
      <c r="C115" s="196" t="s">
        <v>316</v>
      </c>
      <c r="D115" s="415" t="s">
        <v>317</v>
      </c>
      <c r="E115" s="202" t="n">
        <v>0</v>
      </c>
      <c r="F115" s="202" t="n">
        <v>0</v>
      </c>
      <c r="G115" s="202" t="n">
        <v>0</v>
      </c>
      <c r="H115" s="202" t="n">
        <v>0</v>
      </c>
      <c r="I115" s="202" t="n">
        <v>0</v>
      </c>
      <c r="J115" s="202" t="n">
        <v>0</v>
      </c>
      <c r="K115" s="202" t="n">
        <f aca="false">SUM(E115:J115)</f>
        <v>0</v>
      </c>
      <c r="L115" s="436" t="n">
        <v>14979367</v>
      </c>
    </row>
    <row r="116" customFormat="false" ht="20.6" hidden="false" customHeight="false" outlineLevel="0" collapsed="false">
      <c r="A116" s="195" t="s">
        <v>216</v>
      </c>
      <c r="B116" s="116" t="s">
        <v>142</v>
      </c>
      <c r="C116" s="196" t="s">
        <v>318</v>
      </c>
      <c r="D116" s="415" t="s">
        <v>319</v>
      </c>
      <c r="E116" s="202" t="n">
        <v>2100</v>
      </c>
      <c r="F116" s="202" t="n">
        <v>44200</v>
      </c>
      <c r="G116" s="202" t="n">
        <v>0</v>
      </c>
      <c r="H116" s="202" t="n">
        <v>4500</v>
      </c>
      <c r="I116" s="202" t="n">
        <v>0</v>
      </c>
      <c r="J116" s="202" t="n">
        <v>0</v>
      </c>
      <c r="K116" s="202" t="n">
        <f aca="false">SUM(E116:J116)</f>
        <v>50800</v>
      </c>
      <c r="L116" s="436" t="n">
        <v>6817700</v>
      </c>
    </row>
    <row r="117" customFormat="false" ht="20.6" hidden="false" customHeight="false" outlineLevel="0" collapsed="false">
      <c r="A117" s="195" t="s">
        <v>216</v>
      </c>
      <c r="B117" s="116" t="s">
        <v>142</v>
      </c>
      <c r="C117" s="196" t="s">
        <v>296</v>
      </c>
      <c r="D117" s="415" t="s">
        <v>320</v>
      </c>
      <c r="E117" s="202" t="n">
        <v>0</v>
      </c>
      <c r="F117" s="202" t="n">
        <v>0</v>
      </c>
      <c r="G117" s="202" t="n">
        <v>29100</v>
      </c>
      <c r="H117" s="202" t="n">
        <v>29100</v>
      </c>
      <c r="I117" s="202" t="n">
        <v>0</v>
      </c>
      <c r="J117" s="202" t="n">
        <v>0</v>
      </c>
      <c r="K117" s="202" t="n">
        <f aca="false">SUM(E117:J117)</f>
        <v>58200</v>
      </c>
      <c r="L117" s="436" t="n">
        <v>1892308</v>
      </c>
    </row>
    <row r="118" customFormat="false" ht="20.6" hidden="false" customHeight="false" outlineLevel="0" collapsed="false">
      <c r="A118" s="195" t="s">
        <v>216</v>
      </c>
      <c r="B118" s="116" t="s">
        <v>142</v>
      </c>
      <c r="C118" s="196" t="s">
        <v>321</v>
      </c>
      <c r="D118" s="415" t="s">
        <v>322</v>
      </c>
      <c r="E118" s="202" t="n">
        <v>0</v>
      </c>
      <c r="F118" s="202" t="n">
        <v>0</v>
      </c>
      <c r="G118" s="202" t="n">
        <v>0</v>
      </c>
      <c r="H118" s="202" t="n">
        <v>0</v>
      </c>
      <c r="I118" s="202" t="n">
        <v>0</v>
      </c>
      <c r="J118" s="202" t="n">
        <v>0</v>
      </c>
      <c r="K118" s="202" t="n">
        <f aca="false">SUM(E118:J118)</f>
        <v>0</v>
      </c>
      <c r="L118" s="436" t="n">
        <v>357661</v>
      </c>
    </row>
    <row r="119" customFormat="false" ht="13.1" hidden="false" customHeight="false" outlineLevel="0" collapsed="false">
      <c r="A119" s="195" t="s">
        <v>216</v>
      </c>
      <c r="B119" s="116" t="s">
        <v>142</v>
      </c>
      <c r="C119" s="196" t="s">
        <v>173</v>
      </c>
      <c r="D119" s="415" t="s">
        <v>323</v>
      </c>
      <c r="E119" s="202" t="n">
        <v>1343370</v>
      </c>
      <c r="F119" s="202" t="n">
        <v>3620480</v>
      </c>
      <c r="G119" s="202" t="n">
        <v>1108290</v>
      </c>
      <c r="H119" s="202" t="n">
        <v>2940530</v>
      </c>
      <c r="I119" s="202" t="n">
        <v>3241780</v>
      </c>
      <c r="J119" s="202" t="n">
        <v>5884570</v>
      </c>
      <c r="K119" s="202" t="n">
        <f aca="false">SUM(E119:J119)</f>
        <v>18139020</v>
      </c>
      <c r="L119" s="436" t="n">
        <v>464083749</v>
      </c>
    </row>
    <row r="120" customFormat="false" ht="20.6" hidden="false" customHeight="false" outlineLevel="0" collapsed="false">
      <c r="A120" s="195" t="s">
        <v>216</v>
      </c>
      <c r="B120" s="116" t="s">
        <v>142</v>
      </c>
      <c r="C120" s="196" t="s">
        <v>324</v>
      </c>
      <c r="D120" s="415" t="s">
        <v>325</v>
      </c>
      <c r="E120" s="202" t="n">
        <v>6771772</v>
      </c>
      <c r="F120" s="202" t="n">
        <v>43441186</v>
      </c>
      <c r="G120" s="202" t="n">
        <v>22643190</v>
      </c>
      <c r="H120" s="202" t="n">
        <v>41957166</v>
      </c>
      <c r="I120" s="202" t="n">
        <v>26625300</v>
      </c>
      <c r="J120" s="202" t="n">
        <v>28498683</v>
      </c>
      <c r="K120" s="202" t="n">
        <f aca="false">SUM(E120:J120)</f>
        <v>169937297</v>
      </c>
      <c r="L120" s="436" t="n">
        <v>5793008971</v>
      </c>
    </row>
    <row r="121" customFormat="false" ht="20.6" hidden="false" customHeight="false" outlineLevel="0" collapsed="false">
      <c r="A121" s="195" t="s">
        <v>216</v>
      </c>
      <c r="B121" s="116" t="s">
        <v>142</v>
      </c>
      <c r="C121" s="196" t="s">
        <v>326</v>
      </c>
      <c r="D121" s="415" t="s">
        <v>327</v>
      </c>
      <c r="E121" s="202" t="n">
        <v>35992</v>
      </c>
      <c r="F121" s="202" t="n">
        <v>1900000</v>
      </c>
      <c r="G121" s="202" t="n">
        <v>44096300</v>
      </c>
      <c r="H121" s="202" t="n">
        <v>11944426</v>
      </c>
      <c r="I121" s="202" t="n">
        <v>8070300</v>
      </c>
      <c r="J121" s="202" t="n">
        <v>0</v>
      </c>
      <c r="K121" s="202" t="n">
        <f aca="false">SUM(E121:J121)</f>
        <v>66047018</v>
      </c>
      <c r="L121" s="436" t="n">
        <v>1188367135</v>
      </c>
    </row>
    <row r="122" customFormat="false" ht="30" hidden="false" customHeight="false" outlineLevel="0" collapsed="false">
      <c r="A122" s="195" t="s">
        <v>216</v>
      </c>
      <c r="B122" s="116" t="s">
        <v>142</v>
      </c>
      <c r="C122" s="196" t="s">
        <v>328</v>
      </c>
      <c r="D122" s="415" t="s">
        <v>329</v>
      </c>
      <c r="E122" s="202" t="n">
        <v>4750535</v>
      </c>
      <c r="F122" s="202" t="n">
        <v>3960075</v>
      </c>
      <c r="G122" s="202" t="n">
        <v>7412720</v>
      </c>
      <c r="H122" s="202" t="n">
        <v>19188113</v>
      </c>
      <c r="I122" s="202" t="n">
        <v>26371694</v>
      </c>
      <c r="J122" s="202" t="n">
        <v>0</v>
      </c>
      <c r="K122" s="202" t="n">
        <f aca="false">SUM(E122:J122)</f>
        <v>61683137</v>
      </c>
      <c r="L122" s="436" t="n">
        <v>637131900</v>
      </c>
    </row>
    <row r="123" customFormat="false" ht="20.6" hidden="false" customHeight="false" outlineLevel="0" collapsed="false">
      <c r="A123" s="195" t="s">
        <v>216</v>
      </c>
      <c r="B123" s="116" t="s">
        <v>142</v>
      </c>
      <c r="C123" s="196" t="s">
        <v>330</v>
      </c>
      <c r="D123" s="415" t="s">
        <v>331</v>
      </c>
      <c r="E123" s="202" t="n">
        <v>106800</v>
      </c>
      <c r="F123" s="202" t="n">
        <v>487860</v>
      </c>
      <c r="G123" s="202" t="n">
        <v>44720</v>
      </c>
      <c r="H123" s="202" t="n">
        <v>136760</v>
      </c>
      <c r="I123" s="202" t="n">
        <v>31720</v>
      </c>
      <c r="J123" s="202" t="n">
        <v>100570</v>
      </c>
      <c r="K123" s="202" t="n">
        <f aca="false">SUM(E123:J123)</f>
        <v>908430</v>
      </c>
      <c r="L123" s="436" t="n">
        <v>49916490</v>
      </c>
    </row>
    <row r="124" customFormat="false" ht="20.6" hidden="false" customHeight="false" outlineLevel="0" collapsed="false">
      <c r="A124" s="195" t="s">
        <v>216</v>
      </c>
      <c r="B124" s="116" t="s">
        <v>142</v>
      </c>
      <c r="C124" s="196" t="s">
        <v>332</v>
      </c>
      <c r="D124" s="415" t="s">
        <v>333</v>
      </c>
      <c r="E124" s="202" t="n">
        <v>33260</v>
      </c>
      <c r="F124" s="202" t="n">
        <v>0</v>
      </c>
      <c r="G124" s="202" t="n">
        <v>76160</v>
      </c>
      <c r="H124" s="202" t="n">
        <v>0</v>
      </c>
      <c r="I124" s="202" t="n">
        <v>0</v>
      </c>
      <c r="J124" s="202" t="n">
        <v>13306</v>
      </c>
      <c r="K124" s="202" t="n">
        <f aca="false">SUM(E124:J124)</f>
        <v>122726</v>
      </c>
      <c r="L124" s="436" t="n">
        <v>3736510</v>
      </c>
    </row>
    <row r="125" customFormat="false" ht="20.6" hidden="false" customHeight="false" outlineLevel="0" collapsed="false">
      <c r="A125" s="195" t="s">
        <v>216</v>
      </c>
      <c r="B125" s="116" t="s">
        <v>142</v>
      </c>
      <c r="C125" s="196" t="s">
        <v>330</v>
      </c>
      <c r="D125" s="415" t="s">
        <v>334</v>
      </c>
      <c r="E125" s="202" t="n">
        <v>0</v>
      </c>
      <c r="F125" s="202" t="n">
        <v>0</v>
      </c>
      <c r="G125" s="202" t="n">
        <v>0</v>
      </c>
      <c r="H125" s="202" t="n">
        <v>0</v>
      </c>
      <c r="I125" s="202" t="n">
        <v>0</v>
      </c>
      <c r="J125" s="202" t="n">
        <v>0</v>
      </c>
      <c r="K125" s="202" t="n">
        <f aca="false">SUM(E125:J125)</f>
        <v>0</v>
      </c>
      <c r="L125" s="436" t="n">
        <v>52670</v>
      </c>
    </row>
    <row r="126" customFormat="false" ht="13.1" hidden="false" customHeight="false" outlineLevel="0" collapsed="false">
      <c r="A126" s="195" t="s">
        <v>216</v>
      </c>
      <c r="B126" s="116" t="s">
        <v>142</v>
      </c>
      <c r="C126" s="196" t="s">
        <v>335</v>
      </c>
      <c r="D126" s="415" t="s">
        <v>336</v>
      </c>
      <c r="E126" s="202" t="n">
        <v>1524600</v>
      </c>
      <c r="F126" s="202" t="n">
        <v>8258400</v>
      </c>
      <c r="G126" s="202" t="n">
        <v>2495500</v>
      </c>
      <c r="H126" s="202" t="n">
        <v>6939100</v>
      </c>
      <c r="I126" s="202" t="n">
        <v>8822800</v>
      </c>
      <c r="J126" s="202" t="n">
        <v>7623000</v>
      </c>
      <c r="K126" s="202" t="n">
        <f aca="false">SUM(E126:J126)</f>
        <v>35663400</v>
      </c>
      <c r="L126" s="436" t="n">
        <v>1158376664</v>
      </c>
    </row>
    <row r="127" customFormat="false" ht="13.1" hidden="false" customHeight="false" outlineLevel="0" collapsed="false">
      <c r="A127" s="195" t="s">
        <v>216</v>
      </c>
      <c r="B127" s="116" t="s">
        <v>142</v>
      </c>
      <c r="C127" s="196" t="s">
        <v>337</v>
      </c>
      <c r="D127" s="415" t="s">
        <v>338</v>
      </c>
      <c r="E127" s="202" t="n">
        <v>0</v>
      </c>
      <c r="F127" s="202" t="n">
        <v>1138400</v>
      </c>
      <c r="G127" s="202" t="n">
        <v>0</v>
      </c>
      <c r="H127" s="202" t="n">
        <v>0</v>
      </c>
      <c r="I127" s="202" t="n">
        <v>232800</v>
      </c>
      <c r="J127" s="202" t="n">
        <v>349200</v>
      </c>
      <c r="K127" s="202" t="n">
        <f aca="false">SUM(E127:J127)</f>
        <v>1720400</v>
      </c>
      <c r="L127" s="436" t="n">
        <v>164219500</v>
      </c>
    </row>
    <row r="128" customFormat="false" ht="13.1" hidden="false" customHeight="false" outlineLevel="0" collapsed="false">
      <c r="A128" s="195" t="s">
        <v>216</v>
      </c>
      <c r="B128" s="116" t="s">
        <v>142</v>
      </c>
      <c r="C128" s="196" t="s">
        <v>339</v>
      </c>
      <c r="D128" s="415" t="s">
        <v>340</v>
      </c>
      <c r="E128" s="202" t="n">
        <v>0</v>
      </c>
      <c r="F128" s="202" t="n">
        <v>0</v>
      </c>
      <c r="G128" s="202" t="n">
        <v>0</v>
      </c>
      <c r="H128" s="202" t="n">
        <v>732000</v>
      </c>
      <c r="I128" s="202" t="n">
        <v>0</v>
      </c>
      <c r="J128" s="202" t="n">
        <v>58793</v>
      </c>
      <c r="K128" s="202" t="n">
        <f aca="false">SUM(E128:J128)</f>
        <v>790793</v>
      </c>
      <c r="L128" s="436" t="n">
        <v>1876597208</v>
      </c>
    </row>
    <row r="129" customFormat="false" ht="20.6" hidden="false" customHeight="false" outlineLevel="0" collapsed="false">
      <c r="A129" s="195" t="s">
        <v>216</v>
      </c>
      <c r="B129" s="116" t="s">
        <v>142</v>
      </c>
      <c r="C129" s="196" t="s">
        <v>341</v>
      </c>
      <c r="D129" s="415" t="s">
        <v>342</v>
      </c>
      <c r="E129" s="202" t="n">
        <v>0</v>
      </c>
      <c r="F129" s="202" t="n">
        <v>0</v>
      </c>
      <c r="G129" s="202" t="n">
        <v>0</v>
      </c>
      <c r="H129" s="202" t="n">
        <v>12800</v>
      </c>
      <c r="I129" s="202" t="n">
        <v>0</v>
      </c>
      <c r="J129" s="202" t="n">
        <v>0</v>
      </c>
      <c r="K129" s="202" t="n">
        <f aca="false">SUM(E129:J129)</f>
        <v>12800</v>
      </c>
      <c r="L129" s="436" t="n">
        <v>2502747</v>
      </c>
    </row>
    <row r="130" customFormat="false" ht="13.1" hidden="false" customHeight="false" outlineLevel="0" collapsed="false">
      <c r="A130" s="195" t="s">
        <v>216</v>
      </c>
      <c r="B130" s="116" t="s">
        <v>142</v>
      </c>
      <c r="C130" s="196" t="s">
        <v>343</v>
      </c>
      <c r="D130" s="415" t="s">
        <v>344</v>
      </c>
      <c r="E130" s="202" t="n">
        <v>0</v>
      </c>
      <c r="F130" s="202" t="n">
        <v>8500</v>
      </c>
      <c r="G130" s="202" t="n">
        <v>0</v>
      </c>
      <c r="H130" s="202" t="n">
        <v>13950</v>
      </c>
      <c r="I130" s="202" t="n">
        <v>0</v>
      </c>
      <c r="J130" s="202" t="n">
        <v>0</v>
      </c>
      <c r="K130" s="202" t="n">
        <f aca="false">SUM(E130:J130)</f>
        <v>22450</v>
      </c>
      <c r="L130" s="436" t="n">
        <v>14236335</v>
      </c>
    </row>
    <row r="131" customFormat="false" ht="20.6" hidden="false" customHeight="false" outlineLevel="0" collapsed="false">
      <c r="A131" s="195" t="s">
        <v>216</v>
      </c>
      <c r="B131" s="116" t="s">
        <v>142</v>
      </c>
      <c r="C131" s="196" t="s">
        <v>345</v>
      </c>
      <c r="D131" s="415" t="s">
        <v>346</v>
      </c>
      <c r="E131" s="202" t="n">
        <v>75268</v>
      </c>
      <c r="F131" s="202" t="n">
        <v>73000</v>
      </c>
      <c r="G131" s="202" t="n">
        <v>233620</v>
      </c>
      <c r="H131" s="202" t="n">
        <v>483140</v>
      </c>
      <c r="I131" s="202" t="n">
        <v>474440</v>
      </c>
      <c r="J131" s="202" t="n">
        <v>362560</v>
      </c>
      <c r="K131" s="202" t="n">
        <f aca="false">SUM(E131:J131)</f>
        <v>1702028</v>
      </c>
      <c r="L131" s="436" t="n">
        <v>47170809</v>
      </c>
    </row>
    <row r="132" customFormat="false" ht="13.1" hidden="false" customHeight="false" outlineLevel="0" collapsed="false">
      <c r="A132" s="195" t="s">
        <v>216</v>
      </c>
      <c r="B132" s="116" t="s">
        <v>142</v>
      </c>
      <c r="C132" s="196" t="s">
        <v>335</v>
      </c>
      <c r="D132" s="415" t="s">
        <v>347</v>
      </c>
      <c r="E132" s="202" t="n">
        <v>2064000</v>
      </c>
      <c r="F132" s="202" t="n">
        <v>9048000</v>
      </c>
      <c r="G132" s="202" t="n">
        <v>64000</v>
      </c>
      <c r="H132" s="202" t="n">
        <v>960000</v>
      </c>
      <c r="I132" s="202" t="n">
        <v>864000</v>
      </c>
      <c r="J132" s="202" t="n">
        <v>5376000</v>
      </c>
      <c r="K132" s="202" t="n">
        <f aca="false">SUM(E132:J132)</f>
        <v>18376000</v>
      </c>
      <c r="L132" s="436" t="n">
        <v>616218000</v>
      </c>
    </row>
    <row r="133" customFormat="false" ht="20.6" hidden="false" customHeight="false" outlineLevel="0" collapsed="false">
      <c r="A133" s="195" t="s">
        <v>216</v>
      </c>
      <c r="B133" s="116" t="s">
        <v>142</v>
      </c>
      <c r="C133" s="196" t="s">
        <v>348</v>
      </c>
      <c r="D133" s="415" t="s">
        <v>349</v>
      </c>
      <c r="E133" s="202" t="n">
        <v>0</v>
      </c>
      <c r="F133" s="202" t="n">
        <v>0</v>
      </c>
      <c r="G133" s="202" t="n">
        <v>0</v>
      </c>
      <c r="H133" s="202" t="n">
        <v>0</v>
      </c>
      <c r="I133" s="202" t="n">
        <v>0</v>
      </c>
      <c r="J133" s="202" t="n">
        <v>0</v>
      </c>
      <c r="K133" s="202" t="n">
        <f aca="false">SUM(E133:J133)</f>
        <v>0</v>
      </c>
      <c r="L133" s="436" t="n">
        <v>3509440</v>
      </c>
    </row>
    <row r="134" customFormat="false" ht="13.1" hidden="false" customHeight="false" outlineLevel="0" collapsed="false">
      <c r="A134" s="195" t="s">
        <v>216</v>
      </c>
      <c r="B134" s="116" t="s">
        <v>142</v>
      </c>
      <c r="C134" s="196" t="s">
        <v>350</v>
      </c>
      <c r="D134" s="415" t="s">
        <v>351</v>
      </c>
      <c r="E134" s="202" t="n">
        <v>0</v>
      </c>
      <c r="F134" s="202" t="n">
        <v>0</v>
      </c>
      <c r="G134" s="202" t="n">
        <v>0</v>
      </c>
      <c r="H134" s="202" t="n">
        <v>0</v>
      </c>
      <c r="I134" s="202" t="n">
        <v>0</v>
      </c>
      <c r="J134" s="202" t="n">
        <v>0</v>
      </c>
      <c r="K134" s="202" t="n">
        <f aca="false">SUM(E134:J134)</f>
        <v>0</v>
      </c>
      <c r="L134" s="436" t="n">
        <v>924373</v>
      </c>
    </row>
    <row r="135" customFormat="false" ht="13.1" hidden="false" customHeight="false" outlineLevel="0" collapsed="false">
      <c r="A135" s="195" t="s">
        <v>216</v>
      </c>
      <c r="B135" s="116" t="s">
        <v>142</v>
      </c>
      <c r="C135" s="196" t="s">
        <v>352</v>
      </c>
      <c r="D135" s="415" t="s">
        <v>353</v>
      </c>
      <c r="E135" s="202" t="n">
        <v>0</v>
      </c>
      <c r="F135" s="202" t="n">
        <v>644800</v>
      </c>
      <c r="G135" s="202" t="n">
        <v>6130500</v>
      </c>
      <c r="H135" s="202" t="n">
        <v>0</v>
      </c>
      <c r="I135" s="202" t="n">
        <v>810700</v>
      </c>
      <c r="J135" s="202" t="n">
        <v>0</v>
      </c>
      <c r="K135" s="202" t="n">
        <f aca="false">SUM(E135:J135)</f>
        <v>7586000</v>
      </c>
      <c r="L135" s="436" t="n">
        <v>181321788</v>
      </c>
    </row>
    <row r="136" customFormat="false" ht="20.6" hidden="false" customHeight="false" outlineLevel="0" collapsed="false">
      <c r="A136" s="195" t="s">
        <v>216</v>
      </c>
      <c r="B136" s="116" t="s">
        <v>142</v>
      </c>
      <c r="C136" s="196" t="s">
        <v>354</v>
      </c>
      <c r="D136" s="415" t="s">
        <v>355</v>
      </c>
      <c r="E136" s="202" t="n">
        <v>0</v>
      </c>
      <c r="F136" s="202" t="n">
        <v>0</v>
      </c>
      <c r="G136" s="202" t="n">
        <v>0</v>
      </c>
      <c r="H136" s="202" t="n">
        <v>0</v>
      </c>
      <c r="I136" s="202" t="n">
        <v>0</v>
      </c>
      <c r="J136" s="202" t="n">
        <v>0</v>
      </c>
      <c r="K136" s="202" t="n">
        <f aca="false">SUM(E136:J136)</f>
        <v>0</v>
      </c>
      <c r="L136" s="436" t="n">
        <v>181441656</v>
      </c>
    </row>
    <row r="137" customFormat="false" ht="30" hidden="false" customHeight="false" outlineLevel="0" collapsed="false">
      <c r="A137" s="195" t="s">
        <v>216</v>
      </c>
      <c r="B137" s="116" t="s">
        <v>142</v>
      </c>
      <c r="C137" s="196" t="s">
        <v>356</v>
      </c>
      <c r="D137" s="415" t="s">
        <v>357</v>
      </c>
      <c r="E137" s="202" t="n">
        <v>0</v>
      </c>
      <c r="F137" s="202" t="n">
        <v>0</v>
      </c>
      <c r="G137" s="202" t="n">
        <v>0</v>
      </c>
      <c r="H137" s="202" t="n">
        <v>0</v>
      </c>
      <c r="I137" s="202" t="n">
        <v>0</v>
      </c>
      <c r="J137" s="202" t="n">
        <v>0</v>
      </c>
      <c r="K137" s="202" t="n">
        <f aca="false">SUM(E137:J137)</f>
        <v>0</v>
      </c>
      <c r="L137" s="436" t="n">
        <v>3693185</v>
      </c>
    </row>
    <row r="138" customFormat="false" ht="20.6" hidden="false" customHeight="false" outlineLevel="0" collapsed="false">
      <c r="A138" s="195" t="s">
        <v>216</v>
      </c>
      <c r="B138" s="116" t="s">
        <v>142</v>
      </c>
      <c r="C138" s="196" t="s">
        <v>358</v>
      </c>
      <c r="D138" s="415" t="s">
        <v>359</v>
      </c>
      <c r="E138" s="202" t="n">
        <v>99839</v>
      </c>
      <c r="F138" s="202" t="n">
        <v>0</v>
      </c>
      <c r="G138" s="202" t="n">
        <v>943350</v>
      </c>
      <c r="H138" s="202" t="n">
        <v>286226</v>
      </c>
      <c r="I138" s="202" t="n">
        <v>181350</v>
      </c>
      <c r="J138" s="202" t="n">
        <v>63180</v>
      </c>
      <c r="K138" s="202" t="n">
        <f aca="false">SUM(E138:J138)</f>
        <v>1573945</v>
      </c>
      <c r="L138" s="436" t="n">
        <v>103842963</v>
      </c>
    </row>
    <row r="139" customFormat="false" ht="13.1" hidden="false" customHeight="false" outlineLevel="0" collapsed="false">
      <c r="A139" s="195" t="s">
        <v>216</v>
      </c>
      <c r="B139" s="116" t="s">
        <v>142</v>
      </c>
      <c r="C139" s="196" t="s">
        <v>360</v>
      </c>
      <c r="D139" s="415" t="s">
        <v>361</v>
      </c>
      <c r="E139" s="202" t="n">
        <v>732800</v>
      </c>
      <c r="F139" s="202" t="n">
        <v>1860800</v>
      </c>
      <c r="G139" s="202" t="n">
        <v>2875300</v>
      </c>
      <c r="H139" s="202" t="n">
        <v>7306700</v>
      </c>
      <c r="I139" s="202" t="n">
        <v>11526800</v>
      </c>
      <c r="J139" s="202" t="n">
        <v>13876400</v>
      </c>
      <c r="K139" s="202" t="n">
        <f aca="false">SUM(E139:J139)</f>
        <v>38178800</v>
      </c>
      <c r="L139" s="436" t="n">
        <v>356601315</v>
      </c>
    </row>
    <row r="140" customFormat="false" ht="13.1" hidden="false" customHeight="false" outlineLevel="0" collapsed="false">
      <c r="A140" s="195" t="s">
        <v>216</v>
      </c>
      <c r="B140" s="116" t="s">
        <v>142</v>
      </c>
      <c r="C140" s="196" t="s">
        <v>337</v>
      </c>
      <c r="D140" s="415" t="s">
        <v>362</v>
      </c>
      <c r="E140" s="202" t="n">
        <v>1140000</v>
      </c>
      <c r="F140" s="202" t="n">
        <v>8050000</v>
      </c>
      <c r="G140" s="202" t="n">
        <v>130000</v>
      </c>
      <c r="H140" s="202" t="n">
        <v>260000</v>
      </c>
      <c r="I140" s="202" t="n">
        <v>130000</v>
      </c>
      <c r="J140" s="202" t="n">
        <v>1140000</v>
      </c>
      <c r="K140" s="202" t="n">
        <f aca="false">SUM(E140:J140)</f>
        <v>10850000</v>
      </c>
      <c r="L140" s="436" t="n">
        <v>334580000</v>
      </c>
    </row>
    <row r="141" customFormat="false" ht="30" hidden="false" customHeight="false" outlineLevel="0" collapsed="false">
      <c r="A141" s="195" t="s">
        <v>216</v>
      </c>
      <c r="B141" s="116" t="s">
        <v>142</v>
      </c>
      <c r="C141" s="196" t="s">
        <v>363</v>
      </c>
      <c r="D141" s="415" t="s">
        <v>364</v>
      </c>
      <c r="E141" s="202" t="n">
        <v>0</v>
      </c>
      <c r="F141" s="202" t="n">
        <v>0</v>
      </c>
      <c r="G141" s="202" t="n">
        <v>0</v>
      </c>
      <c r="H141" s="202" t="n">
        <v>0</v>
      </c>
      <c r="I141" s="202" t="n">
        <v>0</v>
      </c>
      <c r="J141" s="202" t="n">
        <v>0</v>
      </c>
      <c r="K141" s="202" t="n">
        <f aca="false">SUM(E141:J141)</f>
        <v>0</v>
      </c>
      <c r="L141" s="436" t="n">
        <v>0</v>
      </c>
    </row>
    <row r="142" customFormat="false" ht="20.6" hidden="false" customHeight="false" outlineLevel="0" collapsed="false">
      <c r="A142" s="195" t="s">
        <v>216</v>
      </c>
      <c r="B142" s="116" t="s">
        <v>142</v>
      </c>
      <c r="C142" s="196" t="s">
        <v>365</v>
      </c>
      <c r="D142" s="415" t="s">
        <v>366</v>
      </c>
      <c r="E142" s="202" t="n">
        <v>0</v>
      </c>
      <c r="F142" s="202" t="n">
        <v>0</v>
      </c>
      <c r="G142" s="202" t="n">
        <v>4953000</v>
      </c>
      <c r="H142" s="202" t="n">
        <v>31057000</v>
      </c>
      <c r="I142" s="202" t="n">
        <v>0</v>
      </c>
      <c r="J142" s="202" t="n">
        <v>0</v>
      </c>
      <c r="K142" s="202" t="n">
        <f aca="false">SUM(E142:J142)</f>
        <v>36010000</v>
      </c>
      <c r="L142" s="436" t="n">
        <v>2291792157</v>
      </c>
    </row>
    <row r="143" customFormat="false" ht="20.6" hidden="false" customHeight="false" outlineLevel="0" collapsed="false">
      <c r="A143" s="195" t="s">
        <v>216</v>
      </c>
      <c r="B143" s="116" t="s">
        <v>142</v>
      </c>
      <c r="C143" s="196" t="s">
        <v>367</v>
      </c>
      <c r="D143" s="415" t="s">
        <v>368</v>
      </c>
      <c r="E143" s="202" t="n">
        <v>0</v>
      </c>
      <c r="F143" s="202" t="n">
        <v>0</v>
      </c>
      <c r="G143" s="202" t="n">
        <v>0</v>
      </c>
      <c r="H143" s="202" t="n">
        <v>0</v>
      </c>
      <c r="I143" s="202" t="n">
        <v>0</v>
      </c>
      <c r="J143" s="202" t="n">
        <v>0</v>
      </c>
      <c r="K143" s="202" t="n">
        <f aca="false">SUM(E143:J143)</f>
        <v>0</v>
      </c>
      <c r="L143" s="436" t="n">
        <v>5727624</v>
      </c>
    </row>
    <row r="144" customFormat="false" ht="20.6" hidden="false" customHeight="false" outlineLevel="0" collapsed="false">
      <c r="A144" s="195" t="s">
        <v>216</v>
      </c>
      <c r="B144" s="116" t="s">
        <v>142</v>
      </c>
      <c r="C144" s="196" t="s">
        <v>369</v>
      </c>
      <c r="D144" s="415" t="s">
        <v>370</v>
      </c>
      <c r="E144" s="202" t="n">
        <v>0</v>
      </c>
      <c r="F144" s="202" t="n">
        <v>0</v>
      </c>
      <c r="G144" s="202" t="n">
        <v>0</v>
      </c>
      <c r="H144" s="202" t="n">
        <v>0</v>
      </c>
      <c r="I144" s="202" t="n">
        <v>0</v>
      </c>
      <c r="J144" s="202" t="n">
        <v>0</v>
      </c>
      <c r="K144" s="202" t="n">
        <f aca="false">SUM(E144:J144)</f>
        <v>0</v>
      </c>
      <c r="L144" s="436" t="n">
        <v>21635140</v>
      </c>
    </row>
    <row r="145" customFormat="false" ht="20.6" hidden="false" customHeight="false" outlineLevel="0" collapsed="false">
      <c r="A145" s="195" t="s">
        <v>216</v>
      </c>
      <c r="B145" s="116" t="s">
        <v>142</v>
      </c>
      <c r="C145" s="196" t="s">
        <v>371</v>
      </c>
      <c r="D145" s="415" t="s">
        <v>372</v>
      </c>
      <c r="E145" s="202" t="n">
        <v>0</v>
      </c>
      <c r="F145" s="202" t="n">
        <v>0</v>
      </c>
      <c r="G145" s="202" t="n">
        <v>0</v>
      </c>
      <c r="H145" s="202" t="n">
        <v>0</v>
      </c>
      <c r="I145" s="202" t="n">
        <v>0</v>
      </c>
      <c r="J145" s="202" t="n">
        <v>0</v>
      </c>
      <c r="K145" s="202" t="n">
        <f aca="false">SUM(E145:J145)</f>
        <v>0</v>
      </c>
      <c r="L145" s="436" t="n">
        <v>103814</v>
      </c>
    </row>
    <row r="146" customFormat="false" ht="13.1" hidden="false" customHeight="false" outlineLevel="0" collapsed="false">
      <c r="A146" s="195" t="s">
        <v>216</v>
      </c>
      <c r="B146" s="116" t="s">
        <v>142</v>
      </c>
      <c r="C146" s="196" t="s">
        <v>373</v>
      </c>
      <c r="D146" s="415" t="s">
        <v>374</v>
      </c>
      <c r="E146" s="202" t="n">
        <v>0</v>
      </c>
      <c r="F146" s="202" t="n">
        <v>0</v>
      </c>
      <c r="G146" s="202" t="n">
        <v>0</v>
      </c>
      <c r="H146" s="202" t="n">
        <v>0</v>
      </c>
      <c r="I146" s="202" t="n">
        <v>0</v>
      </c>
      <c r="J146" s="202" t="n">
        <v>0</v>
      </c>
      <c r="K146" s="202" t="n">
        <f aca="false">SUM(E146:J146)</f>
        <v>0</v>
      </c>
      <c r="L146" s="436" t="n">
        <v>20428353</v>
      </c>
    </row>
    <row r="147" customFormat="false" ht="13.1" hidden="false" customHeight="false" outlineLevel="0" collapsed="false">
      <c r="A147" s="195" t="s">
        <v>216</v>
      </c>
      <c r="B147" s="116" t="s">
        <v>142</v>
      </c>
      <c r="C147" s="196" t="s">
        <v>377</v>
      </c>
      <c r="D147" s="415" t="s">
        <v>378</v>
      </c>
      <c r="E147" s="202" t="n">
        <v>0</v>
      </c>
      <c r="F147" s="202" t="n">
        <v>0</v>
      </c>
      <c r="G147" s="202" t="n">
        <v>0</v>
      </c>
      <c r="H147" s="202" t="n">
        <v>0</v>
      </c>
      <c r="I147" s="202" t="n">
        <v>0</v>
      </c>
      <c r="J147" s="202" t="n">
        <v>0</v>
      </c>
      <c r="K147" s="202" t="n">
        <f aca="false">SUM(E147:J147)</f>
        <v>0</v>
      </c>
      <c r="L147" s="436" t="n">
        <v>49212200</v>
      </c>
    </row>
    <row r="148" customFormat="false" ht="20.6" hidden="false" customHeight="false" outlineLevel="0" collapsed="false">
      <c r="A148" s="195" t="s">
        <v>216</v>
      </c>
      <c r="B148" s="116" t="s">
        <v>142</v>
      </c>
      <c r="C148" s="196" t="s">
        <v>379</v>
      </c>
      <c r="D148" s="415" t="s">
        <v>380</v>
      </c>
      <c r="E148" s="202" t="n">
        <v>0</v>
      </c>
      <c r="F148" s="202" t="n">
        <v>0</v>
      </c>
      <c r="G148" s="202" t="n">
        <v>0</v>
      </c>
      <c r="H148" s="202" t="n">
        <v>0</v>
      </c>
      <c r="I148" s="202" t="n">
        <v>0</v>
      </c>
      <c r="J148" s="202" t="n">
        <v>0</v>
      </c>
      <c r="K148" s="202" t="n">
        <f aca="false">SUM(E148:J148)</f>
        <v>0</v>
      </c>
      <c r="L148" s="436" t="n">
        <v>0</v>
      </c>
    </row>
    <row r="149" customFormat="false" ht="20.6" hidden="false" customHeight="false" outlineLevel="0" collapsed="false">
      <c r="A149" s="195" t="s">
        <v>216</v>
      </c>
      <c r="B149" s="116" t="s">
        <v>142</v>
      </c>
      <c r="C149" s="196" t="s">
        <v>381</v>
      </c>
      <c r="D149" s="415" t="s">
        <v>382</v>
      </c>
      <c r="E149" s="202" t="n">
        <v>0</v>
      </c>
      <c r="F149" s="202" t="n">
        <v>0</v>
      </c>
      <c r="G149" s="202" t="n">
        <v>0</v>
      </c>
      <c r="H149" s="202" t="n">
        <v>2041516</v>
      </c>
      <c r="I149" s="202" t="n">
        <v>0</v>
      </c>
      <c r="J149" s="202" t="n">
        <v>117516</v>
      </c>
      <c r="K149" s="202" t="n">
        <f aca="false">SUM(E149:J149)</f>
        <v>2159032</v>
      </c>
      <c r="L149" s="436" t="n">
        <v>63090393</v>
      </c>
    </row>
    <row r="150" customFormat="false" ht="13.1" hidden="false" customHeight="false" outlineLevel="0" collapsed="false">
      <c r="A150" s="195" t="s">
        <v>216</v>
      </c>
      <c r="B150" s="116" t="s">
        <v>142</v>
      </c>
      <c r="C150" s="196" t="s">
        <v>383</v>
      </c>
      <c r="D150" s="415" t="s">
        <v>384</v>
      </c>
      <c r="E150" s="202" t="n">
        <v>151920</v>
      </c>
      <c r="F150" s="202" t="n">
        <v>569700</v>
      </c>
      <c r="G150" s="202" t="n">
        <v>189900</v>
      </c>
      <c r="H150" s="202" t="n">
        <v>443100</v>
      </c>
      <c r="I150" s="202" t="n">
        <v>358700</v>
      </c>
      <c r="J150" s="202" t="n">
        <v>844000</v>
      </c>
      <c r="K150" s="202" t="n">
        <f aca="false">SUM(E150:J150)</f>
        <v>2557320</v>
      </c>
      <c r="L150" s="436" t="n">
        <v>55803080</v>
      </c>
    </row>
    <row r="151" customFormat="false" ht="30" hidden="false" customHeight="false" outlineLevel="0" collapsed="false">
      <c r="A151" s="195" t="s">
        <v>216</v>
      </c>
      <c r="B151" s="116" t="s">
        <v>142</v>
      </c>
      <c r="C151" s="196" t="s">
        <v>375</v>
      </c>
      <c r="D151" s="415" t="s">
        <v>376</v>
      </c>
      <c r="E151" s="202" t="n">
        <v>0</v>
      </c>
      <c r="F151" s="202" t="n">
        <v>0</v>
      </c>
      <c r="G151" s="202" t="n">
        <v>0</v>
      </c>
      <c r="H151" s="202" t="n">
        <v>0</v>
      </c>
      <c r="I151" s="202" t="n">
        <v>0</v>
      </c>
      <c r="J151" s="202" t="n">
        <v>0</v>
      </c>
      <c r="K151" s="202" t="n">
        <f aca="false">SUM(E151:J151)</f>
        <v>0</v>
      </c>
      <c r="L151" s="436" t="n">
        <v>0</v>
      </c>
    </row>
    <row r="152" customFormat="false" ht="13.1" hidden="false" customHeight="false" outlineLevel="0" collapsed="false">
      <c r="A152" s="195" t="s">
        <v>216</v>
      </c>
      <c r="B152" s="116" t="s">
        <v>142</v>
      </c>
      <c r="C152" s="196" t="s">
        <v>385</v>
      </c>
      <c r="D152" s="415" t="s">
        <v>386</v>
      </c>
      <c r="E152" s="202" t="n">
        <v>0</v>
      </c>
      <c r="F152" s="202" t="n">
        <v>0</v>
      </c>
      <c r="G152" s="202" t="n">
        <v>2025000</v>
      </c>
      <c r="H152" s="202" t="n">
        <v>1579500</v>
      </c>
      <c r="I152" s="202" t="n">
        <v>2797200</v>
      </c>
      <c r="J152" s="202" t="n">
        <v>0</v>
      </c>
      <c r="K152" s="202" t="n">
        <f aca="false">SUM(E152:J152)</f>
        <v>6401700</v>
      </c>
      <c r="L152" s="436" t="n">
        <v>184327300</v>
      </c>
    </row>
    <row r="153" customFormat="false" ht="20.6" hidden="false" customHeight="false" outlineLevel="0" collapsed="false">
      <c r="A153" s="195" t="s">
        <v>216</v>
      </c>
      <c r="B153" s="116" t="s">
        <v>142</v>
      </c>
      <c r="C153" s="196" t="s">
        <v>387</v>
      </c>
      <c r="D153" s="415" t="s">
        <v>388</v>
      </c>
      <c r="E153" s="202" t="n">
        <v>0</v>
      </c>
      <c r="F153" s="202" t="n">
        <v>0</v>
      </c>
      <c r="G153" s="202" t="n">
        <v>0</v>
      </c>
      <c r="H153" s="202" t="n">
        <v>428400</v>
      </c>
      <c r="I153" s="202" t="n">
        <v>0</v>
      </c>
      <c r="J153" s="202" t="n">
        <v>0</v>
      </c>
      <c r="K153" s="202" t="n">
        <f aca="false">SUM(E153:J153)</f>
        <v>428400</v>
      </c>
      <c r="L153" s="436" t="n">
        <v>2121624</v>
      </c>
    </row>
    <row r="154" customFormat="false" ht="20.6" hidden="false" customHeight="false" outlineLevel="0" collapsed="false">
      <c r="A154" s="195" t="s">
        <v>216</v>
      </c>
      <c r="B154" s="116" t="s">
        <v>142</v>
      </c>
      <c r="C154" s="196" t="s">
        <v>389</v>
      </c>
      <c r="D154" s="415" t="s">
        <v>390</v>
      </c>
      <c r="E154" s="202" t="n">
        <v>0</v>
      </c>
      <c r="F154" s="202" t="n">
        <v>0</v>
      </c>
      <c r="G154" s="202" t="n">
        <v>0</v>
      </c>
      <c r="H154" s="202" t="n">
        <v>0</v>
      </c>
      <c r="I154" s="202" t="n">
        <v>0</v>
      </c>
      <c r="J154" s="202" t="n">
        <v>0</v>
      </c>
      <c r="K154" s="202" t="n">
        <f aca="false">SUM(E154:J154)</f>
        <v>0</v>
      </c>
      <c r="L154" s="436" t="n">
        <v>3408579</v>
      </c>
    </row>
    <row r="155" customFormat="false" ht="20.6" hidden="false" customHeight="false" outlineLevel="0" collapsed="false">
      <c r="A155" s="195" t="s">
        <v>216</v>
      </c>
      <c r="B155" s="116" t="s">
        <v>142</v>
      </c>
      <c r="C155" s="196" t="s">
        <v>391</v>
      </c>
      <c r="D155" s="415" t="s">
        <v>392</v>
      </c>
      <c r="E155" s="202" t="n">
        <v>0</v>
      </c>
      <c r="F155" s="202" t="n">
        <v>0</v>
      </c>
      <c r="G155" s="202" t="n">
        <v>0</v>
      </c>
      <c r="H155" s="202" t="n">
        <v>10800</v>
      </c>
      <c r="I155" s="202" t="n">
        <v>0</v>
      </c>
      <c r="J155" s="202" t="n">
        <v>7800</v>
      </c>
      <c r="K155" s="202" t="n">
        <f aca="false">SUM(E155:J155)</f>
        <v>18600</v>
      </c>
      <c r="L155" s="436" t="n">
        <v>5704609</v>
      </c>
    </row>
    <row r="156" customFormat="false" ht="13.1" hidden="false" customHeight="false" outlineLevel="0" collapsed="false">
      <c r="A156" s="195" t="s">
        <v>216</v>
      </c>
      <c r="B156" s="116" t="s">
        <v>142</v>
      </c>
      <c r="C156" s="196" t="s">
        <v>393</v>
      </c>
      <c r="D156" s="415" t="s">
        <v>394</v>
      </c>
      <c r="E156" s="202" t="n">
        <v>0</v>
      </c>
      <c r="F156" s="202" t="n">
        <v>0</v>
      </c>
      <c r="G156" s="202" t="n">
        <v>0</v>
      </c>
      <c r="H156" s="202" t="n">
        <v>0</v>
      </c>
      <c r="I156" s="202" t="n">
        <v>0</v>
      </c>
      <c r="J156" s="202" t="n">
        <v>0</v>
      </c>
      <c r="K156" s="202" t="n">
        <f aca="false">SUM(E156:J156)</f>
        <v>0</v>
      </c>
      <c r="L156" s="436" t="n">
        <v>0</v>
      </c>
    </row>
    <row r="157" customFormat="false" ht="20.6" hidden="false" customHeight="false" outlineLevel="0" collapsed="false">
      <c r="A157" s="195" t="s">
        <v>216</v>
      </c>
      <c r="B157" s="116" t="s">
        <v>142</v>
      </c>
      <c r="C157" s="196" t="s">
        <v>395</v>
      </c>
      <c r="D157" s="415" t="s">
        <v>396</v>
      </c>
      <c r="E157" s="202" t="n">
        <v>17680</v>
      </c>
      <c r="F157" s="202" t="n">
        <v>0</v>
      </c>
      <c r="G157" s="202" t="n">
        <v>0</v>
      </c>
      <c r="H157" s="202" t="n">
        <v>0</v>
      </c>
      <c r="I157" s="202" t="n">
        <v>0</v>
      </c>
      <c r="J157" s="202" t="n">
        <v>0</v>
      </c>
      <c r="K157" s="202" t="n">
        <f aca="false">SUM(E157:J157)</f>
        <v>17680</v>
      </c>
      <c r="L157" s="436" t="n">
        <v>418092</v>
      </c>
    </row>
    <row r="158" customFormat="false" ht="13.1" hidden="false" customHeight="false" outlineLevel="0" collapsed="false">
      <c r="A158" s="195" t="s">
        <v>216</v>
      </c>
      <c r="B158" s="116" t="s">
        <v>142</v>
      </c>
      <c r="C158" s="196" t="s">
        <v>397</v>
      </c>
      <c r="D158" s="415" t="s">
        <v>398</v>
      </c>
      <c r="E158" s="202" t="n">
        <v>0</v>
      </c>
      <c r="F158" s="202" t="n">
        <v>0</v>
      </c>
      <c r="G158" s="202" t="n">
        <v>0</v>
      </c>
      <c r="H158" s="202" t="n">
        <v>0</v>
      </c>
      <c r="I158" s="202" t="n">
        <v>0</v>
      </c>
      <c r="J158" s="202" t="n">
        <v>0</v>
      </c>
      <c r="K158" s="202" t="n">
        <f aca="false">SUM(E158:J158)</f>
        <v>0</v>
      </c>
      <c r="L158" s="436" t="n">
        <v>0</v>
      </c>
    </row>
    <row r="159" customFormat="false" ht="13.1" hidden="false" customHeight="false" outlineLevel="0" collapsed="false">
      <c r="A159" s="195" t="s">
        <v>216</v>
      </c>
      <c r="B159" s="116" t="s">
        <v>142</v>
      </c>
      <c r="C159" s="196" t="s">
        <v>343</v>
      </c>
      <c r="D159" s="415" t="s">
        <v>409</v>
      </c>
      <c r="E159" s="202" t="n">
        <v>0</v>
      </c>
      <c r="F159" s="202" t="n">
        <v>55200</v>
      </c>
      <c r="G159" s="202" t="n">
        <v>55040</v>
      </c>
      <c r="H159" s="202" t="n">
        <v>0</v>
      </c>
      <c r="I159" s="202" t="n">
        <v>0</v>
      </c>
      <c r="J159" s="202" t="n">
        <v>4750</v>
      </c>
      <c r="K159" s="202" t="n">
        <f aca="false">SUM(E159:J159)</f>
        <v>114990</v>
      </c>
      <c r="L159" s="436" t="n">
        <v>9112920</v>
      </c>
    </row>
    <row r="160" customFormat="false" ht="20.6" hidden="false" customHeight="false" outlineLevel="0" collapsed="false">
      <c r="A160" s="195" t="s">
        <v>216</v>
      </c>
      <c r="B160" s="116" t="s">
        <v>142</v>
      </c>
      <c r="C160" s="196" t="s">
        <v>410</v>
      </c>
      <c r="D160" s="415" t="s">
        <v>411</v>
      </c>
      <c r="E160" s="202" t="n">
        <v>108100</v>
      </c>
      <c r="F160" s="202" t="n">
        <v>1257400</v>
      </c>
      <c r="G160" s="202" t="n">
        <v>381000</v>
      </c>
      <c r="H160" s="202" t="n">
        <v>2044200</v>
      </c>
      <c r="I160" s="202" t="n">
        <v>505500</v>
      </c>
      <c r="J160" s="202" t="n">
        <v>1185100</v>
      </c>
      <c r="K160" s="202" t="n">
        <f aca="false">SUM(E160:J160)</f>
        <v>5481300</v>
      </c>
      <c r="L160" s="436" t="n">
        <v>197257800</v>
      </c>
    </row>
    <row r="161" customFormat="false" ht="20.6" hidden="false" customHeight="false" outlineLevel="0" collapsed="false">
      <c r="A161" s="195" t="s">
        <v>216</v>
      </c>
      <c r="B161" s="116" t="s">
        <v>142</v>
      </c>
      <c r="C161" s="196" t="s">
        <v>412</v>
      </c>
      <c r="D161" s="415" t="s">
        <v>413</v>
      </c>
      <c r="E161" s="202" t="n">
        <v>0</v>
      </c>
      <c r="F161" s="202" t="n">
        <v>0</v>
      </c>
      <c r="G161" s="202" t="n">
        <v>291100</v>
      </c>
      <c r="H161" s="202" t="n">
        <v>0</v>
      </c>
      <c r="I161" s="202" t="n">
        <v>0</v>
      </c>
      <c r="J161" s="202" t="n">
        <v>0</v>
      </c>
      <c r="K161" s="202" t="n">
        <f aca="false">SUM(E161:J161)</f>
        <v>291100</v>
      </c>
      <c r="L161" s="436" t="n">
        <v>9625100</v>
      </c>
    </row>
    <row r="162" customFormat="false" ht="20.6" hidden="false" customHeight="false" outlineLevel="0" collapsed="false">
      <c r="A162" s="195" t="s">
        <v>216</v>
      </c>
      <c r="B162" s="116" t="s">
        <v>142</v>
      </c>
      <c r="C162" s="196" t="s">
        <v>414</v>
      </c>
      <c r="D162" s="415" t="s">
        <v>415</v>
      </c>
      <c r="E162" s="202" t="n">
        <v>0</v>
      </c>
      <c r="F162" s="202" t="n">
        <v>16200</v>
      </c>
      <c r="G162" s="202" t="n">
        <v>0</v>
      </c>
      <c r="H162" s="202" t="n">
        <v>0</v>
      </c>
      <c r="I162" s="202" t="n">
        <v>0</v>
      </c>
      <c r="J162" s="202" t="n">
        <v>0</v>
      </c>
      <c r="K162" s="202" t="n">
        <f aca="false">SUM(E162:J162)</f>
        <v>16200</v>
      </c>
      <c r="L162" s="436" t="n">
        <v>491900</v>
      </c>
    </row>
    <row r="163" customFormat="false" ht="20.6" hidden="false" customHeight="false" outlineLevel="0" collapsed="false">
      <c r="A163" s="195" t="s">
        <v>216</v>
      </c>
      <c r="B163" s="116" t="s">
        <v>142</v>
      </c>
      <c r="C163" s="196" t="s">
        <v>416</v>
      </c>
      <c r="D163" s="415" t="s">
        <v>417</v>
      </c>
      <c r="E163" s="202" t="n">
        <v>0</v>
      </c>
      <c r="F163" s="202" t="n">
        <v>0</v>
      </c>
      <c r="G163" s="202" t="n">
        <v>0</v>
      </c>
      <c r="H163" s="202" t="n">
        <v>0</v>
      </c>
      <c r="I163" s="202" t="n">
        <v>0</v>
      </c>
      <c r="J163" s="202" t="n">
        <v>0</v>
      </c>
      <c r="K163" s="202" t="n">
        <f aca="false">SUM(E163:J163)</f>
        <v>0</v>
      </c>
      <c r="L163" s="436" t="n">
        <v>2400000</v>
      </c>
    </row>
    <row r="164" customFormat="false" ht="13.1" hidden="false" customHeight="false" outlineLevel="0" collapsed="false">
      <c r="A164" s="195" t="s">
        <v>216</v>
      </c>
      <c r="B164" s="116" t="s">
        <v>142</v>
      </c>
      <c r="C164" s="196" t="s">
        <v>350</v>
      </c>
      <c r="D164" s="415" t="s">
        <v>418</v>
      </c>
      <c r="E164" s="202" t="n">
        <v>0</v>
      </c>
      <c r="F164" s="202" t="n">
        <v>0</v>
      </c>
      <c r="G164" s="202" t="n">
        <v>0</v>
      </c>
      <c r="H164" s="202" t="n">
        <v>3000000</v>
      </c>
      <c r="I164" s="202" t="n">
        <v>0</v>
      </c>
      <c r="J164" s="202" t="n">
        <v>0</v>
      </c>
      <c r="K164" s="202" t="n">
        <f aca="false">SUM(E164:J164)</f>
        <v>3000000</v>
      </c>
      <c r="L164" s="436" t="n">
        <v>6594000</v>
      </c>
    </row>
    <row r="165" customFormat="false" ht="13.1" hidden="false" customHeight="false" outlineLevel="0" collapsed="false">
      <c r="A165" s="195" t="s">
        <v>216</v>
      </c>
      <c r="B165" s="116" t="s">
        <v>142</v>
      </c>
      <c r="C165" s="196" t="s">
        <v>352</v>
      </c>
      <c r="D165" s="415" t="s">
        <v>419</v>
      </c>
      <c r="E165" s="202" t="n">
        <v>0</v>
      </c>
      <c r="F165" s="202" t="n">
        <v>0</v>
      </c>
      <c r="G165" s="202" t="n">
        <v>7160000</v>
      </c>
      <c r="H165" s="202" t="n">
        <v>6330000</v>
      </c>
      <c r="I165" s="202" t="n">
        <v>1300000</v>
      </c>
      <c r="J165" s="202" t="n">
        <v>0</v>
      </c>
      <c r="K165" s="202" t="n">
        <f aca="false">SUM(E165:J165)</f>
        <v>14790000</v>
      </c>
      <c r="L165" s="436" t="n">
        <v>620700000</v>
      </c>
    </row>
    <row r="166" customFormat="false" ht="20.6" hidden="false" customHeight="false" outlineLevel="0" collapsed="false">
      <c r="A166" s="195" t="s">
        <v>216</v>
      </c>
      <c r="B166" s="116" t="s">
        <v>142</v>
      </c>
      <c r="C166" s="196" t="s">
        <v>420</v>
      </c>
      <c r="D166" s="415" t="s">
        <v>421</v>
      </c>
      <c r="E166" s="202" t="n">
        <v>0</v>
      </c>
      <c r="F166" s="202" t="n">
        <v>0</v>
      </c>
      <c r="G166" s="202" t="n">
        <v>0</v>
      </c>
      <c r="H166" s="202" t="n">
        <v>0</v>
      </c>
      <c r="I166" s="202" t="n">
        <v>0</v>
      </c>
      <c r="J166" s="202" t="n">
        <v>0</v>
      </c>
      <c r="K166" s="202" t="n">
        <f aca="false">SUM(E166:J166)</f>
        <v>0</v>
      </c>
      <c r="L166" s="436" t="n">
        <v>0</v>
      </c>
    </row>
    <row r="167" customFormat="false" ht="13.1" hidden="false" customHeight="false" outlineLevel="0" collapsed="false">
      <c r="A167" s="195" t="s">
        <v>216</v>
      </c>
      <c r="B167" s="116" t="s">
        <v>142</v>
      </c>
      <c r="C167" s="196" t="s">
        <v>422</v>
      </c>
      <c r="D167" s="415" t="s">
        <v>423</v>
      </c>
      <c r="E167" s="202" t="n">
        <v>0</v>
      </c>
      <c r="F167" s="202" t="n">
        <v>39765</v>
      </c>
      <c r="G167" s="202" t="n">
        <v>0</v>
      </c>
      <c r="H167" s="202" t="n">
        <v>0</v>
      </c>
      <c r="I167" s="202" t="n">
        <v>0</v>
      </c>
      <c r="J167" s="202" t="n">
        <v>0</v>
      </c>
      <c r="K167" s="202" t="n">
        <f aca="false">SUM(E167:J167)</f>
        <v>39765</v>
      </c>
      <c r="L167" s="436" t="n">
        <v>10365030</v>
      </c>
    </row>
    <row r="168" customFormat="false" ht="20.6" hidden="false" customHeight="false" outlineLevel="0" collapsed="false">
      <c r="A168" s="195" t="s">
        <v>216</v>
      </c>
      <c r="B168" s="116" t="s">
        <v>142</v>
      </c>
      <c r="C168" s="196" t="s">
        <v>424</v>
      </c>
      <c r="D168" s="415" t="s">
        <v>425</v>
      </c>
      <c r="E168" s="202" t="n">
        <v>0</v>
      </c>
      <c r="F168" s="202" t="n">
        <v>42000</v>
      </c>
      <c r="G168" s="202" t="n">
        <v>0</v>
      </c>
      <c r="H168" s="202" t="n">
        <v>0</v>
      </c>
      <c r="I168" s="202" t="n">
        <v>9000</v>
      </c>
      <c r="J168" s="202" t="n">
        <v>9800</v>
      </c>
      <c r="K168" s="202" t="n">
        <f aca="false">SUM(E168:J168)</f>
        <v>60800</v>
      </c>
      <c r="L168" s="436" t="n">
        <v>31533400</v>
      </c>
    </row>
    <row r="169" customFormat="false" ht="20.6" hidden="false" customHeight="false" outlineLevel="0" collapsed="false">
      <c r="A169" s="195" t="s">
        <v>216</v>
      </c>
      <c r="B169" s="116" t="s">
        <v>142</v>
      </c>
      <c r="C169" s="196" t="s">
        <v>426</v>
      </c>
      <c r="D169" s="415" t="s">
        <v>427</v>
      </c>
      <c r="E169" s="202" t="n">
        <v>0</v>
      </c>
      <c r="F169" s="202" t="n">
        <v>217170</v>
      </c>
      <c r="G169" s="202" t="n">
        <v>17721</v>
      </c>
      <c r="H169" s="202" t="n">
        <v>45765</v>
      </c>
      <c r="I169" s="202" t="n">
        <v>22554</v>
      </c>
      <c r="J169" s="202" t="n">
        <v>32200</v>
      </c>
      <c r="K169" s="202" t="n">
        <f aca="false">SUM(E169:J169)</f>
        <v>335410</v>
      </c>
      <c r="L169" s="436" t="n">
        <v>62851903</v>
      </c>
    </row>
    <row r="170" customFormat="false" ht="30" hidden="false" customHeight="false" outlineLevel="0" collapsed="false">
      <c r="A170" s="195" t="s">
        <v>216</v>
      </c>
      <c r="B170" s="116" t="s">
        <v>142</v>
      </c>
      <c r="C170" s="196" t="s">
        <v>428</v>
      </c>
      <c r="D170" s="415" t="s">
        <v>429</v>
      </c>
      <c r="E170" s="202" t="n">
        <v>0</v>
      </c>
      <c r="F170" s="202" t="n">
        <v>0</v>
      </c>
      <c r="G170" s="202" t="n">
        <v>0</v>
      </c>
      <c r="H170" s="202" t="n">
        <v>0</v>
      </c>
      <c r="I170" s="202" t="n">
        <v>0</v>
      </c>
      <c r="J170" s="202" t="n">
        <v>0</v>
      </c>
      <c r="K170" s="202" t="n">
        <f aca="false">SUM(E170:J170)</f>
        <v>0</v>
      </c>
      <c r="L170" s="436" t="n">
        <v>0</v>
      </c>
    </row>
    <row r="171" customFormat="false" ht="13.1" hidden="false" customHeight="false" outlineLevel="0" collapsed="false">
      <c r="A171" s="195" t="s">
        <v>216</v>
      </c>
      <c r="B171" s="116" t="s">
        <v>142</v>
      </c>
      <c r="C171" s="196" t="s">
        <v>360</v>
      </c>
      <c r="D171" s="415" t="s">
        <v>430</v>
      </c>
      <c r="E171" s="202" t="n">
        <v>80000</v>
      </c>
      <c r="F171" s="202" t="n">
        <v>117000</v>
      </c>
      <c r="G171" s="202" t="n">
        <v>173100</v>
      </c>
      <c r="H171" s="202" t="n">
        <v>1200900</v>
      </c>
      <c r="I171" s="202" t="n">
        <v>1167900</v>
      </c>
      <c r="J171" s="202" t="n">
        <v>1261800</v>
      </c>
      <c r="K171" s="202" t="n">
        <f aca="false">SUM(E171:J171)</f>
        <v>4000700</v>
      </c>
      <c r="L171" s="436" t="n">
        <v>74894600</v>
      </c>
    </row>
    <row r="172" customFormat="false" ht="30" hidden="false" customHeight="false" outlineLevel="0" collapsed="false">
      <c r="A172" s="195" t="s">
        <v>216</v>
      </c>
      <c r="B172" s="116" t="s">
        <v>142</v>
      </c>
      <c r="C172" s="196" t="s">
        <v>431</v>
      </c>
      <c r="D172" s="415" t="s">
        <v>432</v>
      </c>
      <c r="E172" s="202" t="n">
        <v>0</v>
      </c>
      <c r="F172" s="202" t="n">
        <v>0</v>
      </c>
      <c r="G172" s="202" t="n">
        <v>0</v>
      </c>
      <c r="H172" s="202" t="n">
        <v>15330036</v>
      </c>
      <c r="I172" s="202" t="n">
        <v>59728</v>
      </c>
      <c r="J172" s="202" t="n">
        <v>0</v>
      </c>
      <c r="K172" s="202" t="n">
        <f aca="false">SUM(E172:J172)</f>
        <v>15389764</v>
      </c>
      <c r="L172" s="436" t="n">
        <v>312591077</v>
      </c>
    </row>
    <row r="173" customFormat="false" ht="13.1" hidden="false" customHeight="false" outlineLevel="0" collapsed="false">
      <c r="A173" s="195" t="s">
        <v>216</v>
      </c>
      <c r="B173" s="116" t="s">
        <v>142</v>
      </c>
      <c r="C173" s="196" t="s">
        <v>433</v>
      </c>
      <c r="D173" s="415" t="s">
        <v>434</v>
      </c>
      <c r="E173" s="202" t="n">
        <v>0</v>
      </c>
      <c r="F173" s="202" t="n">
        <v>0</v>
      </c>
      <c r="G173" s="202" t="n">
        <v>41424000</v>
      </c>
      <c r="H173" s="202" t="n">
        <v>17532000</v>
      </c>
      <c r="I173" s="202" t="n">
        <v>0</v>
      </c>
      <c r="J173" s="202" t="n">
        <v>0</v>
      </c>
      <c r="K173" s="202" t="n">
        <f aca="false">SUM(E173:J173)</f>
        <v>58956000</v>
      </c>
      <c r="L173" s="436" t="n">
        <v>625544400</v>
      </c>
    </row>
    <row r="174" customFormat="false" ht="20.6" hidden="false" customHeight="false" outlineLevel="0" collapsed="false">
      <c r="A174" s="195" t="s">
        <v>216</v>
      </c>
      <c r="B174" s="116" t="s">
        <v>142</v>
      </c>
      <c r="C174" s="196" t="s">
        <v>435</v>
      </c>
      <c r="D174" s="415" t="s">
        <v>436</v>
      </c>
      <c r="E174" s="202" t="n">
        <v>0</v>
      </c>
      <c r="F174" s="202" t="n">
        <v>0</v>
      </c>
      <c r="G174" s="202" t="n">
        <v>0</v>
      </c>
      <c r="H174" s="202" t="n">
        <v>0</v>
      </c>
      <c r="I174" s="202" t="n">
        <v>0</v>
      </c>
      <c r="J174" s="202" t="n">
        <v>0</v>
      </c>
      <c r="K174" s="202" t="n">
        <f aca="false">SUM(E174:J174)</f>
        <v>0</v>
      </c>
      <c r="L174" s="436" t="n">
        <v>99770</v>
      </c>
    </row>
    <row r="175" customFormat="false" ht="13.1" hidden="false" customHeight="false" outlineLevel="0" collapsed="false">
      <c r="A175" s="195" t="s">
        <v>216</v>
      </c>
      <c r="B175" s="116" t="s">
        <v>142</v>
      </c>
      <c r="C175" s="196" t="s">
        <v>437</v>
      </c>
      <c r="D175" s="415" t="s">
        <v>438</v>
      </c>
      <c r="E175" s="202" t="n">
        <v>0</v>
      </c>
      <c r="F175" s="202" t="n">
        <v>0</v>
      </c>
      <c r="G175" s="202" t="n">
        <v>0</v>
      </c>
      <c r="H175" s="202" t="n">
        <v>0</v>
      </c>
      <c r="I175" s="202" t="n">
        <v>0</v>
      </c>
      <c r="J175" s="202" t="n">
        <v>0</v>
      </c>
      <c r="K175" s="202" t="n">
        <f aca="false">SUM(E175:J175)</f>
        <v>0</v>
      </c>
      <c r="L175" s="436" t="n">
        <v>0</v>
      </c>
    </row>
    <row r="176" customFormat="false" ht="13.1" hidden="false" customHeight="false" outlineLevel="0" collapsed="false">
      <c r="A176" s="195" t="s">
        <v>216</v>
      </c>
      <c r="B176" s="116" t="s">
        <v>142</v>
      </c>
      <c r="C176" s="196" t="s">
        <v>439</v>
      </c>
      <c r="D176" s="415" t="s">
        <v>440</v>
      </c>
      <c r="E176" s="202" t="n">
        <v>0</v>
      </c>
      <c r="F176" s="202" t="n">
        <v>0</v>
      </c>
      <c r="G176" s="202" t="n">
        <v>0</v>
      </c>
      <c r="H176" s="202" t="n">
        <v>0</v>
      </c>
      <c r="I176" s="202" t="n">
        <v>0</v>
      </c>
      <c r="J176" s="202" t="n">
        <v>0</v>
      </c>
      <c r="K176" s="202" t="n">
        <f aca="false">SUM(E176:J176)</f>
        <v>0</v>
      </c>
      <c r="L176" s="436" t="n">
        <v>130000</v>
      </c>
    </row>
    <row r="177" customFormat="false" ht="20.6" hidden="false" customHeight="false" outlineLevel="0" collapsed="false">
      <c r="A177" s="195" t="s">
        <v>216</v>
      </c>
      <c r="B177" s="116" t="s">
        <v>142</v>
      </c>
      <c r="C177" s="196" t="s">
        <v>441</v>
      </c>
      <c r="D177" s="415" t="s">
        <v>442</v>
      </c>
      <c r="E177" s="202" t="n">
        <v>0</v>
      </c>
      <c r="F177" s="202" t="n">
        <v>0</v>
      </c>
      <c r="G177" s="202" t="n">
        <v>0</v>
      </c>
      <c r="H177" s="202" t="n">
        <v>0</v>
      </c>
      <c r="I177" s="202" t="n">
        <v>0</v>
      </c>
      <c r="J177" s="202" t="n">
        <v>0</v>
      </c>
      <c r="K177" s="202" t="n">
        <f aca="false">SUM(E177:J177)</f>
        <v>0</v>
      </c>
      <c r="L177" s="436" t="n">
        <v>0</v>
      </c>
    </row>
    <row r="178" customFormat="false" ht="20.6" hidden="false" customHeight="false" outlineLevel="0" collapsed="false">
      <c r="A178" s="195" t="s">
        <v>216</v>
      </c>
      <c r="B178" s="116" t="s">
        <v>142</v>
      </c>
      <c r="C178" s="196" t="s">
        <v>443</v>
      </c>
      <c r="D178" s="415" t="s">
        <v>444</v>
      </c>
      <c r="E178" s="202" t="n">
        <v>0</v>
      </c>
      <c r="F178" s="202" t="n">
        <v>0</v>
      </c>
      <c r="G178" s="202" t="n">
        <v>0</v>
      </c>
      <c r="H178" s="202" t="n">
        <v>5780</v>
      </c>
      <c r="I178" s="202" t="n">
        <v>9500</v>
      </c>
      <c r="J178" s="202" t="n">
        <v>0</v>
      </c>
      <c r="K178" s="202" t="n">
        <f aca="false">SUM(E178:J178)</f>
        <v>15280</v>
      </c>
      <c r="L178" s="436" t="n">
        <v>602790</v>
      </c>
    </row>
    <row r="179" customFormat="false" ht="30" hidden="false" customHeight="false" outlineLevel="0" collapsed="false">
      <c r="A179" s="195" t="s">
        <v>216</v>
      </c>
      <c r="B179" s="116" t="s">
        <v>142</v>
      </c>
      <c r="C179" s="196" t="s">
        <v>445</v>
      </c>
      <c r="D179" s="415" t="s">
        <v>446</v>
      </c>
      <c r="E179" s="202" t="n">
        <v>0</v>
      </c>
      <c r="F179" s="202" t="n">
        <v>0</v>
      </c>
      <c r="G179" s="202" t="n">
        <v>0</v>
      </c>
      <c r="H179" s="202" t="n">
        <v>0</v>
      </c>
      <c r="I179" s="202" t="n">
        <v>0</v>
      </c>
      <c r="J179" s="202" t="n">
        <v>0</v>
      </c>
      <c r="K179" s="202" t="n">
        <f aca="false">SUM(E179:J179)</f>
        <v>0</v>
      </c>
      <c r="L179" s="436" t="n">
        <v>482909460</v>
      </c>
    </row>
    <row r="180" customFormat="false" ht="13.1" hidden="false" customHeight="false" outlineLevel="0" collapsed="false">
      <c r="A180" s="195" t="s">
        <v>216</v>
      </c>
      <c r="B180" s="116" t="s">
        <v>142</v>
      </c>
      <c r="C180" s="196" t="s">
        <v>447</v>
      </c>
      <c r="D180" s="415" t="s">
        <v>448</v>
      </c>
      <c r="E180" s="202" t="n">
        <v>0</v>
      </c>
      <c r="F180" s="202" t="n">
        <v>0</v>
      </c>
      <c r="G180" s="202" t="n">
        <v>0</v>
      </c>
      <c r="H180" s="202" t="n">
        <v>0</v>
      </c>
      <c r="I180" s="202" t="n">
        <v>0</v>
      </c>
      <c r="J180" s="202" t="n">
        <v>0</v>
      </c>
      <c r="K180" s="202" t="n">
        <f aca="false">SUM(E180:J180)</f>
        <v>0</v>
      </c>
      <c r="L180" s="436" t="n">
        <v>0</v>
      </c>
    </row>
    <row r="181" customFormat="false" ht="20.6" hidden="false" customHeight="false" outlineLevel="0" collapsed="false">
      <c r="A181" s="195" t="s">
        <v>216</v>
      </c>
      <c r="B181" s="116" t="s">
        <v>142</v>
      </c>
      <c r="C181" s="196" t="s">
        <v>449</v>
      </c>
      <c r="D181" s="415" t="s">
        <v>450</v>
      </c>
      <c r="E181" s="202" t="n">
        <v>0</v>
      </c>
      <c r="F181" s="202" t="n">
        <v>0</v>
      </c>
      <c r="G181" s="202" t="n">
        <v>9450</v>
      </c>
      <c r="H181" s="202" t="n">
        <v>90300</v>
      </c>
      <c r="I181" s="202" t="n">
        <v>0</v>
      </c>
      <c r="J181" s="202" t="n">
        <v>0</v>
      </c>
      <c r="K181" s="202" t="n">
        <f aca="false">SUM(E181:J181)</f>
        <v>99750</v>
      </c>
      <c r="L181" s="436" t="n">
        <v>2750664</v>
      </c>
    </row>
    <row r="182" customFormat="false" ht="13.1" hidden="false" customHeight="false" outlineLevel="0" collapsed="false">
      <c r="A182" s="195" t="s">
        <v>216</v>
      </c>
      <c r="B182" s="116" t="s">
        <v>142</v>
      </c>
      <c r="C182" s="196" t="s">
        <v>451</v>
      </c>
      <c r="D182" s="415" t="s">
        <v>452</v>
      </c>
      <c r="E182" s="202" t="n">
        <v>0</v>
      </c>
      <c r="F182" s="202" t="n">
        <v>0</v>
      </c>
      <c r="G182" s="202" t="n">
        <v>0</v>
      </c>
      <c r="H182" s="202" t="n">
        <v>0</v>
      </c>
      <c r="I182" s="202" t="n">
        <v>0</v>
      </c>
      <c r="J182" s="202" t="n">
        <v>0</v>
      </c>
      <c r="K182" s="202" t="n">
        <f aca="false">SUM(E182:J182)</f>
        <v>0</v>
      </c>
      <c r="L182" s="436" t="n">
        <v>0</v>
      </c>
    </row>
    <row r="183" customFormat="false" ht="13.1" hidden="false" customHeight="false" outlineLevel="0" collapsed="false">
      <c r="A183" s="195" t="s">
        <v>216</v>
      </c>
      <c r="B183" s="116" t="s">
        <v>142</v>
      </c>
      <c r="C183" s="196" t="s">
        <v>453</v>
      </c>
      <c r="D183" s="415" t="s">
        <v>454</v>
      </c>
      <c r="E183" s="202" t="n">
        <v>0</v>
      </c>
      <c r="F183" s="202" t="n">
        <v>0</v>
      </c>
      <c r="G183" s="202" t="n">
        <v>0</v>
      </c>
      <c r="H183" s="202" t="n">
        <v>0</v>
      </c>
      <c r="I183" s="202" t="n">
        <v>0</v>
      </c>
      <c r="J183" s="202" t="n">
        <v>0</v>
      </c>
      <c r="K183" s="202" t="n">
        <f aca="false">SUM(E183:J183)</f>
        <v>0</v>
      </c>
      <c r="L183" s="436" t="n">
        <v>0</v>
      </c>
    </row>
    <row r="184" customFormat="false" ht="13.1" hidden="false" customHeight="false" outlineLevel="0" collapsed="false">
      <c r="A184" s="195" t="s">
        <v>216</v>
      </c>
      <c r="B184" s="116" t="s">
        <v>142</v>
      </c>
      <c r="C184" s="196" t="s">
        <v>455</v>
      </c>
      <c r="D184" s="415" t="s">
        <v>456</v>
      </c>
      <c r="E184" s="202" t="n">
        <v>0</v>
      </c>
      <c r="F184" s="202" t="n">
        <v>0</v>
      </c>
      <c r="G184" s="202" t="n">
        <v>0</v>
      </c>
      <c r="H184" s="202" t="n">
        <v>0</v>
      </c>
      <c r="I184" s="202" t="n">
        <v>0</v>
      </c>
      <c r="J184" s="202" t="n">
        <v>0</v>
      </c>
      <c r="K184" s="202" t="n">
        <f aca="false">SUM(E184:J184)</f>
        <v>0</v>
      </c>
      <c r="L184" s="436" t="n">
        <v>6075000</v>
      </c>
    </row>
    <row r="185" customFormat="false" ht="13.1" hidden="false" customHeight="false" outlineLevel="0" collapsed="false">
      <c r="A185" s="195" t="s">
        <v>216</v>
      </c>
      <c r="B185" s="116" t="s">
        <v>142</v>
      </c>
      <c r="C185" s="196" t="s">
        <v>457</v>
      </c>
      <c r="D185" s="415" t="s">
        <v>458</v>
      </c>
      <c r="E185" s="202" t="n">
        <v>60750</v>
      </c>
      <c r="F185" s="202" t="n">
        <v>0</v>
      </c>
      <c r="G185" s="202" t="n">
        <v>0</v>
      </c>
      <c r="H185" s="202" t="n">
        <v>32400</v>
      </c>
      <c r="I185" s="202" t="n">
        <v>8748</v>
      </c>
      <c r="J185" s="202" t="n">
        <v>0</v>
      </c>
      <c r="K185" s="202" t="n">
        <f aca="false">SUM(E185:J185)</f>
        <v>101898</v>
      </c>
      <c r="L185" s="436" t="n">
        <v>1817803</v>
      </c>
    </row>
    <row r="186" customFormat="false" ht="20.6" hidden="false" customHeight="false" outlineLevel="0" collapsed="false">
      <c r="A186" s="195" t="s">
        <v>216</v>
      </c>
      <c r="B186" s="116" t="s">
        <v>142</v>
      </c>
      <c r="C186" s="196" t="s">
        <v>459</v>
      </c>
      <c r="D186" s="415" t="s">
        <v>460</v>
      </c>
      <c r="E186" s="202" t="n">
        <v>0</v>
      </c>
      <c r="F186" s="202" t="n">
        <v>0</v>
      </c>
      <c r="G186" s="202" t="n">
        <v>0</v>
      </c>
      <c r="H186" s="202" t="n">
        <v>0</v>
      </c>
      <c r="I186" s="202" t="n">
        <v>0</v>
      </c>
      <c r="J186" s="202" t="n">
        <v>0</v>
      </c>
      <c r="K186" s="202" t="n">
        <f aca="false">SUM(E186:J186)</f>
        <v>0</v>
      </c>
      <c r="L186" s="436" t="n">
        <v>154000</v>
      </c>
    </row>
    <row r="187" customFormat="false" ht="13.1" hidden="false" customHeight="false" outlineLevel="0" collapsed="false">
      <c r="A187" s="195" t="s">
        <v>216</v>
      </c>
      <c r="B187" s="116" t="s">
        <v>142</v>
      </c>
      <c r="C187" s="196" t="s">
        <v>461</v>
      </c>
      <c r="D187" s="415" t="s">
        <v>462</v>
      </c>
      <c r="E187" s="202" t="n">
        <v>0</v>
      </c>
      <c r="F187" s="202" t="n">
        <v>0</v>
      </c>
      <c r="G187" s="202" t="n">
        <v>0</v>
      </c>
      <c r="H187" s="202" t="n">
        <v>0</v>
      </c>
      <c r="I187" s="202" t="n">
        <v>0</v>
      </c>
      <c r="J187" s="202" t="n">
        <v>0</v>
      </c>
      <c r="K187" s="202" t="n">
        <f aca="false">SUM(E187:J187)</f>
        <v>0</v>
      </c>
      <c r="L187" s="436" t="n">
        <v>702395678</v>
      </c>
    </row>
    <row r="188" customFormat="false" ht="30" hidden="false" customHeight="false" outlineLevel="0" collapsed="false">
      <c r="A188" s="195" t="s">
        <v>216</v>
      </c>
      <c r="B188" s="116" t="s">
        <v>142</v>
      </c>
      <c r="C188" s="196" t="s">
        <v>463</v>
      </c>
      <c r="D188" s="415" t="s">
        <v>464</v>
      </c>
      <c r="E188" s="202" t="n">
        <v>0</v>
      </c>
      <c r="F188" s="202" t="n">
        <v>0</v>
      </c>
      <c r="G188" s="202" t="n">
        <v>0</v>
      </c>
      <c r="H188" s="202" t="n">
        <v>0</v>
      </c>
      <c r="I188" s="202" t="n">
        <v>0</v>
      </c>
      <c r="J188" s="202" t="n">
        <v>0</v>
      </c>
      <c r="K188" s="202" t="n">
        <f aca="false">SUM(E188:J188)</f>
        <v>0</v>
      </c>
      <c r="L188" s="436" t="n">
        <v>0</v>
      </c>
    </row>
    <row r="189" customFormat="false" ht="20.6" hidden="false" customHeight="false" outlineLevel="0" collapsed="false">
      <c r="A189" s="195" t="s">
        <v>216</v>
      </c>
      <c r="B189" s="116" t="s">
        <v>142</v>
      </c>
      <c r="C189" s="196" t="s">
        <v>465</v>
      </c>
      <c r="D189" s="415" t="s">
        <v>466</v>
      </c>
      <c r="E189" s="202" t="n">
        <v>0</v>
      </c>
      <c r="F189" s="202" t="n">
        <v>0</v>
      </c>
      <c r="G189" s="202" t="n">
        <v>0</v>
      </c>
      <c r="H189" s="202" t="n">
        <v>0</v>
      </c>
      <c r="I189" s="202" t="n">
        <v>0</v>
      </c>
      <c r="J189" s="202" t="n">
        <v>0</v>
      </c>
      <c r="K189" s="202" t="n">
        <f aca="false">SUM(E189:J189)</f>
        <v>0</v>
      </c>
      <c r="L189" s="436" t="n">
        <v>0</v>
      </c>
    </row>
    <row r="190" customFormat="false" ht="20.6" hidden="false" customHeight="false" outlineLevel="0" collapsed="false">
      <c r="A190" s="195" t="s">
        <v>216</v>
      </c>
      <c r="B190" s="116" t="s">
        <v>142</v>
      </c>
      <c r="C190" s="196" t="s">
        <v>467</v>
      </c>
      <c r="D190" s="415" t="s">
        <v>468</v>
      </c>
      <c r="E190" s="202" t="n">
        <v>0</v>
      </c>
      <c r="F190" s="202" t="n">
        <v>137600</v>
      </c>
      <c r="G190" s="202" t="n">
        <v>17200</v>
      </c>
      <c r="H190" s="202" t="n">
        <v>206400</v>
      </c>
      <c r="I190" s="202" t="n">
        <v>68800</v>
      </c>
      <c r="J190" s="202" t="n">
        <v>120400</v>
      </c>
      <c r="K190" s="202" t="n">
        <f aca="false">SUM(E190:J190)</f>
        <v>550400</v>
      </c>
      <c r="L190" s="436" t="n">
        <v>26315200</v>
      </c>
    </row>
    <row r="191" customFormat="false" ht="20.6" hidden="false" customHeight="false" outlineLevel="0" collapsed="false">
      <c r="A191" s="195" t="s">
        <v>216</v>
      </c>
      <c r="B191" s="116" t="s">
        <v>142</v>
      </c>
      <c r="C191" s="196" t="s">
        <v>278</v>
      </c>
      <c r="D191" s="415" t="s">
        <v>469</v>
      </c>
      <c r="E191" s="202" t="n">
        <v>0</v>
      </c>
      <c r="F191" s="202" t="n">
        <v>0</v>
      </c>
      <c r="G191" s="202" t="n">
        <v>0</v>
      </c>
      <c r="H191" s="202" t="n">
        <v>0</v>
      </c>
      <c r="I191" s="202" t="n">
        <v>0</v>
      </c>
      <c r="J191" s="202" t="n">
        <v>0</v>
      </c>
      <c r="K191" s="202" t="n">
        <f aca="false">SUM(E191:J191)</f>
        <v>0</v>
      </c>
      <c r="L191" s="436" t="n">
        <v>89720</v>
      </c>
    </row>
    <row r="192" customFormat="false" ht="20.6" hidden="false" customHeight="false" outlineLevel="0" collapsed="false">
      <c r="A192" s="195" t="s">
        <v>216</v>
      </c>
      <c r="B192" s="116" t="s">
        <v>142</v>
      </c>
      <c r="C192" s="196" t="s">
        <v>387</v>
      </c>
      <c r="D192" s="415" t="s">
        <v>470</v>
      </c>
      <c r="E192" s="202" t="n">
        <v>0</v>
      </c>
      <c r="F192" s="202" t="n">
        <v>0</v>
      </c>
      <c r="G192" s="202" t="n">
        <v>0</v>
      </c>
      <c r="H192" s="202" t="n">
        <v>0</v>
      </c>
      <c r="I192" s="202" t="n">
        <v>0</v>
      </c>
      <c r="J192" s="202" t="n">
        <v>0</v>
      </c>
      <c r="K192" s="202" t="n">
        <f aca="false">SUM(E192:J192)</f>
        <v>0</v>
      </c>
      <c r="L192" s="436" t="n">
        <v>2080000</v>
      </c>
    </row>
    <row r="193" customFormat="false" ht="30" hidden="false" customHeight="false" outlineLevel="0" collapsed="false">
      <c r="A193" s="195" t="s">
        <v>216</v>
      </c>
      <c r="B193" s="116" t="s">
        <v>142</v>
      </c>
      <c r="C193" s="196" t="s">
        <v>471</v>
      </c>
      <c r="D193" s="415" t="s">
        <v>472</v>
      </c>
      <c r="E193" s="202" t="n">
        <v>0</v>
      </c>
      <c r="F193" s="202" t="n">
        <v>0</v>
      </c>
      <c r="G193" s="202" t="n">
        <v>0</v>
      </c>
      <c r="H193" s="202" t="n">
        <v>0</v>
      </c>
      <c r="I193" s="202" t="n">
        <v>0</v>
      </c>
      <c r="J193" s="202" t="n">
        <v>0</v>
      </c>
      <c r="K193" s="202" t="n">
        <f aca="false">SUM(E193:J193)</f>
        <v>0</v>
      </c>
      <c r="L193" s="436" t="n">
        <v>44000</v>
      </c>
    </row>
    <row r="194" customFormat="false" ht="20.6" hidden="false" customHeight="false" outlineLevel="0" collapsed="false">
      <c r="A194" s="195" t="s">
        <v>216</v>
      </c>
      <c r="B194" s="116" t="s">
        <v>142</v>
      </c>
      <c r="C194" s="196" t="s">
        <v>473</v>
      </c>
      <c r="D194" s="415" t="s">
        <v>474</v>
      </c>
      <c r="E194" s="202" t="n">
        <v>0</v>
      </c>
      <c r="F194" s="202" t="n">
        <v>0</v>
      </c>
      <c r="G194" s="202" t="n">
        <v>0</v>
      </c>
      <c r="H194" s="202" t="n">
        <v>0</v>
      </c>
      <c r="I194" s="202" t="n">
        <v>0</v>
      </c>
      <c r="J194" s="202" t="n">
        <v>0</v>
      </c>
      <c r="K194" s="202" t="n">
        <f aca="false">SUM(E194:J194)</f>
        <v>0</v>
      </c>
      <c r="L194" s="436" t="n">
        <v>13300</v>
      </c>
    </row>
    <row r="195" customFormat="false" ht="20.6" hidden="false" customHeight="false" outlineLevel="0" collapsed="false">
      <c r="A195" s="195" t="s">
        <v>216</v>
      </c>
      <c r="B195" s="116" t="s">
        <v>142</v>
      </c>
      <c r="C195" s="196" t="s">
        <v>475</v>
      </c>
      <c r="D195" s="415" t="s">
        <v>476</v>
      </c>
      <c r="E195" s="202" t="n">
        <v>0</v>
      </c>
      <c r="F195" s="202" t="n">
        <v>0</v>
      </c>
      <c r="G195" s="202" t="n">
        <v>0</v>
      </c>
      <c r="H195" s="202" t="n">
        <v>0</v>
      </c>
      <c r="I195" s="202" t="n">
        <v>0</v>
      </c>
      <c r="J195" s="202" t="n">
        <v>0</v>
      </c>
      <c r="K195" s="202" t="n">
        <f aca="false">SUM(E195:J195)</f>
        <v>0</v>
      </c>
      <c r="L195" s="436" t="n">
        <v>0</v>
      </c>
    </row>
    <row r="196" customFormat="false" ht="20.6" hidden="false" customHeight="false" outlineLevel="0" collapsed="false">
      <c r="A196" s="195" t="s">
        <v>216</v>
      </c>
      <c r="B196" s="116" t="s">
        <v>142</v>
      </c>
      <c r="C196" s="196" t="s">
        <v>477</v>
      </c>
      <c r="D196" s="415" t="s">
        <v>478</v>
      </c>
      <c r="E196" s="202" t="n">
        <v>0</v>
      </c>
      <c r="F196" s="202" t="n">
        <v>0</v>
      </c>
      <c r="G196" s="202" t="n">
        <v>0</v>
      </c>
      <c r="H196" s="202" t="n">
        <v>0</v>
      </c>
      <c r="I196" s="202" t="n">
        <v>0</v>
      </c>
      <c r="J196" s="202" t="n">
        <v>0</v>
      </c>
      <c r="K196" s="202" t="n">
        <f aca="false">SUM(E196:J196)</f>
        <v>0</v>
      </c>
      <c r="L196" s="436" t="n">
        <v>0</v>
      </c>
    </row>
    <row r="197" customFormat="false" ht="13.1" hidden="false" customHeight="false" outlineLevel="0" collapsed="false">
      <c r="A197" s="195" t="s">
        <v>216</v>
      </c>
      <c r="B197" s="116" t="s">
        <v>142</v>
      </c>
      <c r="C197" s="196" t="s">
        <v>479</v>
      </c>
      <c r="D197" s="415" t="s">
        <v>480</v>
      </c>
      <c r="E197" s="202" t="n">
        <v>0</v>
      </c>
      <c r="F197" s="202" t="n">
        <v>0</v>
      </c>
      <c r="G197" s="202" t="n">
        <v>0</v>
      </c>
      <c r="H197" s="202" t="n">
        <v>0</v>
      </c>
      <c r="I197" s="202" t="n">
        <v>0</v>
      </c>
      <c r="J197" s="202" t="n">
        <v>0</v>
      </c>
      <c r="K197" s="202" t="n">
        <f aca="false">SUM(E197:J197)</f>
        <v>0</v>
      </c>
      <c r="L197" s="436" t="n">
        <v>0</v>
      </c>
    </row>
    <row r="198" customFormat="false" ht="13.1" hidden="false" customHeight="false" outlineLevel="0" collapsed="false">
      <c r="A198" s="195" t="s">
        <v>216</v>
      </c>
      <c r="B198" s="116" t="s">
        <v>142</v>
      </c>
      <c r="C198" s="196" t="s">
        <v>481</v>
      </c>
      <c r="D198" s="415" t="s">
        <v>482</v>
      </c>
      <c r="E198" s="202" t="n">
        <v>0</v>
      </c>
      <c r="F198" s="202" t="n">
        <v>0</v>
      </c>
      <c r="G198" s="202" t="n">
        <v>0</v>
      </c>
      <c r="H198" s="202" t="n">
        <v>0</v>
      </c>
      <c r="I198" s="202" t="n">
        <v>0</v>
      </c>
      <c r="J198" s="202" t="n">
        <v>0</v>
      </c>
      <c r="K198" s="202" t="n">
        <f aca="false">SUM(E198:J198)</f>
        <v>0</v>
      </c>
      <c r="L198" s="436" t="n">
        <v>0</v>
      </c>
    </row>
    <row r="199" customFormat="false" ht="20.6" hidden="false" customHeight="false" outlineLevel="0" collapsed="false">
      <c r="A199" s="195" t="s">
        <v>216</v>
      </c>
      <c r="B199" s="116" t="s">
        <v>142</v>
      </c>
      <c r="C199" s="196" t="s">
        <v>483</v>
      </c>
      <c r="D199" s="415" t="s">
        <v>484</v>
      </c>
      <c r="E199" s="202" t="n">
        <v>0</v>
      </c>
      <c r="F199" s="202" t="n">
        <v>0</v>
      </c>
      <c r="G199" s="202" t="n">
        <v>0</v>
      </c>
      <c r="H199" s="202" t="n">
        <v>0</v>
      </c>
      <c r="I199" s="202" t="n">
        <v>0</v>
      </c>
      <c r="J199" s="202" t="n">
        <v>0</v>
      </c>
      <c r="K199" s="202" t="n">
        <f aca="false">SUM(E199:J199)</f>
        <v>0</v>
      </c>
      <c r="L199" s="436" t="n">
        <v>201600</v>
      </c>
    </row>
    <row r="200" customFormat="false" ht="13.1" hidden="false" customHeight="false" outlineLevel="0" collapsed="false">
      <c r="A200" s="195" t="s">
        <v>485</v>
      </c>
      <c r="B200" s="195" t="s">
        <v>217</v>
      </c>
      <c r="C200" s="196" t="s">
        <v>218</v>
      </c>
      <c r="D200" s="416" t="s">
        <v>486</v>
      </c>
      <c r="E200" s="202" t="n">
        <v>12627310</v>
      </c>
      <c r="F200" s="202" t="n">
        <v>48243690</v>
      </c>
      <c r="G200" s="202" t="n">
        <v>42465210</v>
      </c>
      <c r="H200" s="202" t="n">
        <v>95118050</v>
      </c>
      <c r="I200" s="202" t="n">
        <v>59663600</v>
      </c>
      <c r="J200" s="202" t="n">
        <v>36101950</v>
      </c>
      <c r="K200" s="202" t="n">
        <f aca="false">SUM(E200:J200)</f>
        <v>294219810</v>
      </c>
      <c r="L200" s="436" t="n">
        <v>7816145216</v>
      </c>
    </row>
    <row r="201" customFormat="false" ht="20.6" hidden="false" customHeight="false" outlineLevel="0" collapsed="false">
      <c r="A201" s="195" t="s">
        <v>485</v>
      </c>
      <c r="B201" s="195" t="s">
        <v>217</v>
      </c>
      <c r="C201" s="196" t="s">
        <v>487</v>
      </c>
      <c r="D201" s="416" t="s">
        <v>488</v>
      </c>
      <c r="E201" s="202" t="n">
        <v>0</v>
      </c>
      <c r="F201" s="202" t="n">
        <v>0</v>
      </c>
      <c r="G201" s="202" t="n">
        <v>0</v>
      </c>
      <c r="H201" s="202" t="n">
        <v>0</v>
      </c>
      <c r="I201" s="202" t="n">
        <v>2339820</v>
      </c>
      <c r="J201" s="202" t="n">
        <v>0</v>
      </c>
      <c r="K201" s="202" t="n">
        <f aca="false">SUM(E201:J201)</f>
        <v>2339820</v>
      </c>
      <c r="L201" s="436" t="n">
        <v>93520046</v>
      </c>
    </row>
    <row r="202" customFormat="false" ht="13.1" hidden="false" customHeight="false" outlineLevel="0" collapsed="false">
      <c r="A202" s="195" t="s">
        <v>485</v>
      </c>
      <c r="B202" s="195" t="s">
        <v>217</v>
      </c>
      <c r="C202" s="196" t="s">
        <v>489</v>
      </c>
      <c r="D202" s="416" t="s">
        <v>490</v>
      </c>
      <c r="E202" s="202" t="n">
        <v>176000</v>
      </c>
      <c r="F202" s="202" t="n">
        <v>3753330</v>
      </c>
      <c r="G202" s="202" t="n">
        <v>0</v>
      </c>
      <c r="H202" s="202" t="n">
        <v>0</v>
      </c>
      <c r="I202" s="202" t="n">
        <v>0</v>
      </c>
      <c r="J202" s="202" t="n">
        <v>0</v>
      </c>
      <c r="K202" s="202" t="n">
        <f aca="false">SUM(E202:J202)</f>
        <v>3929330</v>
      </c>
      <c r="L202" s="436" t="n">
        <v>237993345</v>
      </c>
    </row>
    <row r="203" customFormat="false" ht="20.6" hidden="false" customHeight="false" outlineLevel="0" collapsed="false">
      <c r="A203" s="195" t="s">
        <v>485</v>
      </c>
      <c r="B203" s="195" t="s">
        <v>217</v>
      </c>
      <c r="C203" s="196" t="s">
        <v>491</v>
      </c>
      <c r="D203" s="416" t="s">
        <v>492</v>
      </c>
      <c r="E203" s="202" t="n">
        <v>0</v>
      </c>
      <c r="F203" s="202" t="n">
        <v>0</v>
      </c>
      <c r="G203" s="202" t="n">
        <v>0</v>
      </c>
      <c r="H203" s="202" t="n">
        <v>0</v>
      </c>
      <c r="I203" s="202" t="n">
        <v>0</v>
      </c>
      <c r="J203" s="202" t="n">
        <v>0</v>
      </c>
      <c r="K203" s="202" t="n">
        <f aca="false">SUM(E203:J203)</f>
        <v>0</v>
      </c>
      <c r="L203" s="436" t="n">
        <v>22472060</v>
      </c>
    </row>
    <row r="204" customFormat="false" ht="13.1" hidden="false" customHeight="false" outlineLevel="0" collapsed="false">
      <c r="A204" s="195" t="s">
        <v>485</v>
      </c>
      <c r="B204" s="195" t="s">
        <v>217</v>
      </c>
      <c r="C204" s="196" t="s">
        <v>222</v>
      </c>
      <c r="D204" s="416" t="s">
        <v>493</v>
      </c>
      <c r="E204" s="202" t="n">
        <v>0</v>
      </c>
      <c r="F204" s="202" t="n">
        <v>4044560</v>
      </c>
      <c r="G204" s="202" t="n">
        <v>0</v>
      </c>
      <c r="H204" s="202" t="n">
        <v>0</v>
      </c>
      <c r="I204" s="202" t="n">
        <v>0</v>
      </c>
      <c r="J204" s="202" t="n">
        <v>0</v>
      </c>
      <c r="K204" s="202" t="n">
        <f aca="false">SUM(E204:J204)</f>
        <v>4044560</v>
      </c>
      <c r="L204" s="436" t="n">
        <v>1103247387</v>
      </c>
    </row>
    <row r="205" customFormat="false" ht="20.6" hidden="false" customHeight="false" outlineLevel="0" collapsed="false">
      <c r="A205" s="195" t="s">
        <v>485</v>
      </c>
      <c r="B205" s="195" t="s">
        <v>217</v>
      </c>
      <c r="C205" s="196" t="s">
        <v>494</v>
      </c>
      <c r="D205" s="416" t="s">
        <v>495</v>
      </c>
      <c r="E205" s="202" t="n">
        <v>0</v>
      </c>
      <c r="F205" s="202" t="n">
        <v>261440</v>
      </c>
      <c r="G205" s="202" t="n">
        <v>0</v>
      </c>
      <c r="H205" s="202" t="n">
        <v>0</v>
      </c>
      <c r="I205" s="202" t="n">
        <v>0</v>
      </c>
      <c r="J205" s="202" t="n">
        <v>0</v>
      </c>
      <c r="K205" s="202" t="n">
        <f aca="false">SUM(E205:J205)</f>
        <v>261440</v>
      </c>
      <c r="L205" s="436" t="n">
        <v>1415985</v>
      </c>
    </row>
    <row r="206" customFormat="false" ht="20.6" hidden="false" customHeight="false" outlineLevel="0" collapsed="false">
      <c r="A206" s="195" t="s">
        <v>485</v>
      </c>
      <c r="B206" s="195" t="s">
        <v>217</v>
      </c>
      <c r="C206" s="196" t="s">
        <v>224</v>
      </c>
      <c r="D206" s="416" t="s">
        <v>496</v>
      </c>
      <c r="E206" s="202" t="n">
        <v>315635</v>
      </c>
      <c r="F206" s="202" t="n">
        <v>3502254</v>
      </c>
      <c r="G206" s="202" t="n">
        <v>0</v>
      </c>
      <c r="H206" s="202" t="n">
        <v>74202</v>
      </c>
      <c r="I206" s="202" t="n">
        <v>34320</v>
      </c>
      <c r="J206" s="202" t="n">
        <v>0</v>
      </c>
      <c r="K206" s="202" t="n">
        <f aca="false">SUM(E206:J206)</f>
        <v>3926411</v>
      </c>
      <c r="L206" s="436" t="n">
        <v>70525521</v>
      </c>
    </row>
    <row r="207" customFormat="false" ht="20.6" hidden="false" customHeight="false" outlineLevel="0" collapsed="false">
      <c r="A207" s="195" t="s">
        <v>485</v>
      </c>
      <c r="B207" s="195" t="s">
        <v>217</v>
      </c>
      <c r="C207" s="196" t="s">
        <v>497</v>
      </c>
      <c r="D207" s="416" t="s">
        <v>498</v>
      </c>
      <c r="E207" s="202" t="n">
        <v>0</v>
      </c>
      <c r="F207" s="202" t="n">
        <v>67662</v>
      </c>
      <c r="G207" s="202" t="n">
        <v>0</v>
      </c>
      <c r="H207" s="202" t="n">
        <v>0</v>
      </c>
      <c r="I207" s="202" t="n">
        <v>0</v>
      </c>
      <c r="J207" s="202" t="n">
        <v>0</v>
      </c>
      <c r="K207" s="202" t="n">
        <f aca="false">SUM(E207:J207)</f>
        <v>67662</v>
      </c>
      <c r="L207" s="436" t="n">
        <v>8959712</v>
      </c>
    </row>
    <row r="208" customFormat="false" ht="13.1" hidden="false" customHeight="false" outlineLevel="0" collapsed="false">
      <c r="A208" s="195" t="s">
        <v>485</v>
      </c>
      <c r="B208" s="195" t="s">
        <v>217</v>
      </c>
      <c r="C208" s="196" t="s">
        <v>499</v>
      </c>
      <c r="D208" s="416" t="s">
        <v>500</v>
      </c>
      <c r="E208" s="202" t="n">
        <v>600000</v>
      </c>
      <c r="F208" s="202" t="n">
        <v>11430610</v>
      </c>
      <c r="G208" s="202" t="n">
        <v>0</v>
      </c>
      <c r="H208" s="202" t="n">
        <v>0</v>
      </c>
      <c r="I208" s="202" t="n">
        <v>809408</v>
      </c>
      <c r="J208" s="202" t="n">
        <v>1770000</v>
      </c>
      <c r="K208" s="202" t="n">
        <f aca="false">SUM(E208:J208)</f>
        <v>14610018</v>
      </c>
      <c r="L208" s="436" t="n">
        <v>226247685</v>
      </c>
    </row>
    <row r="209" customFormat="false" ht="20.6" hidden="false" customHeight="false" outlineLevel="0" collapsed="false">
      <c r="A209" s="195" t="s">
        <v>485</v>
      </c>
      <c r="B209" s="195" t="s">
        <v>217</v>
      </c>
      <c r="C209" s="196" t="s">
        <v>501</v>
      </c>
      <c r="D209" s="416" t="s">
        <v>502</v>
      </c>
      <c r="E209" s="202" t="n">
        <v>0</v>
      </c>
      <c r="F209" s="202" t="n">
        <v>0</v>
      </c>
      <c r="G209" s="202" t="n">
        <v>0</v>
      </c>
      <c r="H209" s="202" t="n">
        <v>0</v>
      </c>
      <c r="I209" s="202" t="n">
        <v>0</v>
      </c>
      <c r="J209" s="202" t="n">
        <v>0</v>
      </c>
      <c r="K209" s="202" t="n">
        <f aca="false">SUM(E209:J209)</f>
        <v>0</v>
      </c>
      <c r="L209" s="436" t="n">
        <v>13100760</v>
      </c>
    </row>
    <row r="210" customFormat="false" ht="20.6" hidden="false" customHeight="false" outlineLevel="0" collapsed="false">
      <c r="A210" s="195" t="s">
        <v>485</v>
      </c>
      <c r="B210" s="195" t="s">
        <v>217</v>
      </c>
      <c r="C210" s="196" t="s">
        <v>241</v>
      </c>
      <c r="D210" s="416" t="s">
        <v>503</v>
      </c>
      <c r="E210" s="202" t="n">
        <v>0</v>
      </c>
      <c r="F210" s="202" t="n">
        <v>0</v>
      </c>
      <c r="G210" s="202" t="n">
        <v>0</v>
      </c>
      <c r="H210" s="202" t="n">
        <v>0</v>
      </c>
      <c r="I210" s="202" t="n">
        <v>0</v>
      </c>
      <c r="J210" s="202" t="n">
        <v>0</v>
      </c>
      <c r="K210" s="202" t="n">
        <f aca="false">SUM(E210:J210)</f>
        <v>0</v>
      </c>
      <c r="L210" s="436" t="n">
        <v>5792000</v>
      </c>
    </row>
    <row r="211" customFormat="false" ht="20.6" hidden="false" customHeight="false" outlineLevel="0" collapsed="false">
      <c r="A211" s="195" t="s">
        <v>485</v>
      </c>
      <c r="B211" s="195" t="s">
        <v>217</v>
      </c>
      <c r="C211" s="196" t="s">
        <v>504</v>
      </c>
      <c r="D211" s="416" t="s">
        <v>505</v>
      </c>
      <c r="E211" s="202" t="n">
        <v>826320</v>
      </c>
      <c r="F211" s="202" t="n">
        <v>5627376</v>
      </c>
      <c r="G211" s="202" t="n">
        <v>0</v>
      </c>
      <c r="H211" s="202" t="n">
        <v>0</v>
      </c>
      <c r="I211" s="202" t="n">
        <v>0</v>
      </c>
      <c r="J211" s="202" t="n">
        <v>0</v>
      </c>
      <c r="K211" s="202" t="n">
        <f aca="false">SUM(E211:J211)</f>
        <v>6453696</v>
      </c>
      <c r="L211" s="436" t="n">
        <v>106635768</v>
      </c>
    </row>
    <row r="212" customFormat="false" ht="30" hidden="false" customHeight="false" outlineLevel="0" collapsed="false">
      <c r="A212" s="195" t="s">
        <v>485</v>
      </c>
      <c r="B212" s="195" t="s">
        <v>217</v>
      </c>
      <c r="C212" s="196" t="s">
        <v>506</v>
      </c>
      <c r="D212" s="416" t="s">
        <v>507</v>
      </c>
      <c r="E212" s="202" t="n">
        <v>0</v>
      </c>
      <c r="F212" s="202" t="n">
        <v>0</v>
      </c>
      <c r="G212" s="202" t="n">
        <v>0</v>
      </c>
      <c r="H212" s="202" t="n">
        <v>0</v>
      </c>
      <c r="I212" s="202" t="n">
        <v>0</v>
      </c>
      <c r="J212" s="202" t="n">
        <v>0</v>
      </c>
      <c r="K212" s="202" t="n">
        <f aca="false">SUM(E212:J212)</f>
        <v>0</v>
      </c>
      <c r="L212" s="436" t="n">
        <v>25728000</v>
      </c>
    </row>
    <row r="213" customFormat="false" ht="13.1" hidden="false" customHeight="false" outlineLevel="0" collapsed="false">
      <c r="A213" s="195" t="s">
        <v>485</v>
      </c>
      <c r="B213" s="195" t="s">
        <v>217</v>
      </c>
      <c r="C213" s="196" t="s">
        <v>243</v>
      </c>
      <c r="D213" s="416" t="s">
        <v>508</v>
      </c>
      <c r="E213" s="202" t="n">
        <v>0</v>
      </c>
      <c r="F213" s="202" t="n">
        <v>0</v>
      </c>
      <c r="G213" s="202" t="n">
        <v>0</v>
      </c>
      <c r="H213" s="202" t="n">
        <v>0</v>
      </c>
      <c r="I213" s="202" t="n">
        <v>0</v>
      </c>
      <c r="J213" s="202" t="n">
        <v>0</v>
      </c>
      <c r="K213" s="202" t="n">
        <f aca="false">SUM(E213:J213)</f>
        <v>0</v>
      </c>
      <c r="L213" s="436" t="n">
        <v>2092800</v>
      </c>
    </row>
    <row r="214" customFormat="false" ht="20.6" hidden="false" customHeight="false" outlineLevel="0" collapsed="false">
      <c r="A214" s="195" t="s">
        <v>485</v>
      </c>
      <c r="B214" s="195" t="s">
        <v>217</v>
      </c>
      <c r="C214" s="196" t="s">
        <v>509</v>
      </c>
      <c r="D214" s="416" t="s">
        <v>510</v>
      </c>
      <c r="E214" s="202" t="n">
        <v>0</v>
      </c>
      <c r="F214" s="202" t="n">
        <v>0</v>
      </c>
      <c r="G214" s="202" t="n">
        <v>0</v>
      </c>
      <c r="H214" s="202" t="n">
        <v>0</v>
      </c>
      <c r="I214" s="202" t="n">
        <v>0</v>
      </c>
      <c r="J214" s="202" t="n">
        <v>0</v>
      </c>
      <c r="K214" s="202" t="n">
        <f aca="false">SUM(E214:J214)</f>
        <v>0</v>
      </c>
      <c r="L214" s="436" t="n">
        <v>1148200</v>
      </c>
    </row>
    <row r="215" customFormat="false" ht="13.1" hidden="false" customHeight="false" outlineLevel="0" collapsed="false">
      <c r="A215" s="195" t="s">
        <v>485</v>
      </c>
      <c r="B215" s="195" t="s">
        <v>217</v>
      </c>
      <c r="C215" s="196" t="s">
        <v>218</v>
      </c>
      <c r="D215" s="416" t="s">
        <v>511</v>
      </c>
      <c r="E215" s="202" t="n">
        <v>8417220</v>
      </c>
      <c r="F215" s="202" t="n">
        <v>14504040</v>
      </c>
      <c r="G215" s="202" t="n">
        <v>4352150</v>
      </c>
      <c r="H215" s="202" t="n">
        <v>1296000</v>
      </c>
      <c r="I215" s="202" t="n">
        <v>6828780</v>
      </c>
      <c r="J215" s="202" t="n">
        <v>5589916</v>
      </c>
      <c r="K215" s="202" t="n">
        <f aca="false">SUM(E215:J215)</f>
        <v>40988106</v>
      </c>
      <c r="L215" s="436" t="n">
        <v>1053172726</v>
      </c>
    </row>
    <row r="216" customFormat="false" ht="13.1" hidden="false" customHeight="false" outlineLevel="0" collapsed="false">
      <c r="A216" s="195" t="s">
        <v>485</v>
      </c>
      <c r="B216" s="195" t="s">
        <v>217</v>
      </c>
      <c r="C216" s="196" t="s">
        <v>220</v>
      </c>
      <c r="D216" s="416" t="s">
        <v>513</v>
      </c>
      <c r="E216" s="202" t="n">
        <v>594000</v>
      </c>
      <c r="F216" s="202" t="n">
        <v>10911692</v>
      </c>
      <c r="G216" s="202" t="n">
        <v>2499000</v>
      </c>
      <c r="H216" s="202" t="n">
        <v>0</v>
      </c>
      <c r="I216" s="202" t="n">
        <v>0</v>
      </c>
      <c r="J216" s="202" t="n">
        <v>668580</v>
      </c>
      <c r="K216" s="202" t="n">
        <f aca="false">SUM(E216:J216)</f>
        <v>14673272</v>
      </c>
      <c r="L216" s="436" t="n">
        <v>921106947</v>
      </c>
    </row>
    <row r="217" customFormat="false" ht="13.1" hidden="false" customHeight="false" outlineLevel="0" collapsed="false">
      <c r="A217" s="195" t="s">
        <v>485</v>
      </c>
      <c r="B217" s="195" t="s">
        <v>217</v>
      </c>
      <c r="C217" s="196" t="s">
        <v>222</v>
      </c>
      <c r="D217" s="416" t="s">
        <v>514</v>
      </c>
      <c r="E217" s="202" t="n">
        <v>609120</v>
      </c>
      <c r="F217" s="202" t="n">
        <v>994320</v>
      </c>
      <c r="G217" s="202" t="n">
        <v>0</v>
      </c>
      <c r="H217" s="202" t="n">
        <v>0</v>
      </c>
      <c r="I217" s="202" t="n">
        <v>0</v>
      </c>
      <c r="J217" s="202" t="n">
        <v>0</v>
      </c>
      <c r="K217" s="202" t="n">
        <f aca="false">SUM(E217:J217)</f>
        <v>1603440</v>
      </c>
      <c r="L217" s="436" t="n">
        <v>354139587</v>
      </c>
    </row>
    <row r="218" customFormat="false" ht="20.6" hidden="false" customHeight="false" outlineLevel="0" collapsed="false">
      <c r="A218" s="195" t="s">
        <v>485</v>
      </c>
      <c r="B218" s="195" t="s">
        <v>217</v>
      </c>
      <c r="C218" s="196" t="s">
        <v>224</v>
      </c>
      <c r="D218" s="416" t="s">
        <v>515</v>
      </c>
      <c r="E218" s="202" t="n">
        <v>0</v>
      </c>
      <c r="F218" s="202" t="n">
        <v>6247360</v>
      </c>
      <c r="G218" s="202" t="n">
        <v>1433597</v>
      </c>
      <c r="H218" s="202" t="n">
        <v>0</v>
      </c>
      <c r="I218" s="202" t="n">
        <v>0</v>
      </c>
      <c r="J218" s="202" t="n">
        <v>0</v>
      </c>
      <c r="K218" s="202" t="n">
        <f aca="false">SUM(E218:J218)</f>
        <v>7680957</v>
      </c>
      <c r="L218" s="436" t="n">
        <v>275316515</v>
      </c>
    </row>
    <row r="219" customFormat="false" ht="20.6" hidden="false" customHeight="false" outlineLevel="0" collapsed="false">
      <c r="A219" s="195" t="s">
        <v>485</v>
      </c>
      <c r="B219" s="195" t="s">
        <v>217</v>
      </c>
      <c r="C219" s="196" t="s">
        <v>516</v>
      </c>
      <c r="D219" s="416" t="s">
        <v>517</v>
      </c>
      <c r="E219" s="202" t="n">
        <v>0</v>
      </c>
      <c r="F219" s="202" t="n">
        <v>0</v>
      </c>
      <c r="G219" s="202" t="n">
        <v>0</v>
      </c>
      <c r="H219" s="202" t="n">
        <v>0</v>
      </c>
      <c r="I219" s="202" t="n">
        <v>0</v>
      </c>
      <c r="J219" s="202" t="n">
        <v>0</v>
      </c>
      <c r="K219" s="202" t="n">
        <f aca="false">SUM(E219:J219)</f>
        <v>0</v>
      </c>
      <c r="L219" s="436" t="n">
        <v>313774008</v>
      </c>
    </row>
    <row r="220" customFormat="false" ht="13.1" hidden="false" customHeight="false" outlineLevel="0" collapsed="false">
      <c r="A220" s="195" t="s">
        <v>485</v>
      </c>
      <c r="B220" s="195" t="s">
        <v>217</v>
      </c>
      <c r="C220" s="196" t="s">
        <v>226</v>
      </c>
      <c r="D220" s="416" t="s">
        <v>518</v>
      </c>
      <c r="E220" s="202" t="n">
        <v>2665091</v>
      </c>
      <c r="F220" s="202" t="n">
        <v>648560</v>
      </c>
      <c r="G220" s="202" t="n">
        <v>4086120</v>
      </c>
      <c r="H220" s="202" t="n">
        <v>455532</v>
      </c>
      <c r="I220" s="202" t="n">
        <v>563040</v>
      </c>
      <c r="J220" s="202" t="n">
        <v>3136860</v>
      </c>
      <c r="K220" s="202" t="n">
        <f aca="false">SUM(E220:J220)</f>
        <v>11555203</v>
      </c>
      <c r="L220" s="436" t="n">
        <v>407659171</v>
      </c>
    </row>
    <row r="221" customFormat="false" ht="20.6" hidden="false" customHeight="false" outlineLevel="0" collapsed="false">
      <c r="A221" s="195" t="s">
        <v>485</v>
      </c>
      <c r="B221" s="195" t="s">
        <v>217</v>
      </c>
      <c r="C221" s="196" t="s">
        <v>519</v>
      </c>
      <c r="D221" s="416" t="s">
        <v>520</v>
      </c>
      <c r="E221" s="202" t="n">
        <v>0</v>
      </c>
      <c r="F221" s="202" t="n">
        <v>0</v>
      </c>
      <c r="G221" s="202" t="n">
        <v>0</v>
      </c>
      <c r="H221" s="202" t="n">
        <v>0</v>
      </c>
      <c r="I221" s="202" t="n">
        <v>0</v>
      </c>
      <c r="J221" s="202" t="n">
        <v>0</v>
      </c>
      <c r="K221" s="202" t="n">
        <f aca="false">SUM(E221:J221)</f>
        <v>0</v>
      </c>
      <c r="L221" s="436" t="n">
        <v>26754672</v>
      </c>
    </row>
    <row r="222" customFormat="false" ht="20.6" hidden="false" customHeight="false" outlineLevel="0" collapsed="false">
      <c r="A222" s="195" t="s">
        <v>485</v>
      </c>
      <c r="B222" s="195" t="s">
        <v>217</v>
      </c>
      <c r="C222" s="196" t="s">
        <v>509</v>
      </c>
      <c r="D222" s="416" t="s">
        <v>521</v>
      </c>
      <c r="E222" s="202" t="n">
        <v>0</v>
      </c>
      <c r="F222" s="202" t="n">
        <v>0</v>
      </c>
      <c r="G222" s="202" t="n">
        <v>0</v>
      </c>
      <c r="H222" s="202" t="n">
        <v>0</v>
      </c>
      <c r="I222" s="202" t="n">
        <v>0</v>
      </c>
      <c r="J222" s="202" t="n">
        <v>0</v>
      </c>
      <c r="K222" s="202" t="n">
        <f aca="false">SUM(E222:J222)</f>
        <v>0</v>
      </c>
      <c r="L222" s="436" t="n">
        <v>3840000</v>
      </c>
    </row>
    <row r="223" customFormat="false" ht="20.6" hidden="false" customHeight="false" outlineLevel="0" collapsed="false">
      <c r="A223" s="195" t="s">
        <v>485</v>
      </c>
      <c r="B223" s="195" t="s">
        <v>217</v>
      </c>
      <c r="C223" s="196" t="s">
        <v>522</v>
      </c>
      <c r="D223" s="416" t="s">
        <v>523</v>
      </c>
      <c r="E223" s="202" t="n">
        <v>0</v>
      </c>
      <c r="F223" s="202" t="n">
        <v>0</v>
      </c>
      <c r="G223" s="202" t="n">
        <v>0</v>
      </c>
      <c r="H223" s="202" t="n">
        <v>0</v>
      </c>
      <c r="I223" s="202" t="n">
        <v>0</v>
      </c>
      <c r="J223" s="202" t="n">
        <v>0</v>
      </c>
      <c r="K223" s="202" t="n">
        <f aca="false">SUM(E223:J223)</f>
        <v>0</v>
      </c>
      <c r="L223" s="436" t="n">
        <v>0</v>
      </c>
    </row>
    <row r="224" customFormat="false" ht="13.1" hidden="false" customHeight="false" outlineLevel="0" collapsed="false">
      <c r="A224" s="195" t="s">
        <v>485</v>
      </c>
      <c r="B224" s="116" t="s">
        <v>561</v>
      </c>
      <c r="C224" s="196" t="s">
        <v>524</v>
      </c>
      <c r="D224" s="416" t="s">
        <v>525</v>
      </c>
      <c r="E224" s="202" t="n">
        <v>37950</v>
      </c>
      <c r="F224" s="202" t="n">
        <v>0</v>
      </c>
      <c r="G224" s="202" t="n">
        <v>0</v>
      </c>
      <c r="H224" s="202" t="n">
        <v>0</v>
      </c>
      <c r="I224" s="202" t="n">
        <v>0</v>
      </c>
      <c r="J224" s="202" t="n">
        <v>0</v>
      </c>
      <c r="K224" s="202" t="n">
        <f aca="false">SUM(E224:J224)</f>
        <v>37950</v>
      </c>
      <c r="L224" s="436" t="n">
        <v>1475750</v>
      </c>
    </row>
    <row r="225" customFormat="false" ht="13.1" hidden="false" customHeight="false" outlineLevel="0" collapsed="false">
      <c r="A225" s="195" t="s">
        <v>485</v>
      </c>
      <c r="B225" s="116" t="s">
        <v>561</v>
      </c>
      <c r="C225" s="196" t="s">
        <v>526</v>
      </c>
      <c r="D225" s="416" t="s">
        <v>527</v>
      </c>
      <c r="E225" s="202" t="n">
        <v>0</v>
      </c>
      <c r="F225" s="202" t="n">
        <v>0</v>
      </c>
      <c r="G225" s="202" t="n">
        <v>0</v>
      </c>
      <c r="H225" s="202" t="n">
        <v>0</v>
      </c>
      <c r="I225" s="202" t="n">
        <v>0</v>
      </c>
      <c r="J225" s="202" t="n">
        <v>0</v>
      </c>
      <c r="K225" s="202" t="n">
        <f aca="false">SUM(E225:J225)</f>
        <v>0</v>
      </c>
      <c r="L225" s="436" t="n">
        <v>0</v>
      </c>
    </row>
    <row r="226" customFormat="false" ht="20.6" hidden="false" customHeight="false" outlineLevel="0" collapsed="false">
      <c r="A226" s="195" t="s">
        <v>485</v>
      </c>
      <c r="B226" s="116" t="s">
        <v>561</v>
      </c>
      <c r="C226" s="196" t="s">
        <v>528</v>
      </c>
      <c r="D226" s="416" t="s">
        <v>529</v>
      </c>
      <c r="E226" s="202" t="n">
        <v>0</v>
      </c>
      <c r="F226" s="202" t="n">
        <v>0</v>
      </c>
      <c r="G226" s="202" t="n">
        <v>0</v>
      </c>
      <c r="H226" s="202" t="n">
        <v>0</v>
      </c>
      <c r="I226" s="202" t="n">
        <v>0</v>
      </c>
      <c r="J226" s="202" t="n">
        <v>0</v>
      </c>
      <c r="K226" s="202" t="n">
        <f aca="false">SUM(E226:J226)</f>
        <v>0</v>
      </c>
      <c r="L226" s="436" t="n">
        <v>0</v>
      </c>
    </row>
    <row r="227" customFormat="false" ht="20.6" hidden="false" customHeight="false" outlineLevel="0" collapsed="false">
      <c r="A227" s="195" t="s">
        <v>485</v>
      </c>
      <c r="B227" s="116" t="s">
        <v>561</v>
      </c>
      <c r="C227" s="196" t="s">
        <v>530</v>
      </c>
      <c r="D227" s="416" t="s">
        <v>531</v>
      </c>
      <c r="E227" s="202" t="n">
        <v>0</v>
      </c>
      <c r="F227" s="202" t="n">
        <v>0</v>
      </c>
      <c r="G227" s="202" t="n">
        <v>0</v>
      </c>
      <c r="H227" s="202" t="n">
        <v>0</v>
      </c>
      <c r="I227" s="202" t="n">
        <v>0</v>
      </c>
      <c r="J227" s="202" t="n">
        <v>0</v>
      </c>
      <c r="K227" s="202" t="n">
        <f aca="false">SUM(E227:J227)</f>
        <v>0</v>
      </c>
      <c r="L227" s="436" t="n">
        <v>0</v>
      </c>
    </row>
    <row r="228" customFormat="false" ht="20.6" hidden="false" customHeight="false" outlineLevel="0" collapsed="false">
      <c r="A228" s="195" t="s">
        <v>485</v>
      </c>
      <c r="B228" s="116" t="s">
        <v>561</v>
      </c>
      <c r="C228" s="196" t="s">
        <v>532</v>
      </c>
      <c r="D228" s="416" t="s">
        <v>533</v>
      </c>
      <c r="E228" s="202" t="n">
        <v>0</v>
      </c>
      <c r="F228" s="202" t="n">
        <v>0</v>
      </c>
      <c r="G228" s="202" t="n">
        <v>0</v>
      </c>
      <c r="H228" s="202" t="n">
        <v>0</v>
      </c>
      <c r="I228" s="202" t="n">
        <v>0</v>
      </c>
      <c r="J228" s="202" t="n">
        <v>0</v>
      </c>
      <c r="K228" s="202" t="n">
        <f aca="false">SUM(E228:J228)</f>
        <v>0</v>
      </c>
      <c r="L228" s="436" t="n">
        <v>0</v>
      </c>
    </row>
    <row r="229" customFormat="false" ht="20.6" hidden="false" customHeight="false" outlineLevel="0" collapsed="false">
      <c r="A229" s="195" t="s">
        <v>485</v>
      </c>
      <c r="B229" s="116" t="s">
        <v>561</v>
      </c>
      <c r="C229" s="196" t="s">
        <v>534</v>
      </c>
      <c r="D229" s="416" t="s">
        <v>535</v>
      </c>
      <c r="E229" s="202" t="n">
        <v>0</v>
      </c>
      <c r="F229" s="202" t="n">
        <v>0</v>
      </c>
      <c r="G229" s="202" t="n">
        <v>0</v>
      </c>
      <c r="H229" s="202" t="n">
        <v>0</v>
      </c>
      <c r="I229" s="202" t="n">
        <v>0</v>
      </c>
      <c r="J229" s="202" t="n">
        <v>0</v>
      </c>
      <c r="K229" s="202" t="n">
        <f aca="false">SUM(E229:J229)</f>
        <v>0</v>
      </c>
      <c r="L229" s="436" t="n">
        <v>285930</v>
      </c>
    </row>
    <row r="230" customFormat="false" ht="20.6" hidden="false" customHeight="false" outlineLevel="0" collapsed="false">
      <c r="A230" s="195" t="s">
        <v>485</v>
      </c>
      <c r="B230" s="116" t="s">
        <v>561</v>
      </c>
      <c r="C230" s="196" t="s">
        <v>536</v>
      </c>
      <c r="D230" s="416" t="s">
        <v>537</v>
      </c>
      <c r="E230" s="202" t="n">
        <v>0</v>
      </c>
      <c r="F230" s="202" t="n">
        <v>0</v>
      </c>
      <c r="G230" s="202" t="n">
        <v>0</v>
      </c>
      <c r="H230" s="202" t="n">
        <v>0</v>
      </c>
      <c r="I230" s="202" t="n">
        <v>0</v>
      </c>
      <c r="J230" s="202" t="n">
        <v>0</v>
      </c>
      <c r="K230" s="202" t="n">
        <f aca="false">SUM(E230:J230)</f>
        <v>0</v>
      </c>
      <c r="L230" s="436" t="n">
        <v>8413</v>
      </c>
    </row>
    <row r="231" customFormat="false" ht="20.6" hidden="false" customHeight="false" outlineLevel="0" collapsed="false">
      <c r="A231" s="195" t="s">
        <v>485</v>
      </c>
      <c r="B231" s="116" t="s">
        <v>561</v>
      </c>
      <c r="C231" s="196" t="s">
        <v>538</v>
      </c>
      <c r="D231" s="416" t="s">
        <v>539</v>
      </c>
      <c r="E231" s="202" t="n">
        <v>0</v>
      </c>
      <c r="F231" s="202" t="n">
        <v>0</v>
      </c>
      <c r="G231" s="202" t="n">
        <v>0</v>
      </c>
      <c r="H231" s="202" t="n">
        <v>0</v>
      </c>
      <c r="I231" s="202" t="n">
        <v>0</v>
      </c>
      <c r="J231" s="202" t="n">
        <v>0</v>
      </c>
      <c r="K231" s="202" t="n">
        <f aca="false">SUM(E231:J231)</f>
        <v>0</v>
      </c>
      <c r="L231" s="436" t="n">
        <v>19200</v>
      </c>
    </row>
    <row r="232" customFormat="false" ht="20.6" hidden="false" customHeight="false" outlineLevel="0" collapsed="false">
      <c r="A232" s="195" t="s">
        <v>485</v>
      </c>
      <c r="B232" s="116" t="s">
        <v>561</v>
      </c>
      <c r="C232" s="196" t="s">
        <v>540</v>
      </c>
      <c r="D232" s="416" t="s">
        <v>541</v>
      </c>
      <c r="E232" s="202" t="n">
        <v>0</v>
      </c>
      <c r="F232" s="202" t="n">
        <v>0</v>
      </c>
      <c r="G232" s="202" t="n">
        <v>0</v>
      </c>
      <c r="H232" s="202" t="n">
        <v>0</v>
      </c>
      <c r="I232" s="202" t="n">
        <v>0</v>
      </c>
      <c r="J232" s="202" t="n">
        <v>0</v>
      </c>
      <c r="K232" s="202" t="n">
        <f aca="false">SUM(E232:J232)</f>
        <v>0</v>
      </c>
      <c r="L232" s="436" t="n">
        <v>142660</v>
      </c>
    </row>
    <row r="233" customFormat="false" ht="20.6" hidden="false" customHeight="false" outlineLevel="0" collapsed="false">
      <c r="A233" s="195" t="s">
        <v>485</v>
      </c>
      <c r="B233" s="116" t="s">
        <v>561</v>
      </c>
      <c r="C233" s="196" t="s">
        <v>542</v>
      </c>
      <c r="D233" s="416" t="s">
        <v>543</v>
      </c>
      <c r="E233" s="202" t="n">
        <v>4800</v>
      </c>
      <c r="F233" s="202" t="n">
        <v>0</v>
      </c>
      <c r="G233" s="202" t="n">
        <v>0</v>
      </c>
      <c r="H233" s="202" t="n">
        <v>0</v>
      </c>
      <c r="I233" s="202" t="n">
        <v>68000</v>
      </c>
      <c r="J233" s="202" t="n">
        <v>0</v>
      </c>
      <c r="K233" s="202" t="n">
        <f aca="false">SUM(E233:J233)</f>
        <v>72800</v>
      </c>
      <c r="L233" s="436" t="n">
        <v>224400</v>
      </c>
    </row>
    <row r="234" customFormat="false" ht="13.1" hidden="false" customHeight="false" outlineLevel="0" collapsed="false">
      <c r="A234" s="195" t="s">
        <v>485</v>
      </c>
      <c r="B234" s="116" t="s">
        <v>561</v>
      </c>
      <c r="C234" s="196" t="s">
        <v>544</v>
      </c>
      <c r="D234" s="416" t="s">
        <v>545</v>
      </c>
      <c r="E234" s="202" t="n">
        <v>0</v>
      </c>
      <c r="F234" s="202" t="n">
        <v>0</v>
      </c>
      <c r="G234" s="202" t="n">
        <v>0</v>
      </c>
      <c r="H234" s="202" t="n">
        <v>0</v>
      </c>
      <c r="I234" s="202" t="n">
        <v>0</v>
      </c>
      <c r="J234" s="202" t="n">
        <v>0</v>
      </c>
      <c r="K234" s="202" t="n">
        <f aca="false">SUM(E234:J234)</f>
        <v>0</v>
      </c>
      <c r="L234" s="436" t="n">
        <v>2488308</v>
      </c>
    </row>
    <row r="235" customFormat="false" ht="20.6" hidden="false" customHeight="false" outlineLevel="0" collapsed="false">
      <c r="A235" s="195" t="s">
        <v>485</v>
      </c>
      <c r="B235" s="116" t="s">
        <v>561</v>
      </c>
      <c r="C235" s="196" t="s">
        <v>546</v>
      </c>
      <c r="D235" s="416" t="s">
        <v>547</v>
      </c>
      <c r="E235" s="202" t="n">
        <v>1491853</v>
      </c>
      <c r="F235" s="202" t="n">
        <v>10090146</v>
      </c>
      <c r="G235" s="202" t="n">
        <v>29546130</v>
      </c>
      <c r="H235" s="202" t="n">
        <v>37576702</v>
      </c>
      <c r="I235" s="202" t="n">
        <v>32643802</v>
      </c>
      <c r="J235" s="202" t="n">
        <v>15580042</v>
      </c>
      <c r="K235" s="202" t="n">
        <f aca="false">SUM(E235:J235)</f>
        <v>126928675</v>
      </c>
      <c r="L235" s="436" t="n">
        <v>1245737643</v>
      </c>
    </row>
    <row r="236" customFormat="false" ht="20.6" hidden="false" customHeight="false" outlineLevel="0" collapsed="false">
      <c r="A236" s="195" t="s">
        <v>485</v>
      </c>
      <c r="B236" s="116" t="s">
        <v>561</v>
      </c>
      <c r="C236" s="196" t="s">
        <v>548</v>
      </c>
      <c r="D236" s="416" t="s">
        <v>549</v>
      </c>
      <c r="E236" s="202" t="n">
        <v>0</v>
      </c>
      <c r="F236" s="202" t="n">
        <v>0</v>
      </c>
      <c r="G236" s="202" t="n">
        <v>0</v>
      </c>
      <c r="H236" s="202" t="n">
        <v>0</v>
      </c>
      <c r="I236" s="202" t="n">
        <v>0</v>
      </c>
      <c r="J236" s="202" t="n">
        <v>0</v>
      </c>
      <c r="K236" s="202" t="n">
        <f aca="false">SUM(E236:J236)</f>
        <v>0</v>
      </c>
      <c r="L236" s="436" t="n">
        <v>387150</v>
      </c>
    </row>
    <row r="237" customFormat="false" ht="20.6" hidden="false" customHeight="false" outlineLevel="0" collapsed="false">
      <c r="A237" s="195" t="s">
        <v>485</v>
      </c>
      <c r="B237" s="116" t="s">
        <v>561</v>
      </c>
      <c r="C237" s="196" t="s">
        <v>550</v>
      </c>
      <c r="D237" s="416" t="s">
        <v>551</v>
      </c>
      <c r="E237" s="202" t="n">
        <v>0</v>
      </c>
      <c r="F237" s="202" t="n">
        <v>0</v>
      </c>
      <c r="G237" s="202" t="n">
        <v>0</v>
      </c>
      <c r="H237" s="202" t="n">
        <v>0</v>
      </c>
      <c r="I237" s="202" t="n">
        <v>0</v>
      </c>
      <c r="J237" s="202" t="n">
        <v>0</v>
      </c>
      <c r="K237" s="202" t="n">
        <f aca="false">SUM(E237:J237)</f>
        <v>0</v>
      </c>
      <c r="L237" s="436" t="n">
        <v>1560000</v>
      </c>
    </row>
    <row r="238" customFormat="false" ht="20.6" hidden="false" customHeight="false" outlineLevel="0" collapsed="false">
      <c r="A238" s="195" t="s">
        <v>485</v>
      </c>
      <c r="B238" s="116" t="s">
        <v>561</v>
      </c>
      <c r="C238" s="196" t="s">
        <v>552</v>
      </c>
      <c r="D238" s="416" t="s">
        <v>553</v>
      </c>
      <c r="E238" s="202" t="n">
        <v>0</v>
      </c>
      <c r="F238" s="202" t="n">
        <v>0</v>
      </c>
      <c r="G238" s="202" t="n">
        <v>0</v>
      </c>
      <c r="H238" s="202" t="n">
        <v>0</v>
      </c>
      <c r="I238" s="202" t="n">
        <v>0</v>
      </c>
      <c r="J238" s="202" t="n">
        <v>460800</v>
      </c>
      <c r="K238" s="202" t="n">
        <f aca="false">SUM(E238:J238)</f>
        <v>460800</v>
      </c>
      <c r="L238" s="436" t="n">
        <v>4648044</v>
      </c>
    </row>
    <row r="239" customFormat="false" ht="30" hidden="false" customHeight="false" outlineLevel="0" collapsed="false">
      <c r="A239" s="195" t="s">
        <v>485</v>
      </c>
      <c r="B239" s="116" t="s">
        <v>561</v>
      </c>
      <c r="C239" s="196" t="s">
        <v>554</v>
      </c>
      <c r="D239" s="416" t="s">
        <v>555</v>
      </c>
      <c r="E239" s="202" t="n">
        <v>0</v>
      </c>
      <c r="F239" s="202" t="n">
        <v>0</v>
      </c>
      <c r="G239" s="202" t="n">
        <v>0</v>
      </c>
      <c r="H239" s="202" t="n">
        <v>0</v>
      </c>
      <c r="I239" s="202" t="n">
        <v>0</v>
      </c>
      <c r="J239" s="202" t="n">
        <v>0</v>
      </c>
      <c r="K239" s="202" t="n">
        <f aca="false">SUM(E239:J239)</f>
        <v>0</v>
      </c>
      <c r="L239" s="436" t="n">
        <v>0</v>
      </c>
    </row>
    <row r="240" customFormat="false" ht="20.6" hidden="false" customHeight="false" outlineLevel="0" collapsed="false">
      <c r="A240" s="195" t="s">
        <v>485</v>
      </c>
      <c r="B240" s="116" t="s">
        <v>561</v>
      </c>
      <c r="C240" s="196" t="s">
        <v>556</v>
      </c>
      <c r="D240" s="416" t="s">
        <v>557</v>
      </c>
      <c r="E240" s="202" t="n">
        <v>0</v>
      </c>
      <c r="F240" s="202" t="n">
        <v>0</v>
      </c>
      <c r="G240" s="202" t="n">
        <v>0</v>
      </c>
      <c r="H240" s="202" t="n">
        <v>3312000</v>
      </c>
      <c r="I240" s="202" t="n">
        <v>0</v>
      </c>
      <c r="J240" s="202" t="n">
        <v>0</v>
      </c>
      <c r="K240" s="202" t="n">
        <f aca="false">SUM(E240:J240)</f>
        <v>3312000</v>
      </c>
      <c r="L240" s="436" t="n">
        <v>4200865</v>
      </c>
    </row>
    <row r="241" customFormat="false" ht="20.6" hidden="false" customHeight="false" outlineLevel="0" collapsed="false">
      <c r="A241" s="195" t="s">
        <v>485</v>
      </c>
      <c r="B241" s="116" t="s">
        <v>561</v>
      </c>
      <c r="C241" s="196" t="s">
        <v>558</v>
      </c>
      <c r="D241" s="416" t="s">
        <v>559</v>
      </c>
      <c r="E241" s="202" t="n">
        <v>6166528</v>
      </c>
      <c r="F241" s="202" t="n">
        <v>2496768</v>
      </c>
      <c r="G241" s="202" t="n">
        <v>11314688</v>
      </c>
      <c r="H241" s="202" t="n">
        <v>38539008</v>
      </c>
      <c r="I241" s="202" t="n">
        <v>19426304</v>
      </c>
      <c r="J241" s="202" t="n">
        <v>12522394</v>
      </c>
      <c r="K241" s="202" t="n">
        <f aca="false">SUM(E241:J241)</f>
        <v>90465690</v>
      </c>
      <c r="L241" s="436" t="n">
        <v>760102375</v>
      </c>
    </row>
    <row r="242" customFormat="false" ht="20.6" hidden="false" customHeight="false" outlineLevel="0" collapsed="false">
      <c r="A242" s="195" t="s">
        <v>485</v>
      </c>
      <c r="B242" s="116" t="s">
        <v>561</v>
      </c>
      <c r="C242" s="196" t="s">
        <v>562</v>
      </c>
      <c r="D242" s="416" t="s">
        <v>563</v>
      </c>
      <c r="E242" s="202" t="n">
        <v>28816</v>
      </c>
      <c r="F242" s="202" t="n">
        <v>8648</v>
      </c>
      <c r="G242" s="202" t="n">
        <v>9200</v>
      </c>
      <c r="H242" s="202" t="n">
        <v>154277</v>
      </c>
      <c r="I242" s="202" t="n">
        <v>145658</v>
      </c>
      <c r="J242" s="202" t="n">
        <v>509820</v>
      </c>
      <c r="K242" s="202" t="n">
        <f aca="false">SUM(E242:J242)</f>
        <v>856419</v>
      </c>
      <c r="L242" s="436" t="n">
        <v>24949745</v>
      </c>
    </row>
    <row r="243" customFormat="false" ht="20.6" hidden="false" customHeight="false" outlineLevel="0" collapsed="false">
      <c r="A243" s="195" t="s">
        <v>485</v>
      </c>
      <c r="B243" s="116" t="s">
        <v>561</v>
      </c>
      <c r="C243" s="196" t="s">
        <v>1345</v>
      </c>
      <c r="D243" s="416" t="s">
        <v>1346</v>
      </c>
      <c r="E243" s="202" t="n">
        <v>0</v>
      </c>
      <c r="F243" s="202" t="n">
        <v>65800</v>
      </c>
      <c r="G243" s="202" t="n">
        <v>60000</v>
      </c>
      <c r="H243" s="202" t="n">
        <v>380800</v>
      </c>
      <c r="I243" s="202" t="n">
        <v>42000</v>
      </c>
      <c r="J243" s="202" t="n">
        <v>0</v>
      </c>
      <c r="K243" s="202" t="n">
        <f aca="false">SUM(E243:J243)</f>
        <v>548600</v>
      </c>
      <c r="L243" s="436" t="n">
        <v>57557200</v>
      </c>
    </row>
    <row r="244" customFormat="false" ht="13.1" hidden="false" customHeight="false" outlineLevel="0" collapsed="false">
      <c r="A244" s="195" t="s">
        <v>485</v>
      </c>
      <c r="B244" s="116" t="s">
        <v>561</v>
      </c>
      <c r="C244" s="196" t="s">
        <v>567</v>
      </c>
      <c r="D244" s="416" t="s">
        <v>568</v>
      </c>
      <c r="E244" s="202" t="n">
        <v>0</v>
      </c>
      <c r="F244" s="202" t="n">
        <v>85200</v>
      </c>
      <c r="G244" s="202" t="n">
        <v>4029200</v>
      </c>
      <c r="H244" s="202" t="n">
        <v>4321200</v>
      </c>
      <c r="I244" s="202" t="n">
        <v>1403200</v>
      </c>
      <c r="J244" s="202" t="n">
        <v>24000</v>
      </c>
      <c r="K244" s="202" t="n">
        <f aca="false">SUM(E244:J244)</f>
        <v>9862800</v>
      </c>
      <c r="L244" s="436" t="n">
        <v>321885304</v>
      </c>
    </row>
    <row r="245" customFormat="false" ht="13.1" hidden="false" customHeight="false" outlineLevel="0" collapsed="false">
      <c r="A245" s="195" t="s">
        <v>485</v>
      </c>
      <c r="B245" s="116" t="s">
        <v>561</v>
      </c>
      <c r="C245" s="196" t="s">
        <v>569</v>
      </c>
      <c r="D245" s="416" t="s">
        <v>570</v>
      </c>
      <c r="E245" s="202" t="n">
        <v>0</v>
      </c>
      <c r="F245" s="202" t="n">
        <v>0</v>
      </c>
      <c r="G245" s="202" t="n">
        <v>0</v>
      </c>
      <c r="H245" s="202" t="n">
        <v>0</v>
      </c>
      <c r="I245" s="202" t="n">
        <v>0</v>
      </c>
      <c r="J245" s="202" t="n">
        <v>0</v>
      </c>
      <c r="K245" s="202" t="n">
        <f aca="false">SUM(E245:J245)</f>
        <v>0</v>
      </c>
      <c r="L245" s="436" t="n">
        <v>0</v>
      </c>
    </row>
    <row r="246" customFormat="false" ht="20.6" hidden="false" customHeight="false" outlineLevel="0" collapsed="false">
      <c r="A246" s="195" t="s">
        <v>485</v>
      </c>
      <c r="B246" s="116" t="s">
        <v>561</v>
      </c>
      <c r="C246" s="196" t="s">
        <v>571</v>
      </c>
      <c r="D246" s="416" t="s">
        <v>572</v>
      </c>
      <c r="E246" s="202" t="n">
        <v>0</v>
      </c>
      <c r="F246" s="202" t="n">
        <v>0</v>
      </c>
      <c r="G246" s="202" t="n">
        <v>0</v>
      </c>
      <c r="H246" s="202" t="n">
        <v>0</v>
      </c>
      <c r="I246" s="202" t="n">
        <v>0</v>
      </c>
      <c r="J246" s="202" t="n">
        <v>0</v>
      </c>
      <c r="K246" s="202" t="n">
        <f aca="false">SUM(E246:J246)</f>
        <v>0</v>
      </c>
      <c r="L246" s="436" t="n">
        <v>18800</v>
      </c>
    </row>
    <row r="247" customFormat="false" ht="20.6" hidden="false" customHeight="false" outlineLevel="0" collapsed="false">
      <c r="A247" s="195" t="s">
        <v>485</v>
      </c>
      <c r="B247" s="116" t="s">
        <v>561</v>
      </c>
      <c r="C247" s="196" t="s">
        <v>124</v>
      </c>
      <c r="D247" s="416" t="s">
        <v>573</v>
      </c>
      <c r="E247" s="202" t="n">
        <v>0</v>
      </c>
      <c r="F247" s="202" t="n">
        <v>0</v>
      </c>
      <c r="G247" s="202" t="n">
        <v>0</v>
      </c>
      <c r="H247" s="202" t="n">
        <v>1269000</v>
      </c>
      <c r="I247" s="202" t="n">
        <v>0</v>
      </c>
      <c r="J247" s="202" t="n">
        <v>0</v>
      </c>
      <c r="K247" s="202" t="n">
        <f aca="false">SUM(E247:J247)</f>
        <v>1269000</v>
      </c>
      <c r="L247" s="436" t="n">
        <v>37084323</v>
      </c>
    </row>
    <row r="248" customFormat="false" ht="13.1" hidden="false" customHeight="false" outlineLevel="0" collapsed="false">
      <c r="A248" s="195" t="s">
        <v>485</v>
      </c>
      <c r="B248" s="116" t="s">
        <v>561</v>
      </c>
      <c r="C248" s="196" t="s">
        <v>574</v>
      </c>
      <c r="D248" s="416" t="s">
        <v>575</v>
      </c>
      <c r="E248" s="202" t="n">
        <v>0</v>
      </c>
      <c r="F248" s="202" t="n">
        <v>0</v>
      </c>
      <c r="G248" s="202" t="n">
        <v>0</v>
      </c>
      <c r="H248" s="202" t="n">
        <v>0</v>
      </c>
      <c r="I248" s="202" t="n">
        <v>0</v>
      </c>
      <c r="J248" s="202" t="n">
        <v>0</v>
      </c>
      <c r="K248" s="202" t="n">
        <f aca="false">SUM(E248:J248)</f>
        <v>0</v>
      </c>
      <c r="L248" s="436" t="n">
        <v>0</v>
      </c>
    </row>
    <row r="249" customFormat="false" ht="13.1" hidden="false" customHeight="false" outlineLevel="0" collapsed="false">
      <c r="A249" s="195" t="s">
        <v>485</v>
      </c>
      <c r="B249" s="116" t="s">
        <v>561</v>
      </c>
      <c r="C249" s="196" t="s">
        <v>576</v>
      </c>
      <c r="D249" s="416" t="s">
        <v>577</v>
      </c>
      <c r="E249" s="202" t="n">
        <v>1056000</v>
      </c>
      <c r="F249" s="202" t="n">
        <v>0</v>
      </c>
      <c r="G249" s="202" t="n">
        <v>1596760</v>
      </c>
      <c r="H249" s="202" t="n">
        <v>542080</v>
      </c>
      <c r="I249" s="202" t="n">
        <v>0</v>
      </c>
      <c r="J249" s="202" t="n">
        <v>0</v>
      </c>
      <c r="K249" s="202" t="n">
        <f aca="false">SUM(E249:J249)</f>
        <v>3194840</v>
      </c>
      <c r="L249" s="436" t="n">
        <v>29743990</v>
      </c>
    </row>
    <row r="250" customFormat="false" ht="20.6" hidden="false" customHeight="false" outlineLevel="0" collapsed="false">
      <c r="A250" s="195" t="s">
        <v>485</v>
      </c>
      <c r="B250" s="116" t="s">
        <v>561</v>
      </c>
      <c r="C250" s="196" t="s">
        <v>578</v>
      </c>
      <c r="D250" s="416" t="s">
        <v>579</v>
      </c>
      <c r="E250" s="202" t="n">
        <v>994644</v>
      </c>
      <c r="F250" s="202" t="n">
        <v>0</v>
      </c>
      <c r="G250" s="202" t="n">
        <v>1089080</v>
      </c>
      <c r="H250" s="202" t="n">
        <v>1481102</v>
      </c>
      <c r="I250" s="202" t="n">
        <v>3147105</v>
      </c>
      <c r="J250" s="202" t="n">
        <v>305494</v>
      </c>
      <c r="K250" s="202" t="n">
        <f aca="false">SUM(E250:J250)</f>
        <v>7017425</v>
      </c>
      <c r="L250" s="436" t="n">
        <v>71796295</v>
      </c>
    </row>
    <row r="251" customFormat="false" ht="20.6" hidden="false" customHeight="false" outlineLevel="0" collapsed="false">
      <c r="A251" s="195" t="s">
        <v>485</v>
      </c>
      <c r="B251" s="116" t="s">
        <v>561</v>
      </c>
      <c r="C251" s="196" t="s">
        <v>580</v>
      </c>
      <c r="D251" s="416" t="s">
        <v>581</v>
      </c>
      <c r="E251" s="202" t="n">
        <v>0</v>
      </c>
      <c r="F251" s="202" t="n">
        <v>0</v>
      </c>
      <c r="G251" s="202" t="n">
        <v>0</v>
      </c>
      <c r="H251" s="202" t="n">
        <v>0</v>
      </c>
      <c r="I251" s="202" t="n">
        <v>0</v>
      </c>
      <c r="J251" s="202" t="n">
        <v>0</v>
      </c>
      <c r="K251" s="202" t="n">
        <f aca="false">SUM(E251:J251)</f>
        <v>0</v>
      </c>
      <c r="L251" s="436" t="n">
        <v>10203</v>
      </c>
    </row>
    <row r="252" customFormat="false" ht="20.6" hidden="false" customHeight="false" outlineLevel="0" collapsed="false">
      <c r="A252" s="195" t="s">
        <v>485</v>
      </c>
      <c r="B252" s="116" t="s">
        <v>561</v>
      </c>
      <c r="C252" s="196" t="s">
        <v>582</v>
      </c>
      <c r="D252" s="416" t="s">
        <v>583</v>
      </c>
      <c r="E252" s="202" t="n">
        <v>0</v>
      </c>
      <c r="F252" s="202" t="n">
        <v>0</v>
      </c>
      <c r="G252" s="202" t="n">
        <v>0</v>
      </c>
      <c r="H252" s="202" t="n">
        <v>0</v>
      </c>
      <c r="I252" s="202" t="n">
        <v>0</v>
      </c>
      <c r="J252" s="202" t="n">
        <v>0</v>
      </c>
      <c r="K252" s="202" t="n">
        <f aca="false">SUM(E252:J252)</f>
        <v>0</v>
      </c>
      <c r="L252" s="436" t="n">
        <v>0</v>
      </c>
    </row>
    <row r="253" customFormat="false" ht="13.1" hidden="false" customHeight="false" outlineLevel="0" collapsed="false">
      <c r="A253" s="195" t="s">
        <v>485</v>
      </c>
      <c r="B253" s="116" t="s">
        <v>561</v>
      </c>
      <c r="C253" s="196" t="s">
        <v>584</v>
      </c>
      <c r="D253" s="416" t="s">
        <v>585</v>
      </c>
      <c r="E253" s="202" t="n">
        <v>0</v>
      </c>
      <c r="F253" s="202" t="n">
        <v>0</v>
      </c>
      <c r="G253" s="202" t="n">
        <v>0</v>
      </c>
      <c r="H253" s="202" t="n">
        <v>0</v>
      </c>
      <c r="I253" s="202" t="n">
        <v>0</v>
      </c>
      <c r="J253" s="202" t="n">
        <v>0</v>
      </c>
      <c r="K253" s="202" t="n">
        <f aca="false">SUM(E253:J253)</f>
        <v>0</v>
      </c>
      <c r="L253" s="436" t="n">
        <v>0</v>
      </c>
    </row>
    <row r="254" customFormat="false" ht="20.6" hidden="false" customHeight="false" outlineLevel="0" collapsed="false">
      <c r="A254" s="195" t="s">
        <v>485</v>
      </c>
      <c r="B254" s="116" t="s">
        <v>561</v>
      </c>
      <c r="C254" s="196" t="s">
        <v>586</v>
      </c>
      <c r="D254" s="416" t="s">
        <v>587</v>
      </c>
      <c r="E254" s="202" t="n">
        <v>0</v>
      </c>
      <c r="F254" s="202" t="n">
        <v>0</v>
      </c>
      <c r="G254" s="202" t="n">
        <v>0</v>
      </c>
      <c r="H254" s="202" t="n">
        <v>0</v>
      </c>
      <c r="I254" s="202" t="n">
        <v>0</v>
      </c>
      <c r="J254" s="202" t="n">
        <v>0</v>
      </c>
      <c r="K254" s="202" t="n">
        <f aca="false">SUM(E254:J254)</f>
        <v>0</v>
      </c>
      <c r="L254" s="436" t="n">
        <v>287927</v>
      </c>
    </row>
    <row r="255" customFormat="false" ht="20.6" hidden="false" customHeight="false" outlineLevel="0" collapsed="false">
      <c r="A255" s="195" t="s">
        <v>485</v>
      </c>
      <c r="B255" s="116" t="s">
        <v>561</v>
      </c>
      <c r="C255" s="196" t="s">
        <v>588</v>
      </c>
      <c r="D255" s="416" t="s">
        <v>589</v>
      </c>
      <c r="E255" s="202" t="n">
        <v>0</v>
      </c>
      <c r="F255" s="202" t="n">
        <v>0</v>
      </c>
      <c r="G255" s="202" t="n">
        <v>0</v>
      </c>
      <c r="H255" s="202" t="n">
        <v>0</v>
      </c>
      <c r="I255" s="202" t="n">
        <v>0</v>
      </c>
      <c r="J255" s="202" t="n">
        <v>0</v>
      </c>
      <c r="K255" s="202" t="n">
        <f aca="false">SUM(E255:J255)</f>
        <v>0</v>
      </c>
      <c r="L255" s="436" t="n">
        <v>0</v>
      </c>
    </row>
    <row r="256" customFormat="false" ht="13.1" hidden="false" customHeight="false" outlineLevel="0" collapsed="false">
      <c r="A256" s="195" t="s">
        <v>485</v>
      </c>
      <c r="B256" s="116" t="s">
        <v>561</v>
      </c>
      <c r="C256" s="196" t="s">
        <v>590</v>
      </c>
      <c r="D256" s="416" t="s">
        <v>591</v>
      </c>
      <c r="E256" s="202" t="n">
        <v>0</v>
      </c>
      <c r="F256" s="202" t="n">
        <v>0</v>
      </c>
      <c r="G256" s="202" t="n">
        <v>0</v>
      </c>
      <c r="H256" s="202" t="n">
        <v>0</v>
      </c>
      <c r="I256" s="202" t="n">
        <v>0</v>
      </c>
      <c r="J256" s="202" t="n">
        <v>0</v>
      </c>
      <c r="K256" s="202" t="n">
        <f aca="false">SUM(E256:J256)</f>
        <v>0</v>
      </c>
      <c r="L256" s="436" t="n">
        <v>0</v>
      </c>
    </row>
    <row r="257" customFormat="false" ht="20.6" hidden="false" customHeight="false" outlineLevel="0" collapsed="false">
      <c r="A257" s="195" t="s">
        <v>485</v>
      </c>
      <c r="B257" s="116" t="s">
        <v>561</v>
      </c>
      <c r="C257" s="196" t="s">
        <v>592</v>
      </c>
      <c r="D257" s="416" t="s">
        <v>593</v>
      </c>
      <c r="E257" s="202" t="n">
        <v>0</v>
      </c>
      <c r="F257" s="202" t="n">
        <v>0</v>
      </c>
      <c r="G257" s="202" t="n">
        <v>0</v>
      </c>
      <c r="H257" s="202" t="n">
        <v>0</v>
      </c>
      <c r="I257" s="202" t="n">
        <v>0</v>
      </c>
      <c r="J257" s="202" t="n">
        <v>0</v>
      </c>
      <c r="K257" s="202" t="n">
        <f aca="false">SUM(E257:J257)</f>
        <v>0</v>
      </c>
      <c r="L257" s="436" t="n">
        <v>0</v>
      </c>
    </row>
    <row r="258" customFormat="false" ht="20.6" hidden="false" customHeight="false" outlineLevel="0" collapsed="false">
      <c r="A258" s="195" t="s">
        <v>485</v>
      </c>
      <c r="B258" s="116" t="s">
        <v>561</v>
      </c>
      <c r="C258" s="196" t="s">
        <v>594</v>
      </c>
      <c r="D258" s="416" t="s">
        <v>595</v>
      </c>
      <c r="E258" s="202" t="n">
        <v>0</v>
      </c>
      <c r="F258" s="202" t="n">
        <v>0</v>
      </c>
      <c r="G258" s="202" t="n">
        <v>0</v>
      </c>
      <c r="H258" s="202" t="n">
        <v>0</v>
      </c>
      <c r="I258" s="202" t="n">
        <v>0</v>
      </c>
      <c r="J258" s="202" t="n">
        <v>0</v>
      </c>
      <c r="K258" s="202" t="n">
        <f aca="false">SUM(E258:J258)</f>
        <v>0</v>
      </c>
      <c r="L258" s="436" t="n">
        <v>86000</v>
      </c>
    </row>
    <row r="259" customFormat="false" ht="20.6" hidden="false" customHeight="false" outlineLevel="0" collapsed="false">
      <c r="A259" s="195" t="s">
        <v>485</v>
      </c>
      <c r="B259" s="116" t="s">
        <v>561</v>
      </c>
      <c r="C259" s="196" t="s">
        <v>596</v>
      </c>
      <c r="D259" s="416" t="s">
        <v>597</v>
      </c>
      <c r="E259" s="202" t="n">
        <v>0</v>
      </c>
      <c r="F259" s="202" t="n">
        <v>0</v>
      </c>
      <c r="G259" s="202" t="n">
        <v>0</v>
      </c>
      <c r="H259" s="202" t="n">
        <v>0</v>
      </c>
      <c r="I259" s="202" t="n">
        <v>0</v>
      </c>
      <c r="J259" s="202" t="n">
        <v>0</v>
      </c>
      <c r="K259" s="202" t="n">
        <f aca="false">SUM(E259:J259)</f>
        <v>0</v>
      </c>
      <c r="L259" s="436" t="n">
        <v>0</v>
      </c>
    </row>
    <row r="260" customFormat="false" ht="20.6" hidden="false" customHeight="false" outlineLevel="0" collapsed="false">
      <c r="A260" s="195" t="s">
        <v>485</v>
      </c>
      <c r="B260" s="116" t="s">
        <v>561</v>
      </c>
      <c r="C260" s="196" t="s">
        <v>202</v>
      </c>
      <c r="D260" s="416" t="s">
        <v>598</v>
      </c>
      <c r="E260" s="202" t="n">
        <v>0</v>
      </c>
      <c r="F260" s="202" t="n">
        <v>0</v>
      </c>
      <c r="G260" s="202" t="n">
        <v>0</v>
      </c>
      <c r="H260" s="202" t="n">
        <v>0</v>
      </c>
      <c r="I260" s="202" t="n">
        <v>0</v>
      </c>
      <c r="J260" s="202" t="n">
        <v>0</v>
      </c>
      <c r="K260" s="202" t="n">
        <f aca="false">SUM(E260:J260)</f>
        <v>0</v>
      </c>
      <c r="L260" s="436" t="n">
        <v>0</v>
      </c>
    </row>
    <row r="261" customFormat="false" ht="20.6" hidden="false" customHeight="false" outlineLevel="0" collapsed="false">
      <c r="A261" s="195" t="s">
        <v>485</v>
      </c>
      <c r="B261" s="116" t="s">
        <v>561</v>
      </c>
      <c r="C261" s="196" t="s">
        <v>558</v>
      </c>
      <c r="D261" s="416" t="s">
        <v>599</v>
      </c>
      <c r="E261" s="202" t="n">
        <v>1282500</v>
      </c>
      <c r="F261" s="202" t="n">
        <v>0</v>
      </c>
      <c r="G261" s="202" t="n">
        <v>0</v>
      </c>
      <c r="H261" s="202" t="n">
        <v>0</v>
      </c>
      <c r="I261" s="202" t="n">
        <v>0</v>
      </c>
      <c r="J261" s="202" t="n">
        <v>0</v>
      </c>
      <c r="K261" s="202" t="n">
        <f aca="false">SUM(E261:J261)</f>
        <v>1282500</v>
      </c>
      <c r="L261" s="436" t="n">
        <v>5738040</v>
      </c>
    </row>
    <row r="262" customFormat="false" ht="20.6" hidden="false" customHeight="false" outlineLevel="0" collapsed="false">
      <c r="A262" s="195" t="s">
        <v>485</v>
      </c>
      <c r="B262" s="116" t="s">
        <v>561</v>
      </c>
      <c r="C262" s="196" t="s">
        <v>562</v>
      </c>
      <c r="D262" s="416" t="s">
        <v>600</v>
      </c>
      <c r="E262" s="202" t="n">
        <v>0</v>
      </c>
      <c r="F262" s="202" t="n">
        <v>0</v>
      </c>
      <c r="G262" s="202" t="n">
        <v>0</v>
      </c>
      <c r="H262" s="202" t="n">
        <v>0</v>
      </c>
      <c r="I262" s="202" t="n">
        <v>0</v>
      </c>
      <c r="J262" s="202" t="n">
        <v>0</v>
      </c>
      <c r="K262" s="202" t="n">
        <f aca="false">SUM(E262:J262)</f>
        <v>0</v>
      </c>
      <c r="L262" s="436" t="n">
        <v>418340</v>
      </c>
    </row>
    <row r="263" customFormat="false" ht="20.6" hidden="false" customHeight="false" outlineLevel="0" collapsed="false">
      <c r="A263" s="195" t="s">
        <v>485</v>
      </c>
      <c r="B263" s="116" t="s">
        <v>561</v>
      </c>
      <c r="C263" s="196" t="s">
        <v>601</v>
      </c>
      <c r="D263" s="416" t="s">
        <v>602</v>
      </c>
      <c r="E263" s="202" t="n">
        <v>45240</v>
      </c>
      <c r="F263" s="202" t="n">
        <v>0</v>
      </c>
      <c r="G263" s="202" t="n">
        <v>0</v>
      </c>
      <c r="H263" s="202" t="n">
        <v>0</v>
      </c>
      <c r="I263" s="202" t="n">
        <v>0</v>
      </c>
      <c r="J263" s="202" t="n">
        <v>0</v>
      </c>
      <c r="K263" s="202" t="n">
        <f aca="false">SUM(E263:J263)</f>
        <v>45240</v>
      </c>
      <c r="L263" s="436" t="n">
        <v>6902260</v>
      </c>
    </row>
    <row r="264" customFormat="false" ht="13.1" hidden="false" customHeight="false" outlineLevel="0" collapsed="false">
      <c r="A264" s="195" t="s">
        <v>485</v>
      </c>
      <c r="B264" s="116" t="s">
        <v>561</v>
      </c>
      <c r="C264" s="196" t="s">
        <v>603</v>
      </c>
      <c r="D264" s="416" t="s">
        <v>604</v>
      </c>
      <c r="E264" s="202" t="n">
        <v>55380</v>
      </c>
      <c r="F264" s="202" t="n">
        <v>0</v>
      </c>
      <c r="G264" s="202" t="n">
        <v>0</v>
      </c>
      <c r="H264" s="202" t="n">
        <v>0</v>
      </c>
      <c r="I264" s="202" t="n">
        <v>0</v>
      </c>
      <c r="J264" s="202" t="n">
        <v>0</v>
      </c>
      <c r="K264" s="202" t="n">
        <f aca="false">SUM(E264:J264)</f>
        <v>55380</v>
      </c>
      <c r="L264" s="436" t="n">
        <v>993640</v>
      </c>
    </row>
    <row r="265" customFormat="false" ht="20.6" hidden="false" customHeight="false" outlineLevel="0" collapsed="false">
      <c r="A265" s="195" t="s">
        <v>485</v>
      </c>
      <c r="B265" s="116" t="s">
        <v>561</v>
      </c>
      <c r="C265" s="196" t="s">
        <v>605</v>
      </c>
      <c r="D265" s="416" t="s">
        <v>606</v>
      </c>
      <c r="E265" s="202" t="n">
        <v>0</v>
      </c>
      <c r="F265" s="202" t="n">
        <v>0</v>
      </c>
      <c r="G265" s="202" t="n">
        <v>0</v>
      </c>
      <c r="H265" s="202" t="n">
        <v>0</v>
      </c>
      <c r="I265" s="202" t="n">
        <v>0</v>
      </c>
      <c r="J265" s="202" t="n">
        <v>0</v>
      </c>
      <c r="K265" s="202" t="n">
        <f aca="false">SUM(E265:J265)</f>
        <v>0</v>
      </c>
      <c r="L265" s="436" t="n">
        <v>0</v>
      </c>
    </row>
    <row r="266" customFormat="false" ht="13.1" hidden="false" customHeight="false" outlineLevel="0" collapsed="false">
      <c r="A266" s="195" t="s">
        <v>485</v>
      </c>
      <c r="B266" s="116" t="s">
        <v>561</v>
      </c>
      <c r="C266" s="196" t="s">
        <v>607</v>
      </c>
      <c r="D266" s="416" t="s">
        <v>608</v>
      </c>
      <c r="E266" s="202" t="n">
        <v>0</v>
      </c>
      <c r="F266" s="202" t="n">
        <v>0</v>
      </c>
      <c r="G266" s="202" t="n">
        <v>0</v>
      </c>
      <c r="H266" s="202" t="n">
        <v>0</v>
      </c>
      <c r="I266" s="202" t="n">
        <v>0</v>
      </c>
      <c r="J266" s="202" t="n">
        <v>0</v>
      </c>
      <c r="K266" s="202" t="n">
        <f aca="false">SUM(E266:J266)</f>
        <v>0</v>
      </c>
      <c r="L266" s="436" t="n">
        <v>0</v>
      </c>
    </row>
    <row r="267" customFormat="false" ht="20.6" hidden="false" customHeight="false" outlineLevel="0" collapsed="false">
      <c r="A267" s="195" t="s">
        <v>485</v>
      </c>
      <c r="B267" s="116" t="s">
        <v>561</v>
      </c>
      <c r="C267" s="196" t="s">
        <v>124</v>
      </c>
      <c r="D267" s="416" t="s">
        <v>609</v>
      </c>
      <c r="E267" s="202" t="n">
        <v>0</v>
      </c>
      <c r="F267" s="202" t="n">
        <v>0</v>
      </c>
      <c r="G267" s="202" t="n">
        <v>0</v>
      </c>
      <c r="H267" s="202" t="n">
        <v>0</v>
      </c>
      <c r="I267" s="202" t="n">
        <v>0</v>
      </c>
      <c r="J267" s="202" t="n">
        <v>0</v>
      </c>
      <c r="K267" s="202" t="n">
        <f aca="false">SUM(E267:J267)</f>
        <v>0</v>
      </c>
      <c r="L267" s="436" t="n">
        <v>5586588</v>
      </c>
    </row>
    <row r="268" customFormat="false" ht="20.6" hidden="false" customHeight="false" outlineLevel="0" collapsed="false">
      <c r="A268" s="195" t="s">
        <v>485</v>
      </c>
      <c r="B268" s="116" t="s">
        <v>135</v>
      </c>
      <c r="C268" s="196" t="s">
        <v>610</v>
      </c>
      <c r="D268" s="416" t="s">
        <v>611</v>
      </c>
      <c r="E268" s="202" t="n">
        <v>0</v>
      </c>
      <c r="F268" s="202" t="n">
        <v>0</v>
      </c>
      <c r="G268" s="202" t="n">
        <v>0</v>
      </c>
      <c r="H268" s="202" t="n">
        <v>0</v>
      </c>
      <c r="I268" s="202" t="n">
        <v>0</v>
      </c>
      <c r="J268" s="202" t="n">
        <v>0</v>
      </c>
      <c r="K268" s="202" t="n">
        <f aca="false">SUM(E268:J268)</f>
        <v>0</v>
      </c>
      <c r="L268" s="436" t="n">
        <v>63894144</v>
      </c>
    </row>
    <row r="269" customFormat="false" ht="13.1" hidden="false" customHeight="false" outlineLevel="0" collapsed="false">
      <c r="A269" s="195" t="s">
        <v>485</v>
      </c>
      <c r="B269" s="116" t="s">
        <v>135</v>
      </c>
      <c r="C269" s="196" t="s">
        <v>612</v>
      </c>
      <c r="D269" s="416" t="s">
        <v>613</v>
      </c>
      <c r="E269" s="202" t="n">
        <v>0</v>
      </c>
      <c r="F269" s="202" t="n">
        <v>0</v>
      </c>
      <c r="G269" s="202" t="n">
        <v>0</v>
      </c>
      <c r="H269" s="202" t="n">
        <v>0</v>
      </c>
      <c r="I269" s="202" t="n">
        <v>0</v>
      </c>
      <c r="J269" s="202" t="n">
        <v>0</v>
      </c>
      <c r="K269" s="202" t="n">
        <f aca="false">SUM(E269:J269)</f>
        <v>0</v>
      </c>
      <c r="L269" s="436" t="n">
        <v>40011530</v>
      </c>
    </row>
    <row r="270" customFormat="false" ht="30" hidden="false" customHeight="false" outlineLevel="0" collapsed="false">
      <c r="A270" s="195" t="s">
        <v>485</v>
      </c>
      <c r="B270" s="116" t="s">
        <v>135</v>
      </c>
      <c r="C270" s="196" t="s">
        <v>614</v>
      </c>
      <c r="D270" s="416" t="s">
        <v>615</v>
      </c>
      <c r="E270" s="202" t="n">
        <v>0</v>
      </c>
      <c r="F270" s="202" t="n">
        <v>0</v>
      </c>
      <c r="G270" s="202" t="n">
        <v>161000</v>
      </c>
      <c r="H270" s="202" t="n">
        <v>0</v>
      </c>
      <c r="I270" s="202" t="n">
        <v>0</v>
      </c>
      <c r="J270" s="202" t="n">
        <v>0</v>
      </c>
      <c r="K270" s="202" t="n">
        <f aca="false">SUM(E270:J270)</f>
        <v>161000</v>
      </c>
      <c r="L270" s="436" t="n">
        <v>401500</v>
      </c>
    </row>
    <row r="271" customFormat="false" ht="20.6" hidden="false" customHeight="false" outlineLevel="0" collapsed="false">
      <c r="A271" s="195" t="s">
        <v>485</v>
      </c>
      <c r="B271" s="116" t="s">
        <v>135</v>
      </c>
      <c r="C271" s="196" t="s">
        <v>290</v>
      </c>
      <c r="D271" s="416" t="s">
        <v>616</v>
      </c>
      <c r="E271" s="202" t="n">
        <v>0</v>
      </c>
      <c r="F271" s="202" t="n">
        <v>0</v>
      </c>
      <c r="G271" s="202" t="n">
        <v>0</v>
      </c>
      <c r="H271" s="202" t="n">
        <v>0</v>
      </c>
      <c r="I271" s="202" t="n">
        <v>0</v>
      </c>
      <c r="J271" s="202" t="n">
        <v>0</v>
      </c>
      <c r="K271" s="202" t="n">
        <f aca="false">SUM(E271:J271)</f>
        <v>0</v>
      </c>
      <c r="L271" s="436" t="n">
        <v>596400</v>
      </c>
    </row>
    <row r="272" customFormat="false" ht="13.1" hidden="false" customHeight="false" outlineLevel="0" collapsed="false">
      <c r="A272" s="195" t="s">
        <v>485</v>
      </c>
      <c r="B272" s="116" t="s">
        <v>142</v>
      </c>
      <c r="C272" s="196" t="s">
        <v>621</v>
      </c>
      <c r="D272" s="416" t="s">
        <v>622</v>
      </c>
      <c r="E272" s="202" t="n">
        <v>0</v>
      </c>
      <c r="F272" s="202" t="n">
        <v>1346645</v>
      </c>
      <c r="G272" s="202" t="n">
        <v>70400</v>
      </c>
      <c r="H272" s="202" t="n">
        <v>45760</v>
      </c>
      <c r="I272" s="202" t="n">
        <v>0</v>
      </c>
      <c r="J272" s="202" t="n">
        <v>0</v>
      </c>
      <c r="K272" s="202" t="n">
        <f aca="false">SUM(E272:J272)</f>
        <v>1462805</v>
      </c>
      <c r="L272" s="436" t="n">
        <v>26152321</v>
      </c>
    </row>
    <row r="273" customFormat="false" ht="20.6" hidden="false" customHeight="false" outlineLevel="0" collapsed="false">
      <c r="A273" s="195" t="s">
        <v>485</v>
      </c>
      <c r="B273" s="116" t="s">
        <v>142</v>
      </c>
      <c r="C273" s="196" t="s">
        <v>623</v>
      </c>
      <c r="D273" s="416" t="s">
        <v>624</v>
      </c>
      <c r="E273" s="202" t="n">
        <v>0</v>
      </c>
      <c r="F273" s="202" t="n">
        <v>3701852</v>
      </c>
      <c r="G273" s="202" t="n">
        <v>0</v>
      </c>
      <c r="H273" s="202" t="n">
        <v>0</v>
      </c>
      <c r="I273" s="202" t="n">
        <v>0</v>
      </c>
      <c r="J273" s="202" t="n">
        <v>0</v>
      </c>
      <c r="K273" s="202" t="n">
        <f aca="false">SUM(E273:J273)</f>
        <v>3701852</v>
      </c>
      <c r="L273" s="436" t="n">
        <v>22169172</v>
      </c>
    </row>
    <row r="274" customFormat="false" ht="13.1" hidden="false" customHeight="false" outlineLevel="0" collapsed="false">
      <c r="A274" s="195" t="s">
        <v>485</v>
      </c>
      <c r="B274" s="116" t="s">
        <v>142</v>
      </c>
      <c r="C274" s="196" t="s">
        <v>625</v>
      </c>
      <c r="D274" s="416" t="s">
        <v>626</v>
      </c>
      <c r="E274" s="202" t="n">
        <v>0</v>
      </c>
      <c r="F274" s="202" t="n">
        <v>3106368</v>
      </c>
      <c r="G274" s="202" t="n">
        <v>389851</v>
      </c>
      <c r="H274" s="202" t="n">
        <v>0</v>
      </c>
      <c r="I274" s="202" t="n">
        <v>2423789</v>
      </c>
      <c r="J274" s="202" t="n">
        <v>1337600</v>
      </c>
      <c r="K274" s="202" t="n">
        <f aca="false">SUM(E274:J274)</f>
        <v>7257608</v>
      </c>
      <c r="L274" s="436" t="n">
        <v>430305911</v>
      </c>
    </row>
    <row r="275" customFormat="false" ht="20.6" hidden="false" customHeight="false" outlineLevel="0" collapsed="false">
      <c r="A275" s="195" t="s">
        <v>485</v>
      </c>
      <c r="B275" s="116" t="s">
        <v>142</v>
      </c>
      <c r="C275" s="196" t="s">
        <v>627</v>
      </c>
      <c r="D275" s="416" t="s">
        <v>628</v>
      </c>
      <c r="E275" s="202" t="n">
        <v>0</v>
      </c>
      <c r="F275" s="202" t="n">
        <v>0</v>
      </c>
      <c r="G275" s="202" t="n">
        <v>0</v>
      </c>
      <c r="H275" s="202" t="n">
        <v>0</v>
      </c>
      <c r="I275" s="202" t="n">
        <v>2222147</v>
      </c>
      <c r="J275" s="202" t="n">
        <v>0</v>
      </c>
      <c r="K275" s="202" t="n">
        <f aca="false">SUM(E275:J275)</f>
        <v>2222147</v>
      </c>
      <c r="L275" s="436" t="n">
        <v>169690527</v>
      </c>
    </row>
    <row r="276" customFormat="false" ht="13.1" hidden="false" customHeight="false" outlineLevel="0" collapsed="false">
      <c r="A276" s="195" t="s">
        <v>485</v>
      </c>
      <c r="B276" s="116" t="s">
        <v>142</v>
      </c>
      <c r="C276" s="196" t="s">
        <v>397</v>
      </c>
      <c r="D276" s="416" t="s">
        <v>629</v>
      </c>
      <c r="E276" s="202" t="n">
        <v>0</v>
      </c>
      <c r="F276" s="202" t="n">
        <v>0</v>
      </c>
      <c r="G276" s="202" t="n">
        <v>0</v>
      </c>
      <c r="H276" s="202" t="n">
        <v>0</v>
      </c>
      <c r="I276" s="202" t="n">
        <v>0</v>
      </c>
      <c r="J276" s="202" t="n">
        <v>0</v>
      </c>
      <c r="K276" s="202" t="n">
        <f aca="false">SUM(E276:J276)</f>
        <v>0</v>
      </c>
      <c r="L276" s="436" t="n">
        <v>66416</v>
      </c>
    </row>
    <row r="277" customFormat="false" ht="20.6" hidden="false" customHeight="false" outlineLevel="0" collapsed="false">
      <c r="A277" s="195" t="s">
        <v>485</v>
      </c>
      <c r="B277" s="116" t="s">
        <v>142</v>
      </c>
      <c r="C277" s="196" t="s">
        <v>630</v>
      </c>
      <c r="D277" s="416" t="s">
        <v>631</v>
      </c>
      <c r="E277" s="202" t="n">
        <v>0</v>
      </c>
      <c r="F277" s="202" t="n">
        <v>0</v>
      </c>
      <c r="G277" s="202" t="n">
        <v>0</v>
      </c>
      <c r="H277" s="202" t="n">
        <v>0</v>
      </c>
      <c r="I277" s="202" t="n">
        <v>0</v>
      </c>
      <c r="J277" s="202" t="n">
        <v>0</v>
      </c>
      <c r="K277" s="202" t="n">
        <f aca="false">SUM(E277:J277)</f>
        <v>0</v>
      </c>
      <c r="L277" s="436" t="n">
        <v>0</v>
      </c>
    </row>
    <row r="278" customFormat="false" ht="30" hidden="false" customHeight="false" outlineLevel="0" collapsed="false">
      <c r="A278" s="195" t="s">
        <v>485</v>
      </c>
      <c r="B278" s="116" t="s">
        <v>142</v>
      </c>
      <c r="C278" s="196" t="s">
        <v>632</v>
      </c>
      <c r="D278" s="416" t="s">
        <v>633</v>
      </c>
      <c r="E278" s="202" t="n">
        <v>0</v>
      </c>
      <c r="F278" s="202" t="n">
        <v>214500</v>
      </c>
      <c r="G278" s="202" t="n">
        <v>283029</v>
      </c>
      <c r="H278" s="202" t="n">
        <v>0</v>
      </c>
      <c r="I278" s="202" t="n">
        <v>0</v>
      </c>
      <c r="J278" s="202" t="n">
        <v>0</v>
      </c>
      <c r="K278" s="202" t="n">
        <f aca="false">SUM(E278:J278)</f>
        <v>497529</v>
      </c>
      <c r="L278" s="436" t="n">
        <v>2600156</v>
      </c>
    </row>
    <row r="279" customFormat="false" ht="39.35" hidden="false" customHeight="false" outlineLevel="0" collapsed="false">
      <c r="A279" s="195" t="s">
        <v>485</v>
      </c>
      <c r="B279" s="116" t="s">
        <v>142</v>
      </c>
      <c r="C279" s="196" t="s">
        <v>634</v>
      </c>
      <c r="D279" s="416" t="s">
        <v>635</v>
      </c>
      <c r="E279" s="202" t="n">
        <v>0</v>
      </c>
      <c r="F279" s="202" t="n">
        <v>0</v>
      </c>
      <c r="G279" s="202" t="n">
        <v>0</v>
      </c>
      <c r="H279" s="202" t="n">
        <v>0</v>
      </c>
      <c r="I279" s="202" t="n">
        <v>0</v>
      </c>
      <c r="J279" s="202" t="n">
        <v>0</v>
      </c>
      <c r="K279" s="202" t="n">
        <f aca="false">SUM(E279:J279)</f>
        <v>0</v>
      </c>
      <c r="L279" s="436" t="n">
        <v>198900</v>
      </c>
    </row>
    <row r="280" customFormat="false" ht="20.6" hidden="false" customHeight="false" outlineLevel="0" collapsed="false">
      <c r="A280" s="195" t="s">
        <v>485</v>
      </c>
      <c r="B280" s="116" t="s">
        <v>142</v>
      </c>
      <c r="C280" s="196" t="s">
        <v>318</v>
      </c>
      <c r="D280" s="416" t="s">
        <v>636</v>
      </c>
      <c r="E280" s="202" t="n">
        <v>0</v>
      </c>
      <c r="F280" s="202" t="n">
        <v>0</v>
      </c>
      <c r="G280" s="202" t="n">
        <v>0</v>
      </c>
      <c r="H280" s="202" t="n">
        <v>0</v>
      </c>
      <c r="I280" s="202" t="n">
        <v>0</v>
      </c>
      <c r="J280" s="202" t="n">
        <v>0</v>
      </c>
      <c r="K280" s="202" t="n">
        <f aca="false">SUM(E280:J280)</f>
        <v>0</v>
      </c>
      <c r="L280" s="436" t="n">
        <v>1535450</v>
      </c>
    </row>
    <row r="281" customFormat="false" ht="30" hidden="false" customHeight="false" outlineLevel="0" collapsed="false">
      <c r="A281" s="195" t="s">
        <v>485</v>
      </c>
      <c r="B281" s="116" t="s">
        <v>142</v>
      </c>
      <c r="C281" s="196" t="s">
        <v>637</v>
      </c>
      <c r="D281" s="416" t="s">
        <v>638</v>
      </c>
      <c r="E281" s="202" t="n">
        <v>0</v>
      </c>
      <c r="F281" s="202" t="n">
        <v>0</v>
      </c>
      <c r="G281" s="202" t="n">
        <v>0</v>
      </c>
      <c r="H281" s="202" t="n">
        <v>0</v>
      </c>
      <c r="I281" s="202" t="n">
        <v>0</v>
      </c>
      <c r="J281" s="202" t="n">
        <v>0</v>
      </c>
      <c r="K281" s="202" t="n">
        <f aca="false">SUM(E281:J281)</f>
        <v>0</v>
      </c>
      <c r="L281" s="436" t="n">
        <v>294980</v>
      </c>
    </row>
    <row r="282" customFormat="false" ht="20.6" hidden="false" customHeight="false" outlineLevel="0" collapsed="false">
      <c r="A282" s="195" t="s">
        <v>485</v>
      </c>
      <c r="B282" s="116" t="s">
        <v>142</v>
      </c>
      <c r="C282" s="196" t="s">
        <v>639</v>
      </c>
      <c r="D282" s="416" t="s">
        <v>640</v>
      </c>
      <c r="E282" s="202" t="n">
        <v>0</v>
      </c>
      <c r="F282" s="202" t="n">
        <v>470000</v>
      </c>
      <c r="G282" s="202" t="n">
        <v>189000</v>
      </c>
      <c r="H282" s="202" t="n">
        <v>0</v>
      </c>
      <c r="I282" s="202" t="n">
        <v>0</v>
      </c>
      <c r="J282" s="202" t="n">
        <v>512500</v>
      </c>
      <c r="K282" s="202" t="n">
        <f aca="false">SUM(E282:J282)</f>
        <v>1171500</v>
      </c>
      <c r="L282" s="436" t="n">
        <v>257765900</v>
      </c>
    </row>
    <row r="283" customFormat="false" ht="13.1" hidden="false" customHeight="false" outlineLevel="0" collapsed="false">
      <c r="A283" s="195" t="s">
        <v>485</v>
      </c>
      <c r="B283" s="116" t="s">
        <v>142</v>
      </c>
      <c r="C283" s="196" t="s">
        <v>373</v>
      </c>
      <c r="D283" s="416" t="s">
        <v>641</v>
      </c>
      <c r="E283" s="202" t="n">
        <v>0</v>
      </c>
      <c r="F283" s="202" t="n">
        <v>0</v>
      </c>
      <c r="G283" s="202" t="n">
        <v>0</v>
      </c>
      <c r="H283" s="202" t="n">
        <v>0</v>
      </c>
      <c r="I283" s="202" t="n">
        <v>0</v>
      </c>
      <c r="J283" s="202" t="n">
        <v>0</v>
      </c>
      <c r="K283" s="202" t="n">
        <f aca="false">SUM(E283:J283)</f>
        <v>0</v>
      </c>
      <c r="L283" s="436" t="n">
        <v>145498696</v>
      </c>
    </row>
    <row r="284" customFormat="false" ht="20.6" hidden="false" customHeight="false" outlineLevel="0" collapsed="false">
      <c r="A284" s="195" t="s">
        <v>485</v>
      </c>
      <c r="B284" s="116" t="s">
        <v>142</v>
      </c>
      <c r="C284" s="196" t="s">
        <v>642</v>
      </c>
      <c r="D284" s="416" t="s">
        <v>643</v>
      </c>
      <c r="E284" s="202" t="n">
        <v>0</v>
      </c>
      <c r="F284" s="202" t="n">
        <v>12285</v>
      </c>
      <c r="G284" s="202" t="n">
        <v>0</v>
      </c>
      <c r="H284" s="202" t="n">
        <v>0</v>
      </c>
      <c r="I284" s="202" t="n">
        <v>0</v>
      </c>
      <c r="J284" s="202" t="n">
        <v>0</v>
      </c>
      <c r="K284" s="202" t="n">
        <f aca="false">SUM(E284:J284)</f>
        <v>12285</v>
      </c>
      <c r="L284" s="436" t="n">
        <v>2390806</v>
      </c>
    </row>
    <row r="285" customFormat="false" ht="30" hidden="false" customHeight="false" outlineLevel="0" collapsed="false">
      <c r="A285" s="195" t="s">
        <v>485</v>
      </c>
      <c r="B285" s="116" t="s">
        <v>142</v>
      </c>
      <c r="C285" s="196" t="s">
        <v>644</v>
      </c>
      <c r="D285" s="416" t="s">
        <v>645</v>
      </c>
      <c r="E285" s="202" t="n">
        <v>0</v>
      </c>
      <c r="F285" s="202" t="n">
        <v>0</v>
      </c>
      <c r="G285" s="202" t="n">
        <v>0</v>
      </c>
      <c r="H285" s="202" t="n">
        <v>0</v>
      </c>
      <c r="I285" s="202" t="n">
        <v>0</v>
      </c>
      <c r="J285" s="202" t="n">
        <v>0</v>
      </c>
      <c r="K285" s="202" t="n">
        <f aca="false">SUM(E285:J285)</f>
        <v>0</v>
      </c>
      <c r="L285" s="436" t="n">
        <v>2480772</v>
      </c>
    </row>
    <row r="286" customFormat="false" ht="20.6" hidden="false" customHeight="false" outlineLevel="0" collapsed="false">
      <c r="A286" s="195" t="s">
        <v>485</v>
      </c>
      <c r="B286" s="116" t="s">
        <v>142</v>
      </c>
      <c r="C286" s="196" t="s">
        <v>646</v>
      </c>
      <c r="D286" s="416" t="s">
        <v>647</v>
      </c>
      <c r="E286" s="202" t="n">
        <v>0</v>
      </c>
      <c r="F286" s="202" t="n">
        <v>118368</v>
      </c>
      <c r="G286" s="202" t="n">
        <v>63910</v>
      </c>
      <c r="H286" s="202" t="n">
        <v>20800</v>
      </c>
      <c r="I286" s="202" t="n">
        <v>253710</v>
      </c>
      <c r="J286" s="202" t="n">
        <v>0</v>
      </c>
      <c r="K286" s="202" t="n">
        <f aca="false">SUM(E286:J286)</f>
        <v>456788</v>
      </c>
      <c r="L286" s="436" t="n">
        <v>35559840</v>
      </c>
    </row>
    <row r="287" customFormat="false" ht="30" hidden="false" customHeight="false" outlineLevel="0" collapsed="false">
      <c r="A287" s="195" t="s">
        <v>485</v>
      </c>
      <c r="B287" s="116" t="s">
        <v>142</v>
      </c>
      <c r="C287" s="196" t="s">
        <v>648</v>
      </c>
      <c r="D287" s="416" t="s">
        <v>649</v>
      </c>
      <c r="E287" s="202" t="n">
        <v>0</v>
      </c>
      <c r="F287" s="202" t="n">
        <v>0</v>
      </c>
      <c r="G287" s="202" t="n">
        <v>0</v>
      </c>
      <c r="H287" s="202" t="n">
        <v>0</v>
      </c>
      <c r="I287" s="202" t="n">
        <v>0</v>
      </c>
      <c r="J287" s="202" t="n">
        <v>0</v>
      </c>
      <c r="K287" s="202" t="n">
        <f aca="false">SUM(E287:J287)</f>
        <v>0</v>
      </c>
      <c r="L287" s="436" t="n">
        <v>15345555</v>
      </c>
    </row>
    <row r="288" customFormat="false" ht="13.1" hidden="false" customHeight="false" outlineLevel="0" collapsed="false">
      <c r="A288" s="195" t="s">
        <v>485</v>
      </c>
      <c r="B288" s="116" t="s">
        <v>142</v>
      </c>
      <c r="C288" s="196" t="s">
        <v>350</v>
      </c>
      <c r="D288" s="416" t="s">
        <v>650</v>
      </c>
      <c r="E288" s="202" t="n">
        <v>0</v>
      </c>
      <c r="F288" s="202" t="n">
        <v>0</v>
      </c>
      <c r="G288" s="202" t="n">
        <v>0</v>
      </c>
      <c r="H288" s="202" t="n">
        <v>0</v>
      </c>
      <c r="I288" s="202" t="n">
        <v>0</v>
      </c>
      <c r="J288" s="202" t="n">
        <v>0</v>
      </c>
      <c r="K288" s="202" t="n">
        <f aca="false">SUM(E288:J288)</f>
        <v>0</v>
      </c>
      <c r="L288" s="436" t="n">
        <v>555832</v>
      </c>
    </row>
    <row r="289" customFormat="false" ht="20.6" hidden="false" customHeight="false" outlineLevel="0" collapsed="false">
      <c r="A289" s="195" t="s">
        <v>485</v>
      </c>
      <c r="B289" s="116" t="s">
        <v>142</v>
      </c>
      <c r="C289" s="196" t="s">
        <v>326</v>
      </c>
      <c r="D289" s="416" t="s">
        <v>652</v>
      </c>
      <c r="E289" s="202" t="n">
        <v>603636</v>
      </c>
      <c r="F289" s="202" t="n">
        <v>6634084</v>
      </c>
      <c r="G289" s="202" t="n">
        <v>1894298</v>
      </c>
      <c r="H289" s="202" t="n">
        <v>13944812</v>
      </c>
      <c r="I289" s="202" t="n">
        <v>4341073</v>
      </c>
      <c r="J289" s="202" t="n">
        <v>0</v>
      </c>
      <c r="K289" s="202" t="n">
        <f aca="false">SUM(E289:J289)</f>
        <v>27417903</v>
      </c>
      <c r="L289" s="436" t="n">
        <v>656518789</v>
      </c>
    </row>
    <row r="290" customFormat="false" ht="20.6" hidden="false" customHeight="false" outlineLevel="0" collapsed="false">
      <c r="A290" s="195" t="s">
        <v>485</v>
      </c>
      <c r="B290" s="116" t="s">
        <v>142</v>
      </c>
      <c r="C290" s="196" t="s">
        <v>341</v>
      </c>
      <c r="D290" s="416" t="s">
        <v>653</v>
      </c>
      <c r="E290" s="202" t="n">
        <v>0</v>
      </c>
      <c r="F290" s="202" t="n">
        <v>0</v>
      </c>
      <c r="G290" s="202" t="n">
        <v>0</v>
      </c>
      <c r="H290" s="202" t="n">
        <v>0</v>
      </c>
      <c r="I290" s="202" t="n">
        <v>0</v>
      </c>
      <c r="J290" s="202" t="n">
        <v>0</v>
      </c>
      <c r="K290" s="202" t="n">
        <f aca="false">SUM(E290:J290)</f>
        <v>0</v>
      </c>
      <c r="L290" s="436" t="n">
        <v>2078692</v>
      </c>
    </row>
    <row r="291" customFormat="false" ht="13.1" hidden="false" customHeight="false" outlineLevel="0" collapsed="false">
      <c r="A291" s="195" t="s">
        <v>485</v>
      </c>
      <c r="B291" s="116" t="s">
        <v>142</v>
      </c>
      <c r="C291" s="196" t="s">
        <v>343</v>
      </c>
      <c r="D291" s="416" t="s">
        <v>654</v>
      </c>
      <c r="E291" s="202" t="n">
        <v>0</v>
      </c>
      <c r="F291" s="202" t="n">
        <v>0</v>
      </c>
      <c r="G291" s="202" t="n">
        <v>0</v>
      </c>
      <c r="H291" s="202" t="n">
        <v>0</v>
      </c>
      <c r="I291" s="202" t="n">
        <v>155081</v>
      </c>
      <c r="J291" s="202" t="n">
        <v>0</v>
      </c>
      <c r="K291" s="202" t="n">
        <f aca="false">SUM(E291:J291)</f>
        <v>155081</v>
      </c>
      <c r="L291" s="436" t="n">
        <v>14171858</v>
      </c>
    </row>
    <row r="292" customFormat="false" ht="20.6" hidden="false" customHeight="false" outlineLevel="0" collapsed="false">
      <c r="A292" s="195" t="s">
        <v>485</v>
      </c>
      <c r="B292" s="116" t="s">
        <v>142</v>
      </c>
      <c r="C292" s="196" t="s">
        <v>332</v>
      </c>
      <c r="D292" s="416" t="s">
        <v>655</v>
      </c>
      <c r="E292" s="202" t="n">
        <v>0</v>
      </c>
      <c r="F292" s="202" t="n">
        <v>0</v>
      </c>
      <c r="G292" s="202" t="n">
        <v>0</v>
      </c>
      <c r="H292" s="202" t="n">
        <v>0</v>
      </c>
      <c r="I292" s="202" t="n">
        <v>0</v>
      </c>
      <c r="J292" s="202" t="n">
        <v>0</v>
      </c>
      <c r="K292" s="202" t="n">
        <f aca="false">SUM(E292:J292)</f>
        <v>0</v>
      </c>
      <c r="L292" s="436" t="n">
        <v>854838</v>
      </c>
    </row>
    <row r="293" customFormat="false" ht="20.6" hidden="false" customHeight="false" outlineLevel="0" collapsed="false">
      <c r="A293" s="195" t="s">
        <v>485</v>
      </c>
      <c r="B293" s="116" t="s">
        <v>142</v>
      </c>
      <c r="C293" s="196" t="s">
        <v>656</v>
      </c>
      <c r="D293" s="416" t="s">
        <v>657</v>
      </c>
      <c r="E293" s="202" t="n">
        <v>600000</v>
      </c>
      <c r="F293" s="202" t="n">
        <v>0</v>
      </c>
      <c r="G293" s="202" t="n">
        <v>932800</v>
      </c>
      <c r="H293" s="202" t="n">
        <v>0</v>
      </c>
      <c r="I293" s="202" t="n">
        <v>0</v>
      </c>
      <c r="J293" s="202" t="n">
        <v>0</v>
      </c>
      <c r="K293" s="202" t="n">
        <f aca="false">SUM(E293:J293)</f>
        <v>1532800</v>
      </c>
      <c r="L293" s="436" t="n">
        <v>148747000</v>
      </c>
    </row>
    <row r="294" customFormat="false" ht="20.6" hidden="false" customHeight="false" outlineLevel="0" collapsed="false">
      <c r="A294" s="195" t="s">
        <v>485</v>
      </c>
      <c r="B294" s="116" t="s">
        <v>142</v>
      </c>
      <c r="C294" s="196" t="s">
        <v>345</v>
      </c>
      <c r="D294" s="416" t="s">
        <v>658</v>
      </c>
      <c r="E294" s="202" t="n">
        <v>0</v>
      </c>
      <c r="F294" s="202" t="n">
        <v>0</v>
      </c>
      <c r="G294" s="202" t="n">
        <v>0</v>
      </c>
      <c r="H294" s="202" t="n">
        <v>0</v>
      </c>
      <c r="I294" s="202" t="n">
        <v>0</v>
      </c>
      <c r="J294" s="202" t="n">
        <v>0</v>
      </c>
      <c r="K294" s="202" t="n">
        <f aca="false">SUM(E294:J294)</f>
        <v>0</v>
      </c>
      <c r="L294" s="436" t="n">
        <v>2225268</v>
      </c>
    </row>
    <row r="295" customFormat="false" ht="13.1" hidden="false" customHeight="false" outlineLevel="0" collapsed="false">
      <c r="A295" s="195" t="s">
        <v>485</v>
      </c>
      <c r="B295" s="116" t="s">
        <v>142</v>
      </c>
      <c r="C295" s="196" t="s">
        <v>352</v>
      </c>
      <c r="D295" s="416" t="s">
        <v>659</v>
      </c>
      <c r="E295" s="202" t="n">
        <v>0</v>
      </c>
      <c r="F295" s="202" t="n">
        <v>0</v>
      </c>
      <c r="G295" s="202" t="n">
        <v>0</v>
      </c>
      <c r="H295" s="202" t="n">
        <v>0</v>
      </c>
      <c r="I295" s="202" t="n">
        <v>0</v>
      </c>
      <c r="J295" s="202" t="n">
        <v>0</v>
      </c>
      <c r="K295" s="202" t="n">
        <f aca="false">SUM(E295:J295)</f>
        <v>0</v>
      </c>
      <c r="L295" s="436" t="n">
        <v>4453470</v>
      </c>
    </row>
    <row r="296" customFormat="false" ht="20.6" hidden="false" customHeight="false" outlineLevel="0" collapsed="false">
      <c r="A296" s="195" t="s">
        <v>485</v>
      </c>
      <c r="B296" s="116" t="s">
        <v>142</v>
      </c>
      <c r="C296" s="196" t="s">
        <v>660</v>
      </c>
      <c r="D296" s="416" t="s">
        <v>651</v>
      </c>
      <c r="E296" s="202" t="n">
        <v>0</v>
      </c>
      <c r="F296" s="202" t="n">
        <v>0</v>
      </c>
      <c r="G296" s="202" t="n">
        <v>0</v>
      </c>
      <c r="H296" s="202" t="n">
        <v>0</v>
      </c>
      <c r="I296" s="202" t="n">
        <v>0</v>
      </c>
      <c r="J296" s="202" t="n">
        <v>0</v>
      </c>
      <c r="K296" s="202" t="n">
        <f aca="false">SUM(E296:J296)</f>
        <v>0</v>
      </c>
      <c r="L296" s="436" t="n">
        <v>0</v>
      </c>
    </row>
    <row r="297" customFormat="false" ht="20.6" hidden="false" customHeight="false" outlineLevel="0" collapsed="false">
      <c r="A297" s="195" t="s">
        <v>485</v>
      </c>
      <c r="B297" s="116" t="s">
        <v>142</v>
      </c>
      <c r="C297" s="196" t="s">
        <v>321</v>
      </c>
      <c r="D297" s="416" t="s">
        <v>661</v>
      </c>
      <c r="E297" s="202" t="n">
        <v>0</v>
      </c>
      <c r="F297" s="202" t="n">
        <v>0</v>
      </c>
      <c r="G297" s="202" t="n">
        <v>0</v>
      </c>
      <c r="H297" s="202" t="n">
        <v>0</v>
      </c>
      <c r="I297" s="202" t="n">
        <v>0</v>
      </c>
      <c r="J297" s="202" t="n">
        <v>0</v>
      </c>
      <c r="K297" s="202" t="n">
        <f aca="false">SUM(E297:J297)</f>
        <v>0</v>
      </c>
      <c r="L297" s="436" t="n">
        <v>613542</v>
      </c>
    </row>
    <row r="298" customFormat="false" ht="13.1" hidden="false" customHeight="false" outlineLevel="0" collapsed="false">
      <c r="A298" s="195" t="s">
        <v>485</v>
      </c>
      <c r="B298" s="116" t="s">
        <v>142</v>
      </c>
      <c r="C298" s="196" t="s">
        <v>662</v>
      </c>
      <c r="D298" s="416" t="s">
        <v>663</v>
      </c>
      <c r="E298" s="202" t="n">
        <v>0</v>
      </c>
      <c r="F298" s="202" t="n">
        <v>0</v>
      </c>
      <c r="G298" s="202" t="n">
        <v>0</v>
      </c>
      <c r="H298" s="202" t="n">
        <v>0</v>
      </c>
      <c r="I298" s="202" t="n">
        <v>0</v>
      </c>
      <c r="J298" s="202" t="n">
        <v>0</v>
      </c>
      <c r="K298" s="202" t="n">
        <f aca="false">SUM(E298:J298)</f>
        <v>0</v>
      </c>
      <c r="L298" s="436" t="n">
        <v>1020000</v>
      </c>
    </row>
    <row r="299" customFormat="false" ht="20.6" hidden="false" customHeight="false" outlineLevel="0" collapsed="false">
      <c r="A299" s="195" t="s">
        <v>485</v>
      </c>
      <c r="B299" s="116" t="s">
        <v>142</v>
      </c>
      <c r="C299" s="196" t="s">
        <v>321</v>
      </c>
      <c r="D299" s="416" t="s">
        <v>664</v>
      </c>
      <c r="E299" s="202" t="n">
        <v>0</v>
      </c>
      <c r="F299" s="202" t="n">
        <v>0</v>
      </c>
      <c r="G299" s="202" t="n">
        <v>0</v>
      </c>
      <c r="H299" s="202" t="n">
        <v>0</v>
      </c>
      <c r="I299" s="202" t="n">
        <v>570984</v>
      </c>
      <c r="J299" s="202" t="n">
        <v>0</v>
      </c>
      <c r="K299" s="202" t="n">
        <f aca="false">SUM(E299:J299)</f>
        <v>570984</v>
      </c>
      <c r="L299" s="436" t="n">
        <v>570984</v>
      </c>
    </row>
    <row r="300" customFormat="false" ht="20.6" hidden="false" customHeight="false" outlineLevel="0" collapsed="false">
      <c r="A300" s="195" t="s">
        <v>485</v>
      </c>
      <c r="B300" s="116" t="s">
        <v>142</v>
      </c>
      <c r="C300" s="196" t="s">
        <v>204</v>
      </c>
      <c r="D300" s="416" t="s">
        <v>665</v>
      </c>
      <c r="E300" s="202" t="n">
        <v>0</v>
      </c>
      <c r="F300" s="202" t="n">
        <v>0</v>
      </c>
      <c r="G300" s="202" t="n">
        <v>175500</v>
      </c>
      <c r="H300" s="202" t="n">
        <v>0</v>
      </c>
      <c r="I300" s="202" t="n">
        <v>0</v>
      </c>
      <c r="J300" s="202" t="n">
        <v>125580</v>
      </c>
      <c r="K300" s="202" t="n">
        <f aca="false">SUM(E300:J300)</f>
        <v>301080</v>
      </c>
      <c r="L300" s="436" t="n">
        <v>88975605</v>
      </c>
    </row>
    <row r="301" customFormat="false" ht="13.1" hidden="false" customHeight="false" outlineLevel="0" collapsed="false">
      <c r="A301" s="195" t="s">
        <v>485</v>
      </c>
      <c r="B301" s="116" t="s">
        <v>142</v>
      </c>
      <c r="C301" s="196" t="s">
        <v>173</v>
      </c>
      <c r="D301" s="416" t="s">
        <v>666</v>
      </c>
      <c r="E301" s="202" t="n">
        <v>0</v>
      </c>
      <c r="F301" s="202" t="n">
        <v>0</v>
      </c>
      <c r="G301" s="202" t="n">
        <v>1227123</v>
      </c>
      <c r="H301" s="202" t="n">
        <v>0</v>
      </c>
      <c r="I301" s="202" t="n">
        <v>0</v>
      </c>
      <c r="J301" s="202" t="n">
        <v>2140200</v>
      </c>
      <c r="K301" s="202" t="n">
        <f aca="false">SUM(E301:J301)</f>
        <v>3367323</v>
      </c>
      <c r="L301" s="436" t="n">
        <v>74729906</v>
      </c>
    </row>
    <row r="302" customFormat="false" ht="13.1" hidden="false" customHeight="false" outlineLevel="0" collapsed="false">
      <c r="A302" s="195" t="s">
        <v>485</v>
      </c>
      <c r="B302" s="116" t="s">
        <v>142</v>
      </c>
      <c r="C302" s="196" t="s">
        <v>667</v>
      </c>
      <c r="D302" s="416" t="s">
        <v>668</v>
      </c>
      <c r="E302" s="202" t="n">
        <v>0</v>
      </c>
      <c r="F302" s="202" t="n">
        <v>0</v>
      </c>
      <c r="G302" s="202" t="n">
        <v>0</v>
      </c>
      <c r="H302" s="202" t="n">
        <v>0</v>
      </c>
      <c r="I302" s="202" t="n">
        <v>0</v>
      </c>
      <c r="J302" s="202" t="n">
        <v>0</v>
      </c>
      <c r="K302" s="202" t="n">
        <f aca="false">SUM(E302:J302)</f>
        <v>0</v>
      </c>
      <c r="L302" s="436" t="n">
        <v>19399512</v>
      </c>
    </row>
    <row r="303" customFormat="false" ht="20.6" hidden="false" customHeight="false" outlineLevel="0" collapsed="false">
      <c r="A303" s="195" t="s">
        <v>485</v>
      </c>
      <c r="B303" s="116" t="s">
        <v>142</v>
      </c>
      <c r="C303" s="196" t="s">
        <v>669</v>
      </c>
      <c r="D303" s="416" t="s">
        <v>670</v>
      </c>
      <c r="E303" s="202" t="n">
        <v>0</v>
      </c>
      <c r="F303" s="202" t="n">
        <v>0</v>
      </c>
      <c r="G303" s="202" t="n">
        <v>1320222</v>
      </c>
      <c r="H303" s="202" t="n">
        <v>383400</v>
      </c>
      <c r="I303" s="202" t="n">
        <v>858108</v>
      </c>
      <c r="J303" s="202" t="n">
        <v>258750</v>
      </c>
      <c r="K303" s="202" t="n">
        <f aca="false">SUM(E303:J303)</f>
        <v>2820480</v>
      </c>
      <c r="L303" s="436" t="n">
        <v>208435878</v>
      </c>
    </row>
    <row r="304" customFormat="false" ht="20.6" hidden="false" customHeight="false" outlineLevel="0" collapsed="false">
      <c r="A304" s="195" t="s">
        <v>485</v>
      </c>
      <c r="B304" s="116" t="s">
        <v>142</v>
      </c>
      <c r="C304" s="196" t="s">
        <v>365</v>
      </c>
      <c r="D304" s="416" t="s">
        <v>1347</v>
      </c>
      <c r="E304" s="202" t="n">
        <v>10089000</v>
      </c>
      <c r="F304" s="202" t="n">
        <v>0</v>
      </c>
      <c r="G304" s="202" t="n">
        <v>19499700</v>
      </c>
      <c r="H304" s="202" t="n">
        <v>41991900</v>
      </c>
      <c r="I304" s="202" t="n">
        <v>22731600</v>
      </c>
      <c r="J304" s="202" t="n">
        <v>0</v>
      </c>
      <c r="K304" s="202" t="n">
        <f aca="false">SUM(E304:J304)</f>
        <v>94312200</v>
      </c>
      <c r="L304" s="436" t="n">
        <v>829974150</v>
      </c>
    </row>
    <row r="305" customFormat="false" ht="20.6" hidden="false" customHeight="false" outlineLevel="0" collapsed="false">
      <c r="A305" s="195" t="s">
        <v>485</v>
      </c>
      <c r="B305" s="116" t="s">
        <v>142</v>
      </c>
      <c r="C305" s="196" t="s">
        <v>204</v>
      </c>
      <c r="D305" s="416" t="s">
        <v>674</v>
      </c>
      <c r="E305" s="202" t="n">
        <v>0</v>
      </c>
      <c r="F305" s="202" t="n">
        <v>0</v>
      </c>
      <c r="G305" s="202" t="n">
        <v>4305660</v>
      </c>
      <c r="H305" s="202" t="n">
        <v>8257920</v>
      </c>
      <c r="I305" s="202" t="n">
        <v>5024640</v>
      </c>
      <c r="J305" s="202" t="n">
        <v>1412160</v>
      </c>
      <c r="K305" s="202" t="n">
        <f aca="false">SUM(E305:J305)</f>
        <v>19000380</v>
      </c>
      <c r="L305" s="436" t="n">
        <v>112822128</v>
      </c>
    </row>
    <row r="306" customFormat="false" ht="13.1" hidden="false" customHeight="false" outlineLevel="0" collapsed="false">
      <c r="A306" s="195" t="s">
        <v>485</v>
      </c>
      <c r="B306" s="116" t="s">
        <v>142</v>
      </c>
      <c r="C306" s="196" t="s">
        <v>675</v>
      </c>
      <c r="D306" s="416" t="s">
        <v>676</v>
      </c>
      <c r="E306" s="202" t="n">
        <v>0</v>
      </c>
      <c r="F306" s="202" t="n">
        <v>0</v>
      </c>
      <c r="G306" s="202" t="n">
        <v>0</v>
      </c>
      <c r="H306" s="202" t="n">
        <v>0</v>
      </c>
      <c r="I306" s="202" t="n">
        <v>0</v>
      </c>
      <c r="J306" s="202" t="n">
        <v>0</v>
      </c>
      <c r="K306" s="202" t="n">
        <f aca="false">SUM(E306:J306)</f>
        <v>0</v>
      </c>
      <c r="L306" s="436" t="n">
        <v>3782192</v>
      </c>
    </row>
    <row r="307" customFormat="false" ht="20.6" hidden="false" customHeight="false" outlineLevel="0" collapsed="false">
      <c r="A307" s="195" t="s">
        <v>485</v>
      </c>
      <c r="B307" s="116" t="s">
        <v>142</v>
      </c>
      <c r="C307" s="196" t="s">
        <v>677</v>
      </c>
      <c r="D307" s="416" t="s">
        <v>678</v>
      </c>
      <c r="E307" s="202" t="n">
        <v>0</v>
      </c>
      <c r="F307" s="202" t="n">
        <v>0</v>
      </c>
      <c r="G307" s="202" t="n">
        <v>0</v>
      </c>
      <c r="H307" s="202" t="n">
        <v>0</v>
      </c>
      <c r="I307" s="202" t="n">
        <v>0</v>
      </c>
      <c r="J307" s="202" t="n">
        <v>0</v>
      </c>
      <c r="K307" s="202" t="n">
        <f aca="false">SUM(E307:J307)</f>
        <v>0</v>
      </c>
      <c r="L307" s="436" t="n">
        <v>0</v>
      </c>
    </row>
    <row r="308" customFormat="false" ht="20.6" hidden="false" customHeight="false" outlineLevel="0" collapsed="false">
      <c r="A308" s="195" t="s">
        <v>485</v>
      </c>
      <c r="B308" s="116" t="s">
        <v>142</v>
      </c>
      <c r="C308" s="196" t="s">
        <v>679</v>
      </c>
      <c r="D308" s="416" t="s">
        <v>680</v>
      </c>
      <c r="E308" s="202" t="n">
        <v>0</v>
      </c>
      <c r="F308" s="202" t="n">
        <v>0</v>
      </c>
      <c r="G308" s="202" t="n">
        <v>0</v>
      </c>
      <c r="H308" s="202" t="n">
        <v>0</v>
      </c>
      <c r="I308" s="202" t="n">
        <v>0</v>
      </c>
      <c r="J308" s="202" t="n">
        <v>0</v>
      </c>
      <c r="K308" s="202" t="n">
        <f aca="false">SUM(E308:J308)</f>
        <v>0</v>
      </c>
      <c r="L308" s="436" t="n">
        <v>14707449</v>
      </c>
    </row>
    <row r="309" customFormat="false" ht="20.6" hidden="false" customHeight="false" outlineLevel="0" collapsed="false">
      <c r="A309" s="195" t="s">
        <v>485</v>
      </c>
      <c r="B309" s="116" t="s">
        <v>142</v>
      </c>
      <c r="C309" s="196" t="s">
        <v>681</v>
      </c>
      <c r="D309" s="416" t="s">
        <v>682</v>
      </c>
      <c r="E309" s="202" t="n">
        <v>0</v>
      </c>
      <c r="F309" s="202" t="n">
        <v>0</v>
      </c>
      <c r="G309" s="202" t="n">
        <v>918215</v>
      </c>
      <c r="H309" s="202" t="n">
        <v>0</v>
      </c>
      <c r="I309" s="202" t="n">
        <v>0</v>
      </c>
      <c r="J309" s="202" t="n">
        <v>0</v>
      </c>
      <c r="K309" s="202" t="n">
        <f aca="false">SUM(E309:J309)</f>
        <v>918215</v>
      </c>
      <c r="L309" s="436" t="n">
        <v>80678577</v>
      </c>
    </row>
    <row r="310" customFormat="false" ht="20.6" hidden="false" customHeight="false" outlineLevel="0" collapsed="false">
      <c r="A310" s="195" t="s">
        <v>485</v>
      </c>
      <c r="B310" s="116" t="s">
        <v>142</v>
      </c>
      <c r="C310" s="196" t="s">
        <v>683</v>
      </c>
      <c r="D310" s="416" t="s">
        <v>684</v>
      </c>
      <c r="E310" s="202" t="n">
        <v>0</v>
      </c>
      <c r="F310" s="202" t="n">
        <v>0</v>
      </c>
      <c r="G310" s="202" t="n">
        <v>0</v>
      </c>
      <c r="H310" s="202" t="n">
        <v>0</v>
      </c>
      <c r="I310" s="202" t="n">
        <v>0</v>
      </c>
      <c r="J310" s="202" t="n">
        <v>0</v>
      </c>
      <c r="K310" s="202" t="n">
        <f aca="false">SUM(E310:J310)</f>
        <v>0</v>
      </c>
      <c r="L310" s="436" t="n">
        <v>14982555</v>
      </c>
    </row>
    <row r="311" customFormat="false" ht="13.1" hidden="false" customHeight="false" outlineLevel="0" collapsed="false">
      <c r="A311" s="195" t="s">
        <v>485</v>
      </c>
      <c r="B311" s="116" t="s">
        <v>142</v>
      </c>
      <c r="C311" s="196" t="s">
        <v>300</v>
      </c>
      <c r="D311" s="416" t="s">
        <v>685</v>
      </c>
      <c r="E311" s="202" t="n">
        <v>304920</v>
      </c>
      <c r="F311" s="202" t="n">
        <v>0</v>
      </c>
      <c r="G311" s="202" t="n">
        <v>0</v>
      </c>
      <c r="H311" s="202" t="n">
        <v>1221000</v>
      </c>
      <c r="I311" s="202" t="n">
        <v>0</v>
      </c>
      <c r="J311" s="202" t="n">
        <v>0</v>
      </c>
      <c r="K311" s="202" t="n">
        <f aca="false">SUM(E311:J311)</f>
        <v>1525920</v>
      </c>
      <c r="L311" s="436" t="n">
        <v>2449920</v>
      </c>
    </row>
    <row r="312" customFormat="false" ht="39.35" hidden="false" customHeight="false" outlineLevel="0" collapsed="false">
      <c r="A312" s="195" t="s">
        <v>485</v>
      </c>
      <c r="B312" s="116" t="s">
        <v>142</v>
      </c>
      <c r="C312" s="196" t="s">
        <v>688</v>
      </c>
      <c r="D312" s="416" t="s">
        <v>689</v>
      </c>
      <c r="E312" s="202" t="n">
        <v>0</v>
      </c>
      <c r="F312" s="202" t="n">
        <v>0</v>
      </c>
      <c r="G312" s="202" t="n">
        <v>0</v>
      </c>
      <c r="H312" s="202" t="n">
        <v>31793520</v>
      </c>
      <c r="I312" s="202" t="n">
        <v>0</v>
      </c>
      <c r="J312" s="202" t="n">
        <v>2731900</v>
      </c>
      <c r="K312" s="202" t="n">
        <f aca="false">SUM(E312:J312)</f>
        <v>34525420</v>
      </c>
      <c r="L312" s="436" t="n">
        <v>485770628</v>
      </c>
    </row>
    <row r="313" customFormat="false" ht="30" hidden="false" customHeight="false" outlineLevel="0" collapsed="false">
      <c r="A313" s="195" t="s">
        <v>485</v>
      </c>
      <c r="B313" s="116" t="s">
        <v>142</v>
      </c>
      <c r="C313" s="196" t="s">
        <v>691</v>
      </c>
      <c r="D313" s="416" t="s">
        <v>692</v>
      </c>
      <c r="E313" s="202" t="n">
        <v>0</v>
      </c>
      <c r="F313" s="202" t="n">
        <v>0</v>
      </c>
      <c r="G313" s="202" t="n">
        <v>0</v>
      </c>
      <c r="H313" s="202" t="n">
        <v>0</v>
      </c>
      <c r="I313" s="202" t="n">
        <v>0</v>
      </c>
      <c r="J313" s="202" t="n">
        <v>0</v>
      </c>
      <c r="K313" s="202" t="n">
        <f aca="false">SUM(E313:J313)</f>
        <v>0</v>
      </c>
      <c r="L313" s="436" t="n">
        <v>0</v>
      </c>
    </row>
    <row r="314" customFormat="false" ht="20.6" hidden="false" customHeight="false" outlineLevel="0" collapsed="false">
      <c r="A314" s="195" t="s">
        <v>485</v>
      </c>
      <c r="B314" s="116" t="s">
        <v>142</v>
      </c>
      <c r="C314" s="196" t="s">
        <v>693</v>
      </c>
      <c r="D314" s="416" t="s">
        <v>694</v>
      </c>
      <c r="E314" s="202" t="n">
        <v>0</v>
      </c>
      <c r="F314" s="202" t="n">
        <v>0</v>
      </c>
      <c r="G314" s="202" t="n">
        <v>3608400</v>
      </c>
      <c r="H314" s="202" t="n">
        <v>8202260</v>
      </c>
      <c r="I314" s="202" t="n">
        <v>721680</v>
      </c>
      <c r="J314" s="202" t="n">
        <v>0</v>
      </c>
      <c r="K314" s="202" t="n">
        <f aca="false">SUM(E314:J314)</f>
        <v>12532340</v>
      </c>
      <c r="L314" s="436" t="n">
        <v>614127953</v>
      </c>
    </row>
    <row r="315" customFormat="false" ht="20.6" hidden="false" customHeight="false" outlineLevel="0" collapsed="false">
      <c r="A315" s="195" t="s">
        <v>485</v>
      </c>
      <c r="B315" s="116" t="s">
        <v>142</v>
      </c>
      <c r="C315" s="196" t="s">
        <v>686</v>
      </c>
      <c r="D315" s="416" t="s">
        <v>687</v>
      </c>
      <c r="E315" s="202" t="n">
        <v>0</v>
      </c>
      <c r="F315" s="202" t="n">
        <v>0</v>
      </c>
      <c r="G315" s="202" t="n">
        <v>0</v>
      </c>
      <c r="H315" s="202" t="n">
        <v>0</v>
      </c>
      <c r="I315" s="202" t="n">
        <v>0</v>
      </c>
      <c r="J315" s="202" t="n">
        <v>0</v>
      </c>
      <c r="K315" s="202" t="n">
        <f aca="false">SUM(E315:J315)</f>
        <v>0</v>
      </c>
      <c r="L315" s="436" t="n">
        <v>0</v>
      </c>
    </row>
    <row r="316" customFormat="false" ht="13.1" hidden="false" customHeight="false" outlineLevel="0" collapsed="false">
      <c r="A316" s="195" t="s">
        <v>485</v>
      </c>
      <c r="B316" s="116" t="s">
        <v>142</v>
      </c>
      <c r="C316" s="196" t="s">
        <v>302</v>
      </c>
      <c r="D316" s="416" t="s">
        <v>695</v>
      </c>
      <c r="E316" s="202" t="n">
        <v>0</v>
      </c>
      <c r="F316" s="202" t="n">
        <v>157080</v>
      </c>
      <c r="G316" s="202" t="n">
        <v>1518000</v>
      </c>
      <c r="H316" s="202" t="n">
        <v>0</v>
      </c>
      <c r="I316" s="202" t="n">
        <v>0</v>
      </c>
      <c r="J316" s="202" t="n">
        <v>0</v>
      </c>
      <c r="K316" s="202" t="n">
        <f aca="false">SUM(E316:J316)</f>
        <v>1675080</v>
      </c>
      <c r="L316" s="436" t="n">
        <v>9479696</v>
      </c>
    </row>
    <row r="317" customFormat="false" ht="20.6" hidden="false" customHeight="false" outlineLevel="0" collapsed="false">
      <c r="A317" s="195" t="s">
        <v>485</v>
      </c>
      <c r="B317" s="116" t="s">
        <v>142</v>
      </c>
      <c r="C317" s="196" t="s">
        <v>698</v>
      </c>
      <c r="D317" s="416" t="s">
        <v>699</v>
      </c>
      <c r="E317" s="202" t="n">
        <v>0</v>
      </c>
      <c r="F317" s="202" t="n">
        <v>0</v>
      </c>
      <c r="G317" s="202" t="n">
        <v>0</v>
      </c>
      <c r="H317" s="202" t="n">
        <v>0</v>
      </c>
      <c r="I317" s="202" t="n">
        <v>0</v>
      </c>
      <c r="J317" s="202" t="n">
        <v>0</v>
      </c>
      <c r="K317" s="202" t="n">
        <f aca="false">SUM(E317:J317)</f>
        <v>0</v>
      </c>
      <c r="L317" s="436" t="n">
        <v>0</v>
      </c>
    </row>
    <row r="318" customFormat="false" ht="13.1" hidden="false" customHeight="false" outlineLevel="0" collapsed="false">
      <c r="A318" s="195" t="s">
        <v>485</v>
      </c>
      <c r="B318" s="116" t="s">
        <v>142</v>
      </c>
      <c r="C318" s="196" t="s">
        <v>700</v>
      </c>
      <c r="D318" s="416" t="s">
        <v>701</v>
      </c>
      <c r="E318" s="202" t="n">
        <v>0</v>
      </c>
      <c r="F318" s="202" t="n">
        <v>0</v>
      </c>
      <c r="G318" s="202" t="n">
        <v>0</v>
      </c>
      <c r="H318" s="202" t="n">
        <v>0</v>
      </c>
      <c r="I318" s="202" t="n">
        <v>0</v>
      </c>
      <c r="J318" s="202" t="n">
        <v>0</v>
      </c>
      <c r="K318" s="202" t="n">
        <f aca="false">SUM(E318:J318)</f>
        <v>0</v>
      </c>
      <c r="L318" s="436" t="n">
        <v>0</v>
      </c>
    </row>
    <row r="319" customFormat="false" ht="13.1" hidden="false" customHeight="false" outlineLevel="0" collapsed="false">
      <c r="A319" s="195" t="s">
        <v>485</v>
      </c>
      <c r="B319" s="116" t="s">
        <v>142</v>
      </c>
      <c r="C319" s="196" t="s">
        <v>702</v>
      </c>
      <c r="D319" s="416" t="s">
        <v>703</v>
      </c>
      <c r="E319" s="202" t="n">
        <v>0</v>
      </c>
      <c r="F319" s="202" t="n">
        <v>0</v>
      </c>
      <c r="G319" s="202" t="n">
        <v>0</v>
      </c>
      <c r="H319" s="202" t="n">
        <v>0</v>
      </c>
      <c r="I319" s="202" t="n">
        <v>0</v>
      </c>
      <c r="J319" s="202" t="n">
        <v>1617447</v>
      </c>
      <c r="K319" s="202" t="n">
        <f aca="false">SUM(E319:J319)</f>
        <v>1617447</v>
      </c>
      <c r="L319" s="436" t="n">
        <v>8913379</v>
      </c>
    </row>
    <row r="320" customFormat="false" ht="13.1" hidden="false" customHeight="false" outlineLevel="0" collapsed="false">
      <c r="A320" s="195" t="s">
        <v>485</v>
      </c>
      <c r="B320" s="116" t="s">
        <v>142</v>
      </c>
      <c r="C320" s="196" t="s">
        <v>704</v>
      </c>
      <c r="D320" s="416" t="s">
        <v>705</v>
      </c>
      <c r="E320" s="202" t="n">
        <v>0</v>
      </c>
      <c r="F320" s="202" t="n">
        <v>0</v>
      </c>
      <c r="G320" s="202" t="n">
        <v>51600</v>
      </c>
      <c r="H320" s="202" t="n">
        <v>0</v>
      </c>
      <c r="I320" s="202" t="n">
        <v>0</v>
      </c>
      <c r="J320" s="202" t="n">
        <v>0</v>
      </c>
      <c r="K320" s="202" t="n">
        <f aca="false">SUM(E320:J320)</f>
        <v>51600</v>
      </c>
      <c r="L320" s="436" t="n">
        <v>1231055</v>
      </c>
    </row>
    <row r="321" customFormat="false" ht="39.35" hidden="false" customHeight="false" outlineLevel="0" collapsed="false">
      <c r="A321" s="195" t="s">
        <v>485</v>
      </c>
      <c r="B321" s="116" t="s">
        <v>142</v>
      </c>
      <c r="C321" s="196" t="s">
        <v>706</v>
      </c>
      <c r="D321" s="416" t="s">
        <v>707</v>
      </c>
      <c r="E321" s="202" t="n">
        <v>0</v>
      </c>
      <c r="F321" s="202" t="n">
        <v>0</v>
      </c>
      <c r="G321" s="202" t="n">
        <v>0</v>
      </c>
      <c r="H321" s="202" t="n">
        <v>1547280</v>
      </c>
      <c r="I321" s="202" t="n">
        <v>0</v>
      </c>
      <c r="J321" s="202" t="n">
        <v>462600</v>
      </c>
      <c r="K321" s="202" t="n">
        <f aca="false">SUM(E321:J321)</f>
        <v>2009880</v>
      </c>
      <c r="L321" s="436" t="n">
        <v>24707738</v>
      </c>
    </row>
    <row r="322" customFormat="false" ht="30" hidden="false" customHeight="false" outlineLevel="0" collapsed="false">
      <c r="A322" s="195" t="s">
        <v>485</v>
      </c>
      <c r="B322" s="116" t="s">
        <v>142</v>
      </c>
      <c r="C322" s="196" t="s">
        <v>708</v>
      </c>
      <c r="D322" s="416" t="s">
        <v>709</v>
      </c>
      <c r="E322" s="202" t="n">
        <v>0</v>
      </c>
      <c r="F322" s="202" t="n">
        <v>0</v>
      </c>
      <c r="G322" s="202" t="n">
        <v>0</v>
      </c>
      <c r="H322" s="202" t="n">
        <v>0</v>
      </c>
      <c r="I322" s="202" t="n">
        <v>0</v>
      </c>
      <c r="J322" s="202" t="n">
        <v>0</v>
      </c>
      <c r="K322" s="202" t="n">
        <f aca="false">SUM(E322:J322)</f>
        <v>0</v>
      </c>
      <c r="L322" s="436" t="n">
        <v>0</v>
      </c>
    </row>
    <row r="323" customFormat="false" ht="20.6" hidden="false" customHeight="false" outlineLevel="0" collapsed="false">
      <c r="A323" s="195" t="s">
        <v>485</v>
      </c>
      <c r="B323" s="116" t="s">
        <v>142</v>
      </c>
      <c r="C323" s="196" t="s">
        <v>696</v>
      </c>
      <c r="D323" s="416" t="s">
        <v>697</v>
      </c>
      <c r="E323" s="202" t="n">
        <v>0</v>
      </c>
      <c r="F323" s="202" t="n">
        <v>0</v>
      </c>
      <c r="G323" s="202" t="n">
        <v>0</v>
      </c>
      <c r="H323" s="202" t="n">
        <v>0</v>
      </c>
      <c r="I323" s="202" t="n">
        <v>0</v>
      </c>
      <c r="J323" s="202" t="n">
        <v>0</v>
      </c>
      <c r="K323" s="202" t="n">
        <f aca="false">SUM(E323:J323)</f>
        <v>0</v>
      </c>
      <c r="L323" s="436" t="n">
        <v>5697021</v>
      </c>
    </row>
    <row r="324" customFormat="false" ht="13.1" hidden="false" customHeight="false" outlineLevel="0" collapsed="false">
      <c r="A324" s="195" t="s">
        <v>485</v>
      </c>
      <c r="B324" s="116" t="s">
        <v>142</v>
      </c>
      <c r="C324" s="196" t="s">
        <v>453</v>
      </c>
      <c r="D324" s="416" t="s">
        <v>710</v>
      </c>
      <c r="E324" s="202" t="n">
        <v>0</v>
      </c>
      <c r="F324" s="202" t="n">
        <v>0</v>
      </c>
      <c r="G324" s="202" t="n">
        <v>0</v>
      </c>
      <c r="H324" s="202" t="n">
        <v>0</v>
      </c>
      <c r="I324" s="202" t="n">
        <v>0</v>
      </c>
      <c r="J324" s="202" t="n">
        <v>0</v>
      </c>
      <c r="K324" s="202" t="n">
        <f aca="false">SUM(E324:J324)</f>
        <v>0</v>
      </c>
      <c r="L324" s="436" t="n">
        <v>49350</v>
      </c>
    </row>
    <row r="325" customFormat="false" ht="20.6" hidden="false" customHeight="false" outlineLevel="0" collapsed="false">
      <c r="A325" s="195" t="s">
        <v>485</v>
      </c>
      <c r="B325" s="116" t="s">
        <v>142</v>
      </c>
      <c r="C325" s="196" t="s">
        <v>719</v>
      </c>
      <c r="D325" s="416" t="s">
        <v>720</v>
      </c>
      <c r="E325" s="202" t="n">
        <v>0</v>
      </c>
      <c r="F325" s="202" t="n">
        <v>0</v>
      </c>
      <c r="G325" s="202" t="n">
        <v>0</v>
      </c>
      <c r="H325" s="202" t="n">
        <v>0</v>
      </c>
      <c r="I325" s="202" t="n">
        <v>0</v>
      </c>
      <c r="J325" s="202" t="n">
        <v>0</v>
      </c>
      <c r="K325" s="202" t="n">
        <f aca="false">SUM(E325:J325)</f>
        <v>0</v>
      </c>
      <c r="L325" s="436" t="n">
        <v>543000</v>
      </c>
    </row>
    <row r="326" customFormat="false" ht="30" hidden="false" customHeight="false" outlineLevel="0" collapsed="false">
      <c r="A326" s="195" t="s">
        <v>485</v>
      </c>
      <c r="B326" s="116" t="s">
        <v>142</v>
      </c>
      <c r="C326" s="196" t="s">
        <v>721</v>
      </c>
      <c r="D326" s="416" t="s">
        <v>722</v>
      </c>
      <c r="E326" s="202" t="n">
        <v>0</v>
      </c>
      <c r="F326" s="202" t="n">
        <v>0</v>
      </c>
      <c r="G326" s="202" t="n">
        <v>0</v>
      </c>
      <c r="H326" s="202" t="n">
        <v>0</v>
      </c>
      <c r="I326" s="202" t="n">
        <v>0</v>
      </c>
      <c r="J326" s="202" t="n">
        <v>0</v>
      </c>
      <c r="K326" s="202" t="n">
        <f aca="false">SUM(E326:J326)</f>
        <v>0</v>
      </c>
      <c r="L326" s="436" t="n">
        <v>0</v>
      </c>
    </row>
    <row r="327" customFormat="false" ht="20.6" hidden="false" customHeight="false" outlineLevel="0" collapsed="false">
      <c r="A327" s="195" t="s">
        <v>485</v>
      </c>
      <c r="B327" s="116" t="s">
        <v>142</v>
      </c>
      <c r="C327" s="196" t="s">
        <v>723</v>
      </c>
      <c r="D327" s="416" t="s">
        <v>724</v>
      </c>
      <c r="E327" s="202" t="n">
        <v>0</v>
      </c>
      <c r="F327" s="202" t="n">
        <v>0</v>
      </c>
      <c r="G327" s="202" t="n">
        <v>0</v>
      </c>
      <c r="H327" s="202" t="n">
        <v>0</v>
      </c>
      <c r="I327" s="202" t="n">
        <v>0</v>
      </c>
      <c r="J327" s="202" t="n">
        <v>0</v>
      </c>
      <c r="K327" s="202" t="n">
        <f aca="false">SUM(E327:J327)</f>
        <v>0</v>
      </c>
      <c r="L327" s="436" t="n">
        <v>415803</v>
      </c>
    </row>
    <row r="328" customFormat="false" ht="30" hidden="false" customHeight="false" outlineLevel="0" collapsed="false">
      <c r="A328" s="195" t="s">
        <v>485</v>
      </c>
      <c r="B328" s="116" t="s">
        <v>142</v>
      </c>
      <c r="C328" s="196" t="s">
        <v>725</v>
      </c>
      <c r="D328" s="416" t="s">
        <v>726</v>
      </c>
      <c r="E328" s="202" t="n">
        <v>0</v>
      </c>
      <c r="F328" s="202" t="n">
        <v>0</v>
      </c>
      <c r="G328" s="202" t="n">
        <v>0</v>
      </c>
      <c r="H328" s="202" t="n">
        <v>0</v>
      </c>
      <c r="I328" s="202" t="n">
        <v>0</v>
      </c>
      <c r="J328" s="202" t="n">
        <v>0</v>
      </c>
      <c r="K328" s="202" t="n">
        <f aca="false">SUM(E328:J328)</f>
        <v>0</v>
      </c>
      <c r="L328" s="436" t="n">
        <v>1509960</v>
      </c>
    </row>
    <row r="329" customFormat="false" ht="30" hidden="false" customHeight="false" outlineLevel="0" collapsed="false">
      <c r="A329" s="195" t="s">
        <v>485</v>
      </c>
      <c r="B329" s="116" t="s">
        <v>142</v>
      </c>
      <c r="C329" s="196" t="s">
        <v>431</v>
      </c>
      <c r="D329" s="416" t="s">
        <v>727</v>
      </c>
      <c r="E329" s="202" t="n">
        <v>0</v>
      </c>
      <c r="F329" s="202" t="n">
        <v>0</v>
      </c>
      <c r="G329" s="202" t="n">
        <v>1206932</v>
      </c>
      <c r="H329" s="202" t="n">
        <v>0</v>
      </c>
      <c r="I329" s="202" t="n">
        <v>0</v>
      </c>
      <c r="J329" s="202" t="n">
        <v>0</v>
      </c>
      <c r="K329" s="202" t="n">
        <f aca="false">SUM(E329:J329)</f>
        <v>1206932</v>
      </c>
      <c r="L329" s="436" t="n">
        <v>37047081</v>
      </c>
    </row>
    <row r="330" customFormat="false" ht="20.6" hidden="false" customHeight="false" outlineLevel="0" collapsed="false">
      <c r="A330" s="195" t="s">
        <v>485</v>
      </c>
      <c r="B330" s="116" t="s">
        <v>142</v>
      </c>
      <c r="C330" s="196" t="s">
        <v>728</v>
      </c>
      <c r="D330" s="416" t="s">
        <v>729</v>
      </c>
      <c r="E330" s="202" t="n">
        <v>1298000</v>
      </c>
      <c r="F330" s="202" t="n">
        <v>118000</v>
      </c>
      <c r="G330" s="202" t="n">
        <v>0</v>
      </c>
      <c r="H330" s="202" t="n">
        <v>8448800</v>
      </c>
      <c r="I330" s="202" t="n">
        <v>0</v>
      </c>
      <c r="J330" s="202" t="n">
        <v>4189000</v>
      </c>
      <c r="K330" s="202" t="n">
        <f aca="false">SUM(E330:J330)</f>
        <v>14053800</v>
      </c>
      <c r="L330" s="436" t="n">
        <v>808564320</v>
      </c>
    </row>
    <row r="331" customFormat="false" ht="20.6" hidden="false" customHeight="false" outlineLevel="0" collapsed="false">
      <c r="A331" s="195" t="s">
        <v>485</v>
      </c>
      <c r="B331" s="116" t="s">
        <v>142</v>
      </c>
      <c r="C331" s="196" t="s">
        <v>730</v>
      </c>
      <c r="D331" s="416" t="s">
        <v>731</v>
      </c>
      <c r="E331" s="202" t="n">
        <v>0</v>
      </c>
      <c r="F331" s="202" t="n">
        <v>0</v>
      </c>
      <c r="G331" s="202" t="n">
        <v>0</v>
      </c>
      <c r="H331" s="202" t="n">
        <v>0</v>
      </c>
      <c r="I331" s="202" t="n">
        <v>0</v>
      </c>
      <c r="J331" s="202" t="n">
        <v>0</v>
      </c>
      <c r="K331" s="202" t="n">
        <f aca="false">SUM(E331:J331)</f>
        <v>0</v>
      </c>
      <c r="L331" s="436" t="n">
        <v>0</v>
      </c>
    </row>
    <row r="332" customFormat="false" ht="13.1" hidden="false" customHeight="false" outlineLevel="0" collapsed="false">
      <c r="A332" s="195" t="s">
        <v>485</v>
      </c>
      <c r="B332" s="116" t="s">
        <v>142</v>
      </c>
      <c r="C332" s="196" t="s">
        <v>732</v>
      </c>
      <c r="D332" s="416" t="s">
        <v>733</v>
      </c>
      <c r="E332" s="202" t="n">
        <v>0</v>
      </c>
      <c r="F332" s="202" t="n">
        <v>0</v>
      </c>
      <c r="G332" s="202" t="n">
        <v>0</v>
      </c>
      <c r="H332" s="202" t="n">
        <v>0</v>
      </c>
      <c r="I332" s="202" t="n">
        <v>0</v>
      </c>
      <c r="J332" s="202" t="n">
        <v>0</v>
      </c>
      <c r="K332" s="202" t="n">
        <f aca="false">SUM(E332:J332)</f>
        <v>0</v>
      </c>
      <c r="L332" s="436" t="n">
        <v>0</v>
      </c>
    </row>
    <row r="333" customFormat="false" ht="20.6" hidden="false" customHeight="false" outlineLevel="0" collapsed="false">
      <c r="A333" s="195" t="s">
        <v>485</v>
      </c>
      <c r="B333" s="116" t="s">
        <v>142</v>
      </c>
      <c r="C333" s="196" t="s">
        <v>734</v>
      </c>
      <c r="D333" s="416" t="s">
        <v>735</v>
      </c>
      <c r="E333" s="202" t="n">
        <v>0</v>
      </c>
      <c r="F333" s="202" t="n">
        <v>0</v>
      </c>
      <c r="G333" s="202" t="n">
        <v>0</v>
      </c>
      <c r="H333" s="202" t="n">
        <v>0</v>
      </c>
      <c r="I333" s="202" t="n">
        <v>0</v>
      </c>
      <c r="J333" s="202" t="n">
        <v>0</v>
      </c>
      <c r="K333" s="202" t="n">
        <f aca="false">SUM(E333:J333)</f>
        <v>0</v>
      </c>
      <c r="L333" s="436" t="n">
        <v>2340000</v>
      </c>
    </row>
    <row r="334" customFormat="false" ht="13.1" hidden="false" customHeight="false" outlineLevel="0" collapsed="false">
      <c r="A334" s="195" t="s">
        <v>485</v>
      </c>
      <c r="B334" s="116" t="s">
        <v>142</v>
      </c>
      <c r="C334" s="196" t="s">
        <v>736</v>
      </c>
      <c r="D334" s="416" t="s">
        <v>737</v>
      </c>
      <c r="E334" s="202" t="n">
        <v>0</v>
      </c>
      <c r="F334" s="202" t="n">
        <v>0</v>
      </c>
      <c r="G334" s="202" t="n">
        <v>0</v>
      </c>
      <c r="H334" s="202" t="n">
        <v>0</v>
      </c>
      <c r="I334" s="202" t="n">
        <v>0</v>
      </c>
      <c r="J334" s="202" t="n">
        <v>0</v>
      </c>
      <c r="K334" s="202" t="n">
        <f aca="false">SUM(E334:J334)</f>
        <v>0</v>
      </c>
      <c r="L334" s="436" t="n">
        <v>7572750</v>
      </c>
    </row>
    <row r="335" customFormat="false" ht="20.6" hidden="false" customHeight="false" outlineLevel="0" collapsed="false">
      <c r="A335" s="195" t="s">
        <v>485</v>
      </c>
      <c r="B335" s="116" t="s">
        <v>142</v>
      </c>
      <c r="C335" s="196" t="s">
        <v>738</v>
      </c>
      <c r="D335" s="416" t="s">
        <v>739</v>
      </c>
      <c r="E335" s="202" t="n">
        <v>0</v>
      </c>
      <c r="F335" s="202" t="n">
        <v>0</v>
      </c>
      <c r="G335" s="202" t="n">
        <v>0</v>
      </c>
      <c r="H335" s="202" t="n">
        <v>0</v>
      </c>
      <c r="I335" s="202" t="n">
        <v>0</v>
      </c>
      <c r="J335" s="202" t="n">
        <v>0</v>
      </c>
      <c r="K335" s="202" t="n">
        <f aca="false">SUM(E335:J335)</f>
        <v>0</v>
      </c>
      <c r="L335" s="436" t="n">
        <v>0</v>
      </c>
    </row>
    <row r="336" customFormat="false" ht="20.6" hidden="false" customHeight="false" outlineLevel="0" collapsed="false">
      <c r="A336" s="195" t="s">
        <v>485</v>
      </c>
      <c r="B336" s="116" t="s">
        <v>142</v>
      </c>
      <c r="C336" s="196" t="s">
        <v>740</v>
      </c>
      <c r="D336" s="416" t="s">
        <v>741</v>
      </c>
      <c r="E336" s="202" t="n">
        <v>0</v>
      </c>
      <c r="F336" s="202" t="n">
        <v>0</v>
      </c>
      <c r="G336" s="202" t="n">
        <v>0</v>
      </c>
      <c r="H336" s="202" t="n">
        <v>0</v>
      </c>
      <c r="I336" s="202" t="n">
        <v>0</v>
      </c>
      <c r="J336" s="202" t="n">
        <v>0</v>
      </c>
      <c r="K336" s="202" t="n">
        <f aca="false">SUM(E336:J336)</f>
        <v>0</v>
      </c>
      <c r="L336" s="436" t="n">
        <v>629874</v>
      </c>
    </row>
    <row r="337" customFormat="false" ht="20.6" hidden="false" customHeight="false" outlineLevel="0" collapsed="false">
      <c r="A337" s="195" t="s">
        <v>485</v>
      </c>
      <c r="B337" s="116" t="s">
        <v>142</v>
      </c>
      <c r="C337" s="196" t="s">
        <v>742</v>
      </c>
      <c r="D337" s="416" t="s">
        <v>743</v>
      </c>
      <c r="E337" s="202" t="n">
        <v>0</v>
      </c>
      <c r="F337" s="202" t="n">
        <v>0</v>
      </c>
      <c r="G337" s="202" t="n">
        <v>0</v>
      </c>
      <c r="H337" s="202" t="n">
        <v>0</v>
      </c>
      <c r="I337" s="202" t="n">
        <v>0</v>
      </c>
      <c r="J337" s="202" t="n">
        <v>0</v>
      </c>
      <c r="K337" s="202" t="n">
        <f aca="false">SUM(E337:J337)</f>
        <v>0</v>
      </c>
      <c r="L337" s="436" t="n">
        <v>0</v>
      </c>
    </row>
    <row r="338" customFormat="false" ht="20.6" hidden="false" customHeight="false" outlineLevel="0" collapsed="false">
      <c r="A338" s="195" t="s">
        <v>485</v>
      </c>
      <c r="B338" s="116" t="s">
        <v>142</v>
      </c>
      <c r="C338" s="196" t="s">
        <v>744</v>
      </c>
      <c r="D338" s="416" t="s">
        <v>745</v>
      </c>
      <c r="E338" s="202" t="n">
        <v>16284</v>
      </c>
      <c r="F338" s="202" t="n">
        <v>91739</v>
      </c>
      <c r="G338" s="202" t="n">
        <v>0</v>
      </c>
      <c r="H338" s="202" t="n">
        <v>0</v>
      </c>
      <c r="I338" s="202" t="n">
        <v>0</v>
      </c>
      <c r="J338" s="202" t="n">
        <v>840000</v>
      </c>
      <c r="K338" s="202" t="n">
        <f aca="false">SUM(E338:J338)</f>
        <v>948023</v>
      </c>
      <c r="L338" s="436" t="n">
        <v>6715943</v>
      </c>
    </row>
    <row r="339" customFormat="false" ht="20.6" hidden="false" customHeight="false" outlineLevel="0" collapsed="false">
      <c r="A339" s="195" t="s">
        <v>485</v>
      </c>
      <c r="B339" s="116" t="s">
        <v>142</v>
      </c>
      <c r="C339" s="196" t="s">
        <v>746</v>
      </c>
      <c r="D339" s="416" t="s">
        <v>747</v>
      </c>
      <c r="E339" s="202" t="n">
        <v>0</v>
      </c>
      <c r="F339" s="202" t="n">
        <v>0</v>
      </c>
      <c r="G339" s="202" t="n">
        <v>0</v>
      </c>
      <c r="H339" s="202" t="n">
        <v>0</v>
      </c>
      <c r="I339" s="202" t="n">
        <v>0</v>
      </c>
      <c r="J339" s="202" t="n">
        <v>0</v>
      </c>
      <c r="K339" s="202" t="n">
        <f aca="false">SUM(E339:J339)</f>
        <v>0</v>
      </c>
      <c r="L339" s="436" t="n">
        <v>0</v>
      </c>
    </row>
    <row r="340" customFormat="false" ht="20.6" hidden="false" customHeight="false" outlineLevel="0" collapsed="false">
      <c r="A340" s="195" t="s">
        <v>485</v>
      </c>
      <c r="B340" s="116" t="s">
        <v>142</v>
      </c>
      <c r="C340" s="196" t="s">
        <v>748</v>
      </c>
      <c r="D340" s="416" t="s">
        <v>749</v>
      </c>
      <c r="E340" s="202" t="n">
        <v>0</v>
      </c>
      <c r="F340" s="202" t="n">
        <v>156000</v>
      </c>
      <c r="G340" s="202" t="n">
        <v>0</v>
      </c>
      <c r="H340" s="202" t="n">
        <v>0</v>
      </c>
      <c r="I340" s="202" t="n">
        <v>0</v>
      </c>
      <c r="J340" s="202" t="n">
        <v>0</v>
      </c>
      <c r="K340" s="202" t="n">
        <f aca="false">SUM(E340:J340)</f>
        <v>156000</v>
      </c>
      <c r="L340" s="436" t="n">
        <v>24194988</v>
      </c>
    </row>
    <row r="341" customFormat="false" ht="30" hidden="false" customHeight="false" outlineLevel="0" collapsed="false">
      <c r="A341" s="195" t="s">
        <v>485</v>
      </c>
      <c r="B341" s="116" t="s">
        <v>142</v>
      </c>
      <c r="C341" s="196" t="s">
        <v>750</v>
      </c>
      <c r="D341" s="416" t="s">
        <v>751</v>
      </c>
      <c r="E341" s="202" t="n">
        <v>0</v>
      </c>
      <c r="F341" s="202" t="n">
        <v>0</v>
      </c>
      <c r="G341" s="202" t="n">
        <v>0</v>
      </c>
      <c r="H341" s="202" t="n">
        <v>0</v>
      </c>
      <c r="I341" s="202" t="n">
        <v>0</v>
      </c>
      <c r="J341" s="202" t="n">
        <v>0</v>
      </c>
      <c r="K341" s="202" t="n">
        <f aca="false">SUM(E341:J341)</f>
        <v>0</v>
      </c>
      <c r="L341" s="436" t="n">
        <v>4118310</v>
      </c>
    </row>
    <row r="342" customFormat="false" ht="30" hidden="false" customHeight="false" outlineLevel="0" collapsed="false">
      <c r="A342" s="195" t="s">
        <v>485</v>
      </c>
      <c r="B342" s="116" t="s">
        <v>142</v>
      </c>
      <c r="C342" s="196" t="s">
        <v>752</v>
      </c>
      <c r="D342" s="416" t="s">
        <v>753</v>
      </c>
      <c r="E342" s="202" t="n">
        <v>0</v>
      </c>
      <c r="F342" s="202" t="n">
        <v>7781872</v>
      </c>
      <c r="G342" s="202" t="n">
        <v>0</v>
      </c>
      <c r="H342" s="202" t="n">
        <v>0</v>
      </c>
      <c r="I342" s="202" t="n">
        <v>0</v>
      </c>
      <c r="J342" s="202" t="n">
        <v>0</v>
      </c>
      <c r="K342" s="202" t="n">
        <f aca="false">SUM(E342:J342)</f>
        <v>7781872</v>
      </c>
      <c r="L342" s="436" t="n">
        <v>97297616</v>
      </c>
    </row>
    <row r="343" customFormat="false" ht="13.1" hidden="false" customHeight="false" outlineLevel="0" collapsed="false">
      <c r="A343" s="195" t="s">
        <v>485</v>
      </c>
      <c r="B343" s="116" t="s">
        <v>142</v>
      </c>
      <c r="C343" s="196" t="s">
        <v>447</v>
      </c>
      <c r="D343" s="416" t="s">
        <v>754</v>
      </c>
      <c r="E343" s="202" t="n">
        <v>0</v>
      </c>
      <c r="F343" s="202" t="n">
        <v>0</v>
      </c>
      <c r="G343" s="202" t="n">
        <v>0</v>
      </c>
      <c r="H343" s="202" t="n">
        <v>0</v>
      </c>
      <c r="I343" s="202" t="n">
        <v>0</v>
      </c>
      <c r="J343" s="202" t="n">
        <v>0</v>
      </c>
      <c r="K343" s="202" t="n">
        <f aca="false">SUM(E343:J343)</f>
        <v>0</v>
      </c>
      <c r="L343" s="436" t="n">
        <v>0</v>
      </c>
    </row>
    <row r="344" customFormat="false" ht="20.6" hidden="false" customHeight="false" outlineLevel="0" collapsed="false">
      <c r="A344" s="195" t="s">
        <v>485</v>
      </c>
      <c r="B344" s="116" t="s">
        <v>142</v>
      </c>
      <c r="C344" s="196" t="s">
        <v>755</v>
      </c>
      <c r="D344" s="416" t="s">
        <v>756</v>
      </c>
      <c r="E344" s="202" t="n">
        <v>0</v>
      </c>
      <c r="F344" s="202" t="n">
        <v>0</v>
      </c>
      <c r="G344" s="202" t="n">
        <v>0</v>
      </c>
      <c r="H344" s="202" t="n">
        <v>0</v>
      </c>
      <c r="I344" s="202" t="n">
        <v>0</v>
      </c>
      <c r="J344" s="202" t="n">
        <v>0</v>
      </c>
      <c r="K344" s="202" t="n">
        <f aca="false">SUM(E344:J344)</f>
        <v>0</v>
      </c>
      <c r="L344" s="436" t="n">
        <v>0</v>
      </c>
    </row>
    <row r="345" customFormat="false" ht="13.1" hidden="false" customHeight="false" outlineLevel="0" collapsed="false">
      <c r="A345" s="195" t="s">
        <v>485</v>
      </c>
      <c r="B345" s="116" t="s">
        <v>142</v>
      </c>
      <c r="C345" s="196" t="s">
        <v>451</v>
      </c>
      <c r="D345" s="416" t="s">
        <v>757</v>
      </c>
      <c r="E345" s="202" t="n">
        <v>0</v>
      </c>
      <c r="F345" s="202" t="n">
        <v>0</v>
      </c>
      <c r="G345" s="202" t="n">
        <v>0</v>
      </c>
      <c r="H345" s="202" t="n">
        <v>25500</v>
      </c>
      <c r="I345" s="202" t="n">
        <v>0</v>
      </c>
      <c r="J345" s="202" t="n">
        <v>0</v>
      </c>
      <c r="K345" s="202" t="n">
        <f aca="false">SUM(E345:J345)</f>
        <v>25500</v>
      </c>
      <c r="L345" s="436" t="n">
        <v>97427</v>
      </c>
    </row>
    <row r="346" customFormat="false" ht="30" hidden="false" customHeight="false" outlineLevel="0" collapsed="false">
      <c r="A346" s="195" t="s">
        <v>485</v>
      </c>
      <c r="B346" s="116" t="s">
        <v>142</v>
      </c>
      <c r="C346" s="196" t="s">
        <v>758</v>
      </c>
      <c r="D346" s="416" t="s">
        <v>759</v>
      </c>
      <c r="E346" s="202" t="n">
        <v>0</v>
      </c>
      <c r="F346" s="202" t="n">
        <v>0</v>
      </c>
      <c r="G346" s="202" t="n">
        <v>0</v>
      </c>
      <c r="H346" s="202" t="n">
        <v>0</v>
      </c>
      <c r="I346" s="202" t="n">
        <v>0</v>
      </c>
      <c r="J346" s="202" t="n">
        <v>0</v>
      </c>
      <c r="K346" s="202" t="n">
        <f aca="false">SUM(E346:J346)</f>
        <v>0</v>
      </c>
      <c r="L346" s="436" t="n">
        <v>0</v>
      </c>
    </row>
    <row r="347" customFormat="false" ht="20.6" hidden="false" customHeight="false" outlineLevel="0" collapsed="false">
      <c r="A347" s="195" t="s">
        <v>485</v>
      </c>
      <c r="B347" s="116" t="s">
        <v>142</v>
      </c>
      <c r="C347" s="196" t="s">
        <v>760</v>
      </c>
      <c r="D347" s="416" t="s">
        <v>761</v>
      </c>
      <c r="E347" s="202" t="n">
        <v>0</v>
      </c>
      <c r="F347" s="202" t="n">
        <v>0</v>
      </c>
      <c r="G347" s="202" t="n">
        <v>0</v>
      </c>
      <c r="H347" s="202" t="n">
        <v>0</v>
      </c>
      <c r="I347" s="202" t="n">
        <v>0</v>
      </c>
      <c r="J347" s="202" t="n">
        <v>0</v>
      </c>
      <c r="K347" s="202" t="n">
        <f aca="false">SUM(E347:J347)</f>
        <v>0</v>
      </c>
      <c r="L347" s="436" t="n">
        <v>2937330</v>
      </c>
    </row>
    <row r="348" customFormat="false" ht="20.6" hidden="false" customHeight="false" outlineLevel="0" collapsed="false">
      <c r="A348" s="195" t="s">
        <v>485</v>
      </c>
      <c r="B348" s="116" t="s">
        <v>142</v>
      </c>
      <c r="C348" s="196" t="s">
        <v>762</v>
      </c>
      <c r="D348" s="416" t="s">
        <v>763</v>
      </c>
      <c r="E348" s="202" t="n">
        <v>0</v>
      </c>
      <c r="F348" s="202" t="n">
        <v>0</v>
      </c>
      <c r="G348" s="202" t="n">
        <v>0</v>
      </c>
      <c r="H348" s="202" t="n">
        <v>0</v>
      </c>
      <c r="I348" s="202" t="n">
        <v>0</v>
      </c>
      <c r="J348" s="202" t="n">
        <v>0</v>
      </c>
      <c r="K348" s="202" t="n">
        <f aca="false">SUM(E348:J348)</f>
        <v>0</v>
      </c>
      <c r="L348" s="436" t="n">
        <v>0</v>
      </c>
    </row>
    <row r="349" customFormat="false" ht="20.6" hidden="false" customHeight="false" outlineLevel="0" collapsed="false">
      <c r="A349" s="195" t="s">
        <v>485</v>
      </c>
      <c r="B349" s="116" t="s">
        <v>142</v>
      </c>
      <c r="C349" s="196" t="s">
        <v>764</v>
      </c>
      <c r="D349" s="416" t="s">
        <v>765</v>
      </c>
      <c r="E349" s="202" t="n">
        <v>0</v>
      </c>
      <c r="F349" s="202" t="n">
        <v>0</v>
      </c>
      <c r="G349" s="202" t="n">
        <v>0</v>
      </c>
      <c r="H349" s="202" t="n">
        <v>0</v>
      </c>
      <c r="I349" s="202" t="n">
        <v>0</v>
      </c>
      <c r="J349" s="202" t="n">
        <v>0</v>
      </c>
      <c r="K349" s="202" t="n">
        <f aca="false">SUM(E349:J349)</f>
        <v>0</v>
      </c>
      <c r="L349" s="436" t="n">
        <v>0</v>
      </c>
    </row>
    <row r="350" customFormat="false" ht="30" hidden="false" customHeight="false" outlineLevel="0" collapsed="false">
      <c r="A350" s="195" t="s">
        <v>485</v>
      </c>
      <c r="B350" s="116" t="s">
        <v>142</v>
      </c>
      <c r="C350" s="196" t="s">
        <v>766</v>
      </c>
      <c r="D350" s="416" t="s">
        <v>767</v>
      </c>
      <c r="E350" s="202" t="n">
        <v>0</v>
      </c>
      <c r="F350" s="202" t="n">
        <v>0</v>
      </c>
      <c r="G350" s="202" t="n">
        <v>0</v>
      </c>
      <c r="H350" s="202" t="n">
        <v>0</v>
      </c>
      <c r="I350" s="202" t="n">
        <v>0</v>
      </c>
      <c r="J350" s="202" t="n">
        <v>0</v>
      </c>
      <c r="K350" s="202" t="n">
        <f aca="false">SUM(E350:J350)</f>
        <v>0</v>
      </c>
      <c r="L350" s="436" t="n">
        <v>21445812</v>
      </c>
    </row>
    <row r="351" customFormat="false" ht="20.6" hidden="false" customHeight="false" outlineLevel="0" collapsed="false">
      <c r="A351" s="195" t="s">
        <v>485</v>
      </c>
      <c r="B351" s="116" t="s">
        <v>142</v>
      </c>
      <c r="C351" s="196" t="s">
        <v>768</v>
      </c>
      <c r="D351" s="416" t="s">
        <v>769</v>
      </c>
      <c r="E351" s="202" t="n">
        <v>0</v>
      </c>
      <c r="F351" s="202" t="n">
        <v>0</v>
      </c>
      <c r="G351" s="202" t="n">
        <v>0</v>
      </c>
      <c r="H351" s="202" t="n">
        <v>0</v>
      </c>
      <c r="I351" s="202" t="n">
        <v>0</v>
      </c>
      <c r="J351" s="202" t="n">
        <v>0</v>
      </c>
      <c r="K351" s="202" t="n">
        <f aca="false">SUM(E351:J351)</f>
        <v>0</v>
      </c>
      <c r="L351" s="436" t="n">
        <v>0</v>
      </c>
    </row>
    <row r="352" customFormat="false" ht="13.1" hidden="false" customHeight="false" outlineLevel="0" collapsed="false">
      <c r="A352" s="195" t="s">
        <v>485</v>
      </c>
      <c r="B352" s="116" t="s">
        <v>142</v>
      </c>
      <c r="C352" s="196" t="s">
        <v>455</v>
      </c>
      <c r="D352" s="416" t="s">
        <v>770</v>
      </c>
      <c r="E352" s="202" t="n">
        <v>0</v>
      </c>
      <c r="F352" s="202" t="n">
        <v>0</v>
      </c>
      <c r="G352" s="202" t="n">
        <v>0</v>
      </c>
      <c r="H352" s="202" t="n">
        <v>0</v>
      </c>
      <c r="I352" s="202" t="n">
        <v>0</v>
      </c>
      <c r="J352" s="202" t="n">
        <v>0</v>
      </c>
      <c r="K352" s="202" t="n">
        <f aca="false">SUM(E352:J352)</f>
        <v>0</v>
      </c>
      <c r="L352" s="436" t="n">
        <v>1399438</v>
      </c>
    </row>
    <row r="353" customFormat="false" ht="20.6" hidden="false" customHeight="false" outlineLevel="0" collapsed="false">
      <c r="A353" s="195" t="s">
        <v>485</v>
      </c>
      <c r="B353" s="116" t="s">
        <v>142</v>
      </c>
      <c r="C353" s="196" t="s">
        <v>771</v>
      </c>
      <c r="D353" s="416" t="s">
        <v>772</v>
      </c>
      <c r="E353" s="202" t="n">
        <v>0</v>
      </c>
      <c r="F353" s="202" t="n">
        <v>0</v>
      </c>
      <c r="G353" s="202" t="n">
        <v>0</v>
      </c>
      <c r="H353" s="202" t="n">
        <v>0</v>
      </c>
      <c r="I353" s="202" t="n">
        <v>0</v>
      </c>
      <c r="J353" s="202" t="n">
        <v>0</v>
      </c>
      <c r="K353" s="202" t="n">
        <f aca="false">SUM(E353:J353)</f>
        <v>0</v>
      </c>
      <c r="L353" s="436" t="n">
        <v>722610</v>
      </c>
    </row>
    <row r="354" customFormat="false" ht="20.6" hidden="false" customHeight="false" outlineLevel="0" collapsed="false">
      <c r="A354" s="195" t="s">
        <v>485</v>
      </c>
      <c r="B354" s="116" t="s">
        <v>142</v>
      </c>
      <c r="C354" s="196" t="s">
        <v>773</v>
      </c>
      <c r="D354" s="416" t="s">
        <v>774</v>
      </c>
      <c r="E354" s="202" t="n">
        <v>0</v>
      </c>
      <c r="F354" s="202" t="n">
        <v>0</v>
      </c>
      <c r="G354" s="202" t="n">
        <v>0</v>
      </c>
      <c r="H354" s="202" t="n">
        <v>0</v>
      </c>
      <c r="I354" s="202" t="n">
        <v>0</v>
      </c>
      <c r="J354" s="202" t="n">
        <v>0</v>
      </c>
      <c r="K354" s="202" t="n">
        <f aca="false">SUM(E354:J354)</f>
        <v>0</v>
      </c>
      <c r="L354" s="436" t="n">
        <v>0</v>
      </c>
    </row>
    <row r="355" customFormat="false" ht="20.6" hidden="false" customHeight="false" outlineLevel="0" collapsed="false">
      <c r="A355" s="195" t="s">
        <v>485</v>
      </c>
      <c r="B355" s="116" t="s">
        <v>142</v>
      </c>
      <c r="C355" s="196" t="s">
        <v>775</v>
      </c>
      <c r="D355" s="416" t="s">
        <v>776</v>
      </c>
      <c r="E355" s="202" t="n">
        <v>0</v>
      </c>
      <c r="F355" s="202" t="n">
        <v>0</v>
      </c>
      <c r="G355" s="202" t="n">
        <v>0</v>
      </c>
      <c r="H355" s="202" t="n">
        <v>0</v>
      </c>
      <c r="I355" s="202" t="n">
        <v>0</v>
      </c>
      <c r="J355" s="202" t="n">
        <v>0</v>
      </c>
      <c r="K355" s="202" t="n">
        <f aca="false">SUM(E355:J355)</f>
        <v>0</v>
      </c>
      <c r="L355" s="436" t="n">
        <v>45744020</v>
      </c>
    </row>
    <row r="356" customFormat="false" ht="20.6" hidden="false" customHeight="false" outlineLevel="0" collapsed="false">
      <c r="A356" s="195" t="s">
        <v>485</v>
      </c>
      <c r="B356" s="116" t="s">
        <v>142</v>
      </c>
      <c r="C356" s="196" t="s">
        <v>698</v>
      </c>
      <c r="D356" s="416" t="s">
        <v>777</v>
      </c>
      <c r="E356" s="202" t="n">
        <v>0</v>
      </c>
      <c r="F356" s="202" t="n">
        <v>0</v>
      </c>
      <c r="G356" s="202" t="n">
        <v>0</v>
      </c>
      <c r="H356" s="202" t="n">
        <v>0</v>
      </c>
      <c r="I356" s="202" t="n">
        <v>0</v>
      </c>
      <c r="J356" s="202" t="n">
        <v>0</v>
      </c>
      <c r="K356" s="202" t="n">
        <f aca="false">SUM(E356:J356)</f>
        <v>0</v>
      </c>
      <c r="L356" s="436" t="n">
        <v>0</v>
      </c>
    </row>
    <row r="357" customFormat="false" ht="13.1" hidden="false" customHeight="false" outlineLevel="0" collapsed="false">
      <c r="A357" s="195" t="s">
        <v>485</v>
      </c>
      <c r="B357" s="116" t="s">
        <v>142</v>
      </c>
      <c r="C357" s="196" t="s">
        <v>700</v>
      </c>
      <c r="D357" s="416" t="s">
        <v>778</v>
      </c>
      <c r="E357" s="202" t="n">
        <v>0</v>
      </c>
      <c r="F357" s="202" t="n">
        <v>0</v>
      </c>
      <c r="G357" s="202" t="n">
        <v>0</v>
      </c>
      <c r="H357" s="202" t="n">
        <v>0</v>
      </c>
      <c r="I357" s="202" t="n">
        <v>0</v>
      </c>
      <c r="J357" s="202" t="n">
        <v>0</v>
      </c>
      <c r="K357" s="202" t="n">
        <f aca="false">SUM(E357:J357)</f>
        <v>0</v>
      </c>
      <c r="L357" s="436" t="n">
        <v>0</v>
      </c>
    </row>
    <row r="358" customFormat="false" ht="13.1" hidden="false" customHeight="false" outlineLevel="0" collapsed="false">
      <c r="A358" s="195" t="s">
        <v>485</v>
      </c>
      <c r="B358" s="116" t="s">
        <v>142</v>
      </c>
      <c r="C358" s="196" t="s">
        <v>779</v>
      </c>
      <c r="D358" s="416" t="s">
        <v>780</v>
      </c>
      <c r="E358" s="202" t="n">
        <v>0</v>
      </c>
      <c r="F358" s="202" t="n">
        <v>0</v>
      </c>
      <c r="G358" s="202" t="n">
        <v>0</v>
      </c>
      <c r="H358" s="202" t="n">
        <v>0</v>
      </c>
      <c r="I358" s="202" t="n">
        <v>0</v>
      </c>
      <c r="J358" s="202" t="n">
        <v>0</v>
      </c>
      <c r="K358" s="202" t="n">
        <f aca="false">SUM(E358:J358)</f>
        <v>0</v>
      </c>
      <c r="L358" s="436" t="n">
        <v>0</v>
      </c>
    </row>
    <row r="359" customFormat="false" ht="13.1" hidden="false" customHeight="false" outlineLevel="0" collapsed="false">
      <c r="A359" s="195" t="s">
        <v>485</v>
      </c>
      <c r="B359" s="116" t="s">
        <v>142</v>
      </c>
      <c r="C359" s="196" t="s">
        <v>781</v>
      </c>
      <c r="D359" s="416" t="s">
        <v>782</v>
      </c>
      <c r="E359" s="202" t="n">
        <v>0</v>
      </c>
      <c r="F359" s="202" t="n">
        <v>0</v>
      </c>
      <c r="G359" s="202" t="n">
        <v>0</v>
      </c>
      <c r="H359" s="202" t="n">
        <v>0</v>
      </c>
      <c r="I359" s="202" t="n">
        <v>0</v>
      </c>
      <c r="J359" s="202" t="n">
        <v>0</v>
      </c>
      <c r="K359" s="202" t="n">
        <f aca="false">SUM(E359:J359)</f>
        <v>0</v>
      </c>
      <c r="L359" s="436" t="n">
        <v>0</v>
      </c>
    </row>
    <row r="360" customFormat="false" ht="20.6" hidden="false" customHeight="false" outlineLevel="0" collapsed="false">
      <c r="A360" s="195" t="s">
        <v>485</v>
      </c>
      <c r="B360" s="116" t="s">
        <v>142</v>
      </c>
      <c r="C360" s="196" t="s">
        <v>783</v>
      </c>
      <c r="D360" s="416" t="s">
        <v>784</v>
      </c>
      <c r="E360" s="202" t="n">
        <v>0</v>
      </c>
      <c r="F360" s="202" t="n">
        <v>0</v>
      </c>
      <c r="G360" s="202" t="n">
        <v>0</v>
      </c>
      <c r="H360" s="202" t="n">
        <v>0</v>
      </c>
      <c r="I360" s="202" t="n">
        <v>0</v>
      </c>
      <c r="J360" s="202" t="n">
        <v>0</v>
      </c>
      <c r="K360" s="202" t="n">
        <f aca="false">SUM(E360:J360)</f>
        <v>0</v>
      </c>
      <c r="L360" s="436" t="n">
        <v>0</v>
      </c>
    </row>
    <row r="361" customFormat="false" ht="30" hidden="false" customHeight="false" outlineLevel="0" collapsed="false">
      <c r="A361" s="195" t="s">
        <v>485</v>
      </c>
      <c r="B361" s="116" t="s">
        <v>142</v>
      </c>
      <c r="C361" s="196" t="s">
        <v>785</v>
      </c>
      <c r="D361" s="416" t="s">
        <v>786</v>
      </c>
      <c r="E361" s="202" t="n">
        <v>0</v>
      </c>
      <c r="F361" s="202" t="n">
        <v>0</v>
      </c>
      <c r="G361" s="202" t="n">
        <v>0</v>
      </c>
      <c r="H361" s="202" t="n">
        <v>0</v>
      </c>
      <c r="I361" s="202" t="n">
        <v>0</v>
      </c>
      <c r="J361" s="202" t="n">
        <v>0</v>
      </c>
      <c r="K361" s="202" t="n">
        <f aca="false">SUM(E361:J361)</f>
        <v>0</v>
      </c>
      <c r="L361" s="436" t="n">
        <v>311604</v>
      </c>
    </row>
    <row r="362" customFormat="false" ht="20.6" hidden="false" customHeight="false" outlineLevel="0" collapsed="false">
      <c r="A362" s="195" t="s">
        <v>485</v>
      </c>
      <c r="B362" s="116" t="s">
        <v>142</v>
      </c>
      <c r="C362" s="196" t="s">
        <v>787</v>
      </c>
      <c r="D362" s="416" t="s">
        <v>788</v>
      </c>
      <c r="E362" s="202" t="n">
        <v>0</v>
      </c>
      <c r="F362" s="202" t="n">
        <v>0</v>
      </c>
      <c r="G362" s="202" t="n">
        <v>0</v>
      </c>
      <c r="H362" s="202" t="n">
        <v>0</v>
      </c>
      <c r="I362" s="202" t="n">
        <v>0</v>
      </c>
      <c r="J362" s="202" t="n">
        <v>0</v>
      </c>
      <c r="K362" s="202" t="n">
        <f aca="false">SUM(E362:J362)</f>
        <v>0</v>
      </c>
      <c r="L362" s="436" t="n">
        <v>0</v>
      </c>
    </row>
    <row r="363" customFormat="false" ht="20.6" hidden="false" customHeight="false" outlineLevel="0" collapsed="false">
      <c r="A363" s="195" t="s">
        <v>485</v>
      </c>
      <c r="B363" s="116" t="s">
        <v>142</v>
      </c>
      <c r="C363" s="196" t="s">
        <v>789</v>
      </c>
      <c r="D363" s="416" t="s">
        <v>790</v>
      </c>
      <c r="E363" s="202" t="n">
        <v>0</v>
      </c>
      <c r="F363" s="202" t="n">
        <v>0</v>
      </c>
      <c r="G363" s="202" t="n">
        <v>0</v>
      </c>
      <c r="H363" s="202" t="n">
        <v>0</v>
      </c>
      <c r="I363" s="202" t="n">
        <v>0</v>
      </c>
      <c r="J363" s="202" t="n">
        <v>0</v>
      </c>
      <c r="K363" s="202" t="n">
        <f aca="false">SUM(E363:J363)</f>
        <v>0</v>
      </c>
      <c r="L363" s="436" t="n">
        <v>0</v>
      </c>
    </row>
    <row r="364" customFormat="false" ht="13.1" hidden="false" customHeight="false" outlineLevel="0" collapsed="false">
      <c r="A364" s="195" t="s">
        <v>485</v>
      </c>
      <c r="B364" s="116" t="s">
        <v>142</v>
      </c>
      <c r="C364" s="196" t="s">
        <v>791</v>
      </c>
      <c r="D364" s="416" t="s">
        <v>792</v>
      </c>
      <c r="E364" s="202" t="n">
        <v>0</v>
      </c>
      <c r="F364" s="202" t="n">
        <v>0</v>
      </c>
      <c r="G364" s="202" t="n">
        <v>0</v>
      </c>
      <c r="H364" s="202" t="n">
        <v>0</v>
      </c>
      <c r="I364" s="202" t="n">
        <v>0</v>
      </c>
      <c r="J364" s="202" t="n">
        <v>0</v>
      </c>
      <c r="K364" s="202" t="n">
        <f aca="false">SUM(E364:J364)</f>
        <v>0</v>
      </c>
      <c r="L364" s="436" t="n">
        <v>0</v>
      </c>
    </row>
    <row r="365" customFormat="false" ht="20.6" hidden="false" customHeight="false" outlineLevel="0" collapsed="false">
      <c r="A365" s="195" t="s">
        <v>485</v>
      </c>
      <c r="B365" s="116" t="s">
        <v>142</v>
      </c>
      <c r="C365" s="196" t="s">
        <v>793</v>
      </c>
      <c r="D365" s="416" t="s">
        <v>794</v>
      </c>
      <c r="E365" s="202" t="n">
        <v>0</v>
      </c>
      <c r="F365" s="202" t="n">
        <v>0</v>
      </c>
      <c r="G365" s="202" t="n">
        <v>0</v>
      </c>
      <c r="H365" s="202" t="n">
        <v>0</v>
      </c>
      <c r="I365" s="202" t="n">
        <v>0</v>
      </c>
      <c r="J365" s="202" t="n">
        <v>0</v>
      </c>
      <c r="K365" s="202" t="n">
        <f aca="false">SUM(E365:J365)</f>
        <v>0</v>
      </c>
      <c r="L365" s="436" t="n">
        <v>0</v>
      </c>
    </row>
    <row r="366" customFormat="false" ht="20.6" hidden="false" customHeight="false" outlineLevel="0" collapsed="false">
      <c r="A366" s="195" t="s">
        <v>485</v>
      </c>
      <c r="B366" s="116" t="s">
        <v>142</v>
      </c>
      <c r="C366" s="196" t="s">
        <v>795</v>
      </c>
      <c r="D366" s="416" t="s">
        <v>796</v>
      </c>
      <c r="E366" s="202" t="n">
        <v>0</v>
      </c>
      <c r="F366" s="202" t="n">
        <v>0</v>
      </c>
      <c r="G366" s="202" t="n">
        <v>0</v>
      </c>
      <c r="H366" s="202" t="n">
        <v>0</v>
      </c>
      <c r="I366" s="202" t="n">
        <v>0</v>
      </c>
      <c r="J366" s="202" t="n">
        <v>0</v>
      </c>
      <c r="K366" s="202" t="n">
        <f aca="false">SUM(E366:J366)</f>
        <v>0</v>
      </c>
      <c r="L366" s="436" t="n">
        <v>0</v>
      </c>
    </row>
    <row r="367" customFormat="false" ht="30" hidden="false" customHeight="false" outlineLevel="0" collapsed="false">
      <c r="A367" s="195" t="s">
        <v>485</v>
      </c>
      <c r="B367" s="116" t="s">
        <v>142</v>
      </c>
      <c r="C367" s="196" t="s">
        <v>797</v>
      </c>
      <c r="D367" s="416" t="s">
        <v>798</v>
      </c>
      <c r="E367" s="202" t="n">
        <v>0</v>
      </c>
      <c r="F367" s="202" t="n">
        <v>0</v>
      </c>
      <c r="G367" s="202" t="n">
        <v>0</v>
      </c>
      <c r="H367" s="202" t="n">
        <v>0</v>
      </c>
      <c r="I367" s="202" t="n">
        <v>0</v>
      </c>
      <c r="J367" s="202" t="n">
        <v>0</v>
      </c>
      <c r="K367" s="202" t="n">
        <f aca="false">SUM(E367:J367)</f>
        <v>0</v>
      </c>
      <c r="L367" s="436" t="n">
        <v>0</v>
      </c>
    </row>
    <row r="368" customFormat="false" ht="20.6" hidden="false" customHeight="false" outlineLevel="0" collapsed="false">
      <c r="A368" s="195" t="s">
        <v>485</v>
      </c>
      <c r="B368" s="116" t="s">
        <v>142</v>
      </c>
      <c r="C368" s="196" t="s">
        <v>799</v>
      </c>
      <c r="D368" s="416" t="s">
        <v>800</v>
      </c>
      <c r="E368" s="202" t="n">
        <v>0</v>
      </c>
      <c r="F368" s="202" t="n">
        <v>0</v>
      </c>
      <c r="G368" s="202" t="n">
        <v>0</v>
      </c>
      <c r="H368" s="202" t="n">
        <v>0</v>
      </c>
      <c r="I368" s="202" t="n">
        <v>0</v>
      </c>
      <c r="J368" s="202" t="n">
        <v>0</v>
      </c>
      <c r="K368" s="202" t="n">
        <f aca="false">SUM(E368:J368)</f>
        <v>0</v>
      </c>
      <c r="L368" s="436" t="n">
        <v>0</v>
      </c>
    </row>
    <row r="369" customFormat="false" ht="20.6" hidden="false" customHeight="false" outlineLevel="0" collapsed="false">
      <c r="A369" s="195" t="s">
        <v>801</v>
      </c>
      <c r="B369" s="195" t="s">
        <v>802</v>
      </c>
      <c r="C369" s="196" t="s">
        <v>803</v>
      </c>
      <c r="D369" s="417" t="s">
        <v>804</v>
      </c>
      <c r="E369" s="202" t="n">
        <v>0</v>
      </c>
      <c r="F369" s="202" t="n">
        <v>0</v>
      </c>
      <c r="G369" s="202" t="n">
        <v>0</v>
      </c>
      <c r="H369" s="202" t="n">
        <v>0</v>
      </c>
      <c r="I369" s="202" t="n">
        <v>0</v>
      </c>
      <c r="J369" s="202" t="n">
        <v>0</v>
      </c>
      <c r="K369" s="202" t="n">
        <f aca="false">SUM(E369:J369)</f>
        <v>0</v>
      </c>
      <c r="L369" s="436" t="n">
        <v>0</v>
      </c>
    </row>
    <row r="370" customFormat="false" ht="20.6" hidden="false" customHeight="false" outlineLevel="0" collapsed="false">
      <c r="A370" s="195" t="s">
        <v>801</v>
      </c>
      <c r="B370" s="195" t="s">
        <v>802</v>
      </c>
      <c r="C370" s="196" t="s">
        <v>534</v>
      </c>
      <c r="D370" s="417" t="s">
        <v>805</v>
      </c>
      <c r="E370" s="202" t="n">
        <v>0</v>
      </c>
      <c r="F370" s="202" t="n">
        <v>0</v>
      </c>
      <c r="G370" s="202" t="n">
        <v>0</v>
      </c>
      <c r="H370" s="202" t="n">
        <v>0</v>
      </c>
      <c r="I370" s="202" t="n">
        <v>0</v>
      </c>
      <c r="J370" s="202" t="n">
        <v>0</v>
      </c>
      <c r="K370" s="202" t="n">
        <f aca="false">SUM(E370:J370)</f>
        <v>0</v>
      </c>
      <c r="L370" s="436" t="n">
        <v>0</v>
      </c>
    </row>
    <row r="371" customFormat="false" ht="20.6" hidden="false" customHeight="false" outlineLevel="0" collapsed="false">
      <c r="A371" s="195" t="s">
        <v>801</v>
      </c>
      <c r="B371" s="195" t="s">
        <v>802</v>
      </c>
      <c r="C371" s="196" t="s">
        <v>530</v>
      </c>
      <c r="D371" s="417" t="s">
        <v>806</v>
      </c>
      <c r="E371" s="202" t="n">
        <v>0</v>
      </c>
      <c r="F371" s="202" t="n">
        <v>0</v>
      </c>
      <c r="G371" s="202" t="n">
        <v>0</v>
      </c>
      <c r="H371" s="202" t="n">
        <v>0</v>
      </c>
      <c r="I371" s="202" t="n">
        <v>0</v>
      </c>
      <c r="J371" s="202" t="n">
        <v>0</v>
      </c>
      <c r="K371" s="202" t="n">
        <f aca="false">SUM(E371:J371)</f>
        <v>0</v>
      </c>
      <c r="L371" s="436" t="n">
        <v>0</v>
      </c>
    </row>
    <row r="372" customFormat="false" ht="20.6" hidden="false" customHeight="false" outlineLevel="0" collapsed="false">
      <c r="A372" s="195" t="s">
        <v>801</v>
      </c>
      <c r="B372" s="195" t="s">
        <v>802</v>
      </c>
      <c r="C372" s="196" t="s">
        <v>532</v>
      </c>
      <c r="D372" s="417" t="s">
        <v>807</v>
      </c>
      <c r="E372" s="202" t="n">
        <v>0</v>
      </c>
      <c r="F372" s="202" t="n">
        <v>0</v>
      </c>
      <c r="G372" s="202" t="n">
        <v>0</v>
      </c>
      <c r="H372" s="202" t="n">
        <v>0</v>
      </c>
      <c r="I372" s="202" t="n">
        <v>0</v>
      </c>
      <c r="J372" s="202" t="n">
        <v>0</v>
      </c>
      <c r="K372" s="202" t="n">
        <f aca="false">SUM(E372:J372)</f>
        <v>0</v>
      </c>
      <c r="L372" s="436" t="n">
        <v>0</v>
      </c>
    </row>
    <row r="373" customFormat="false" ht="20.6" hidden="false" customHeight="false" outlineLevel="0" collapsed="false">
      <c r="A373" s="195" t="s">
        <v>801</v>
      </c>
      <c r="B373" s="195" t="s">
        <v>802</v>
      </c>
      <c r="C373" s="196" t="s">
        <v>808</v>
      </c>
      <c r="D373" s="417" t="s">
        <v>809</v>
      </c>
      <c r="E373" s="202" t="n">
        <v>0</v>
      </c>
      <c r="F373" s="202" t="n">
        <v>0</v>
      </c>
      <c r="G373" s="202" t="n">
        <v>0</v>
      </c>
      <c r="H373" s="202" t="n">
        <v>0</v>
      </c>
      <c r="I373" s="202" t="n">
        <v>0</v>
      </c>
      <c r="J373" s="202" t="n">
        <v>0</v>
      </c>
      <c r="K373" s="202" t="n">
        <f aca="false">SUM(E373:J373)</f>
        <v>0</v>
      </c>
      <c r="L373" s="436" t="n">
        <v>453400</v>
      </c>
    </row>
    <row r="374" customFormat="false" ht="20.6" hidden="false" customHeight="false" outlineLevel="0" collapsed="false">
      <c r="A374" s="195" t="s">
        <v>801</v>
      </c>
      <c r="B374" s="195" t="s">
        <v>802</v>
      </c>
      <c r="C374" s="196" t="s">
        <v>542</v>
      </c>
      <c r="D374" s="417" t="s">
        <v>810</v>
      </c>
      <c r="E374" s="202" t="n">
        <v>0</v>
      </c>
      <c r="F374" s="202" t="n">
        <v>0</v>
      </c>
      <c r="G374" s="202" t="n">
        <v>0</v>
      </c>
      <c r="H374" s="202" t="n">
        <v>0</v>
      </c>
      <c r="I374" s="202" t="n">
        <v>0</v>
      </c>
      <c r="J374" s="202" t="n">
        <v>0</v>
      </c>
      <c r="K374" s="202" t="n">
        <f aca="false">SUM(E374:J374)</f>
        <v>0</v>
      </c>
      <c r="L374" s="436" t="n">
        <v>0</v>
      </c>
    </row>
    <row r="375" customFormat="false" ht="20.6" hidden="false" customHeight="false" outlineLevel="0" collapsed="false">
      <c r="A375" s="195" t="s">
        <v>801</v>
      </c>
      <c r="B375" s="195" t="s">
        <v>802</v>
      </c>
      <c r="C375" s="196" t="s">
        <v>811</v>
      </c>
      <c r="D375" s="417" t="s">
        <v>812</v>
      </c>
      <c r="E375" s="202" t="n">
        <v>0</v>
      </c>
      <c r="F375" s="202" t="n">
        <v>0</v>
      </c>
      <c r="G375" s="202" t="n">
        <v>0</v>
      </c>
      <c r="H375" s="202" t="n">
        <v>0</v>
      </c>
      <c r="I375" s="202" t="n">
        <v>0</v>
      </c>
      <c r="J375" s="202" t="n">
        <v>0</v>
      </c>
      <c r="K375" s="202" t="n">
        <f aca="false">SUM(E375:J375)</f>
        <v>0</v>
      </c>
      <c r="L375" s="436" t="n">
        <v>0</v>
      </c>
    </row>
    <row r="376" customFormat="false" ht="20.6" hidden="false" customHeight="false" outlineLevel="0" collapsed="false">
      <c r="A376" s="195" t="s">
        <v>801</v>
      </c>
      <c r="B376" s="195" t="s">
        <v>802</v>
      </c>
      <c r="C376" s="196" t="s">
        <v>571</v>
      </c>
      <c r="D376" s="417" t="s">
        <v>813</v>
      </c>
      <c r="E376" s="202" t="n">
        <v>0</v>
      </c>
      <c r="F376" s="202" t="n">
        <v>0</v>
      </c>
      <c r="G376" s="202" t="n">
        <v>0</v>
      </c>
      <c r="H376" s="202" t="n">
        <v>0</v>
      </c>
      <c r="I376" s="202" t="n">
        <v>0</v>
      </c>
      <c r="J376" s="202" t="n">
        <v>0</v>
      </c>
      <c r="K376" s="202" t="n">
        <f aca="false">SUM(E376:J376)</f>
        <v>0</v>
      </c>
      <c r="L376" s="436" t="n">
        <v>0</v>
      </c>
    </row>
    <row r="377" customFormat="false" ht="20.6" hidden="false" customHeight="false" outlineLevel="0" collapsed="false">
      <c r="A377" s="195" t="s">
        <v>801</v>
      </c>
      <c r="B377" s="195" t="s">
        <v>802</v>
      </c>
      <c r="C377" s="196" t="s">
        <v>814</v>
      </c>
      <c r="D377" s="417" t="s">
        <v>815</v>
      </c>
      <c r="E377" s="202" t="n">
        <v>0</v>
      </c>
      <c r="F377" s="202" t="n">
        <v>0</v>
      </c>
      <c r="G377" s="202" t="n">
        <v>0</v>
      </c>
      <c r="H377" s="202" t="n">
        <v>0</v>
      </c>
      <c r="I377" s="202" t="n">
        <v>0</v>
      </c>
      <c r="J377" s="202" t="n">
        <v>0</v>
      </c>
      <c r="K377" s="202" t="n">
        <f aca="false">SUM(E377:J377)</f>
        <v>0</v>
      </c>
      <c r="L377" s="436" t="n">
        <v>7640160</v>
      </c>
    </row>
    <row r="378" customFormat="false" ht="13.1" hidden="false" customHeight="false" outlineLevel="0" collapsed="false">
      <c r="A378" s="195" t="s">
        <v>801</v>
      </c>
      <c r="B378" s="195" t="s">
        <v>802</v>
      </c>
      <c r="C378" s="196" t="s">
        <v>816</v>
      </c>
      <c r="D378" s="417" t="s">
        <v>817</v>
      </c>
      <c r="E378" s="202" t="n">
        <v>0</v>
      </c>
      <c r="F378" s="202" t="n">
        <v>0</v>
      </c>
      <c r="G378" s="202" t="n">
        <v>0</v>
      </c>
      <c r="H378" s="202" t="n">
        <v>0</v>
      </c>
      <c r="I378" s="202" t="n">
        <v>0</v>
      </c>
      <c r="J378" s="202" t="n">
        <v>0</v>
      </c>
      <c r="K378" s="202" t="n">
        <f aca="false">SUM(E378:J378)</f>
        <v>0</v>
      </c>
      <c r="L378" s="436" t="n">
        <v>16426050</v>
      </c>
    </row>
    <row r="379" customFormat="false" ht="30" hidden="false" customHeight="false" outlineLevel="0" collapsed="false">
      <c r="A379" s="195" t="s">
        <v>801</v>
      </c>
      <c r="B379" s="195" t="s">
        <v>802</v>
      </c>
      <c r="C379" s="196" t="s">
        <v>818</v>
      </c>
      <c r="D379" s="417" t="s">
        <v>819</v>
      </c>
      <c r="E379" s="202" t="n">
        <v>0</v>
      </c>
      <c r="F379" s="202" t="n">
        <v>0</v>
      </c>
      <c r="G379" s="202" t="n">
        <v>0</v>
      </c>
      <c r="H379" s="202" t="n">
        <v>0</v>
      </c>
      <c r="I379" s="202" t="n">
        <v>0</v>
      </c>
      <c r="J379" s="202" t="n">
        <v>0</v>
      </c>
      <c r="K379" s="202" t="n">
        <f aca="false">SUM(E379:J379)</f>
        <v>0</v>
      </c>
      <c r="L379" s="436" t="n">
        <v>46575</v>
      </c>
    </row>
    <row r="380" customFormat="false" ht="13.1" hidden="false" customHeight="false" outlineLevel="0" collapsed="false">
      <c r="A380" s="195" t="s">
        <v>801</v>
      </c>
      <c r="B380" s="195" t="s">
        <v>802</v>
      </c>
      <c r="C380" s="196" t="s">
        <v>820</v>
      </c>
      <c r="D380" s="417" t="s">
        <v>821</v>
      </c>
      <c r="E380" s="202" t="n">
        <v>0</v>
      </c>
      <c r="F380" s="202" t="n">
        <v>0</v>
      </c>
      <c r="G380" s="202" t="n">
        <v>0</v>
      </c>
      <c r="H380" s="202" t="n">
        <v>0</v>
      </c>
      <c r="I380" s="202" t="n">
        <v>0</v>
      </c>
      <c r="J380" s="202" t="n">
        <v>0</v>
      </c>
      <c r="K380" s="202" t="n">
        <f aca="false">SUM(E380:J380)</f>
        <v>0</v>
      </c>
      <c r="L380" s="436" t="n">
        <v>511066915</v>
      </c>
    </row>
    <row r="381" customFormat="false" ht="20.6" hidden="false" customHeight="false" outlineLevel="0" collapsed="false">
      <c r="A381" s="195" t="s">
        <v>801</v>
      </c>
      <c r="B381" s="195" t="s">
        <v>802</v>
      </c>
      <c r="C381" s="196" t="s">
        <v>822</v>
      </c>
      <c r="D381" s="417" t="s">
        <v>823</v>
      </c>
      <c r="E381" s="202" t="n">
        <v>0</v>
      </c>
      <c r="F381" s="202" t="n">
        <v>0</v>
      </c>
      <c r="G381" s="202" t="n">
        <v>0</v>
      </c>
      <c r="H381" s="202" t="n">
        <v>0</v>
      </c>
      <c r="I381" s="202" t="n">
        <v>0</v>
      </c>
      <c r="J381" s="202" t="n">
        <v>0</v>
      </c>
      <c r="K381" s="202" t="n">
        <f aca="false">SUM(E381:J381)</f>
        <v>0</v>
      </c>
      <c r="L381" s="436" t="n">
        <v>2005771400</v>
      </c>
    </row>
    <row r="382" customFormat="false" ht="13.1" hidden="false" customHeight="false" outlineLevel="0" collapsed="false">
      <c r="A382" s="195" t="s">
        <v>801</v>
      </c>
      <c r="B382" s="195" t="s">
        <v>802</v>
      </c>
      <c r="C382" s="196" t="s">
        <v>569</v>
      </c>
      <c r="D382" s="417" t="s">
        <v>825</v>
      </c>
      <c r="E382" s="202" t="n">
        <v>0</v>
      </c>
      <c r="F382" s="202" t="n">
        <v>0</v>
      </c>
      <c r="G382" s="202" t="n">
        <v>0</v>
      </c>
      <c r="H382" s="202" t="n">
        <v>0</v>
      </c>
      <c r="I382" s="202" t="n">
        <v>0</v>
      </c>
      <c r="J382" s="202" t="n">
        <v>0</v>
      </c>
      <c r="K382" s="202" t="n">
        <f aca="false">SUM(E382:J382)</f>
        <v>0</v>
      </c>
      <c r="L382" s="436" t="n">
        <v>0</v>
      </c>
    </row>
    <row r="383" customFormat="false" ht="13.1" hidden="false" customHeight="false" outlineLevel="0" collapsed="false">
      <c r="A383" s="195" t="s">
        <v>801</v>
      </c>
      <c r="B383" s="195" t="s">
        <v>802</v>
      </c>
      <c r="C383" s="196" t="s">
        <v>574</v>
      </c>
      <c r="D383" s="417" t="s">
        <v>826</v>
      </c>
      <c r="E383" s="202" t="n">
        <v>0</v>
      </c>
      <c r="F383" s="202" t="n">
        <v>0</v>
      </c>
      <c r="G383" s="202" t="n">
        <v>0</v>
      </c>
      <c r="H383" s="202" t="n">
        <v>0</v>
      </c>
      <c r="I383" s="202" t="n">
        <v>0</v>
      </c>
      <c r="J383" s="202" t="n">
        <v>0</v>
      </c>
      <c r="K383" s="202" t="n">
        <f aca="false">SUM(E383:J383)</f>
        <v>0</v>
      </c>
      <c r="L383" s="436" t="n">
        <v>0</v>
      </c>
    </row>
    <row r="384" customFormat="false" ht="13.1" hidden="false" customHeight="false" outlineLevel="0" collapsed="false">
      <c r="A384" s="195" t="s">
        <v>801</v>
      </c>
      <c r="B384" s="195" t="s">
        <v>802</v>
      </c>
      <c r="C384" s="196" t="s">
        <v>576</v>
      </c>
      <c r="D384" s="417" t="s">
        <v>827</v>
      </c>
      <c r="E384" s="202" t="n">
        <v>0</v>
      </c>
      <c r="F384" s="202" t="n">
        <v>0</v>
      </c>
      <c r="G384" s="202" t="n">
        <v>0</v>
      </c>
      <c r="H384" s="202" t="n">
        <v>0</v>
      </c>
      <c r="I384" s="202" t="n">
        <v>0</v>
      </c>
      <c r="J384" s="202" t="n">
        <v>0</v>
      </c>
      <c r="K384" s="202" t="n">
        <f aca="false">SUM(E384:J384)</f>
        <v>0</v>
      </c>
      <c r="L384" s="436" t="n">
        <v>4238200</v>
      </c>
    </row>
    <row r="385" customFormat="false" ht="13.1" hidden="false" customHeight="false" outlineLevel="0" collapsed="false">
      <c r="A385" s="195" t="s">
        <v>801</v>
      </c>
      <c r="B385" s="195" t="s">
        <v>802</v>
      </c>
      <c r="C385" s="196" t="s">
        <v>828</v>
      </c>
      <c r="D385" s="417" t="s">
        <v>829</v>
      </c>
      <c r="E385" s="202" t="n">
        <v>0</v>
      </c>
      <c r="F385" s="202" t="n">
        <v>0</v>
      </c>
      <c r="G385" s="202" t="n">
        <v>0</v>
      </c>
      <c r="H385" s="202" t="n">
        <v>0</v>
      </c>
      <c r="I385" s="202" t="n">
        <v>0</v>
      </c>
      <c r="J385" s="202" t="n">
        <v>0</v>
      </c>
      <c r="K385" s="202" t="n">
        <f aca="false">SUM(E385:J385)</f>
        <v>0</v>
      </c>
      <c r="L385" s="436" t="n">
        <v>0</v>
      </c>
    </row>
    <row r="386" customFormat="false" ht="13.1" hidden="false" customHeight="false" outlineLevel="0" collapsed="false">
      <c r="A386" s="195" t="s">
        <v>801</v>
      </c>
      <c r="B386" s="195" t="s">
        <v>802</v>
      </c>
      <c r="C386" s="196" t="s">
        <v>830</v>
      </c>
      <c r="D386" s="417" t="s">
        <v>831</v>
      </c>
      <c r="E386" s="202" t="n">
        <v>0</v>
      </c>
      <c r="F386" s="202" t="n">
        <v>0</v>
      </c>
      <c r="G386" s="202" t="n">
        <v>0</v>
      </c>
      <c r="H386" s="202" t="n">
        <v>0</v>
      </c>
      <c r="I386" s="202" t="n">
        <v>0</v>
      </c>
      <c r="J386" s="202" t="n">
        <v>0</v>
      </c>
      <c r="K386" s="202" t="n">
        <f aca="false">SUM(E386:J386)</f>
        <v>0</v>
      </c>
      <c r="L386" s="436" t="n">
        <v>0</v>
      </c>
    </row>
    <row r="387" customFormat="false" ht="20.6" hidden="false" customHeight="false" outlineLevel="0" collapsed="false">
      <c r="A387" s="195" t="s">
        <v>801</v>
      </c>
      <c r="B387" s="195" t="s">
        <v>802</v>
      </c>
      <c r="C387" s="196" t="s">
        <v>822</v>
      </c>
      <c r="D387" s="417" t="s">
        <v>832</v>
      </c>
      <c r="E387" s="202" t="n">
        <v>0</v>
      </c>
      <c r="F387" s="202" t="n">
        <v>0</v>
      </c>
      <c r="G387" s="202" t="n">
        <v>0</v>
      </c>
      <c r="H387" s="202" t="n">
        <v>0</v>
      </c>
      <c r="I387" s="202" t="n">
        <v>0</v>
      </c>
      <c r="J387" s="202" t="n">
        <v>0</v>
      </c>
      <c r="K387" s="202" t="n">
        <f aca="false">SUM(E387:J387)</f>
        <v>0</v>
      </c>
      <c r="L387" s="436" t="n">
        <v>18932037</v>
      </c>
    </row>
    <row r="388" customFormat="false" ht="13.1" hidden="false" customHeight="false" outlineLevel="0" collapsed="false">
      <c r="A388" s="195" t="s">
        <v>801</v>
      </c>
      <c r="B388" s="195" t="s">
        <v>802</v>
      </c>
      <c r="C388" s="196" t="s">
        <v>607</v>
      </c>
      <c r="D388" s="417" t="s">
        <v>833</v>
      </c>
      <c r="E388" s="202" t="n">
        <v>0</v>
      </c>
      <c r="F388" s="202" t="n">
        <v>0</v>
      </c>
      <c r="G388" s="202" t="n">
        <v>0</v>
      </c>
      <c r="H388" s="202" t="n">
        <v>0</v>
      </c>
      <c r="I388" s="202" t="n">
        <v>0</v>
      </c>
      <c r="J388" s="202" t="n">
        <v>0</v>
      </c>
      <c r="K388" s="202" t="n">
        <f aca="false">SUM(E388:J388)</f>
        <v>0</v>
      </c>
      <c r="L388" s="436" t="n">
        <v>0</v>
      </c>
    </row>
    <row r="389" customFormat="false" ht="13.1" hidden="false" customHeight="false" outlineLevel="0" collapsed="false">
      <c r="A389" s="195" t="s">
        <v>801</v>
      </c>
      <c r="B389" s="116" t="s">
        <v>217</v>
      </c>
      <c r="C389" s="196" t="s">
        <v>834</v>
      </c>
      <c r="D389" s="417" t="s">
        <v>835</v>
      </c>
      <c r="E389" s="202" t="n">
        <v>0</v>
      </c>
      <c r="F389" s="202" t="n">
        <v>0</v>
      </c>
      <c r="G389" s="202" t="n">
        <v>0</v>
      </c>
      <c r="H389" s="202" t="n">
        <v>0</v>
      </c>
      <c r="I389" s="202" t="n">
        <v>0</v>
      </c>
      <c r="J389" s="202" t="n">
        <v>0</v>
      </c>
      <c r="K389" s="202" t="n">
        <f aca="false">SUM(E389:J389)</f>
        <v>0</v>
      </c>
      <c r="L389" s="436" t="n">
        <v>0</v>
      </c>
    </row>
    <row r="390" customFormat="false" ht="20.6" hidden="false" customHeight="false" outlineLevel="0" collapsed="false">
      <c r="A390" s="195" t="s">
        <v>801</v>
      </c>
      <c r="B390" s="116" t="s">
        <v>217</v>
      </c>
      <c r="C390" s="196" t="s">
        <v>241</v>
      </c>
      <c r="D390" s="417" t="s">
        <v>836</v>
      </c>
      <c r="E390" s="202" t="n">
        <v>0</v>
      </c>
      <c r="F390" s="202" t="n">
        <v>0</v>
      </c>
      <c r="G390" s="202" t="n">
        <v>0</v>
      </c>
      <c r="H390" s="202" t="n">
        <v>0</v>
      </c>
      <c r="I390" s="202" t="n">
        <v>0</v>
      </c>
      <c r="J390" s="202" t="n">
        <v>0</v>
      </c>
      <c r="K390" s="202" t="n">
        <f aca="false">SUM(E390:J390)</f>
        <v>0</v>
      </c>
      <c r="L390" s="436" t="n">
        <v>0</v>
      </c>
    </row>
    <row r="391" customFormat="false" ht="13.1" hidden="false" customHeight="false" outlineLevel="0" collapsed="false">
      <c r="A391" s="195" t="s">
        <v>801</v>
      </c>
      <c r="B391" s="116" t="s">
        <v>217</v>
      </c>
      <c r="C391" s="196" t="s">
        <v>243</v>
      </c>
      <c r="D391" s="417" t="s">
        <v>837</v>
      </c>
      <c r="E391" s="202" t="n">
        <v>0</v>
      </c>
      <c r="F391" s="202" t="n">
        <v>0</v>
      </c>
      <c r="G391" s="202" t="n">
        <v>0</v>
      </c>
      <c r="H391" s="202" t="n">
        <v>0</v>
      </c>
      <c r="I391" s="202" t="n">
        <v>0</v>
      </c>
      <c r="J391" s="202" t="n">
        <v>0</v>
      </c>
      <c r="K391" s="202" t="n">
        <f aca="false">SUM(E391:J391)</f>
        <v>0</v>
      </c>
      <c r="L391" s="436" t="n">
        <v>2701237</v>
      </c>
    </row>
    <row r="392" customFormat="false" ht="20.6" hidden="false" customHeight="false" outlineLevel="0" collapsed="false">
      <c r="A392" s="195" t="s">
        <v>801</v>
      </c>
      <c r="B392" s="116" t="s">
        <v>217</v>
      </c>
      <c r="C392" s="196" t="s">
        <v>241</v>
      </c>
      <c r="D392" s="417" t="s">
        <v>838</v>
      </c>
      <c r="E392" s="202" t="n">
        <v>0</v>
      </c>
      <c r="F392" s="202" t="n">
        <v>0</v>
      </c>
      <c r="G392" s="202" t="n">
        <v>0</v>
      </c>
      <c r="H392" s="202" t="n">
        <v>0</v>
      </c>
      <c r="I392" s="202" t="n">
        <v>0</v>
      </c>
      <c r="J392" s="202" t="n">
        <v>0</v>
      </c>
      <c r="K392" s="202" t="n">
        <f aca="false">SUM(E392:J392)</f>
        <v>0</v>
      </c>
      <c r="L392" s="436" t="n">
        <v>42168189</v>
      </c>
    </row>
    <row r="393" customFormat="false" ht="13.1" hidden="false" customHeight="false" outlineLevel="0" collapsed="false">
      <c r="A393" s="195" t="s">
        <v>801</v>
      </c>
      <c r="B393" s="116" t="s">
        <v>135</v>
      </c>
      <c r="C393" s="196" t="s">
        <v>612</v>
      </c>
      <c r="D393" s="417" t="s">
        <v>839</v>
      </c>
      <c r="E393" s="202" t="n">
        <v>0</v>
      </c>
      <c r="F393" s="202" t="n">
        <v>0</v>
      </c>
      <c r="G393" s="202" t="n">
        <v>0</v>
      </c>
      <c r="H393" s="202" t="n">
        <v>0</v>
      </c>
      <c r="I393" s="202" t="n">
        <v>0</v>
      </c>
      <c r="J393" s="202" t="n">
        <v>128972258</v>
      </c>
      <c r="K393" s="202" t="n">
        <f aca="false">SUM(E393:J393)</f>
        <v>128972258</v>
      </c>
      <c r="L393" s="436" t="n">
        <v>842900918</v>
      </c>
    </row>
    <row r="394" customFormat="false" ht="13.1" hidden="false" customHeight="false" outlineLevel="0" collapsed="false">
      <c r="A394" s="195" t="s">
        <v>801</v>
      </c>
      <c r="B394" s="116" t="s">
        <v>201</v>
      </c>
      <c r="C394" s="196" t="s">
        <v>840</v>
      </c>
      <c r="D394" s="417" t="s">
        <v>841</v>
      </c>
      <c r="E394" s="202" t="n">
        <v>0</v>
      </c>
      <c r="F394" s="202" t="n">
        <v>0</v>
      </c>
      <c r="G394" s="202" t="n">
        <v>0</v>
      </c>
      <c r="H394" s="202" t="n">
        <v>0</v>
      </c>
      <c r="I394" s="202" t="n">
        <v>0</v>
      </c>
      <c r="J394" s="202" t="n">
        <v>0</v>
      </c>
      <c r="K394" s="202" t="n">
        <f aca="false">SUM(E394:J394)</f>
        <v>0</v>
      </c>
      <c r="L394" s="436" t="n">
        <v>0</v>
      </c>
    </row>
    <row r="395" customFormat="false" ht="20.6" hidden="false" customHeight="false" outlineLevel="0" collapsed="false">
      <c r="A395" s="195" t="s">
        <v>801</v>
      </c>
      <c r="B395" s="116" t="s">
        <v>201</v>
      </c>
      <c r="C395" s="196" t="s">
        <v>204</v>
      </c>
      <c r="D395" s="417" t="s">
        <v>842</v>
      </c>
      <c r="E395" s="202" t="n">
        <v>0</v>
      </c>
      <c r="F395" s="202" t="n">
        <v>0</v>
      </c>
      <c r="G395" s="202" t="n">
        <v>0</v>
      </c>
      <c r="H395" s="202" t="n">
        <v>9989400</v>
      </c>
      <c r="I395" s="202" t="n">
        <v>0</v>
      </c>
      <c r="J395" s="202" t="n">
        <v>0</v>
      </c>
      <c r="K395" s="202" t="n">
        <f aca="false">SUM(E395:J395)</f>
        <v>9989400</v>
      </c>
      <c r="L395" s="436" t="n">
        <v>369942905</v>
      </c>
    </row>
    <row r="396" customFormat="false" ht="20.6" hidden="false" customHeight="false" outlineLevel="0" collapsed="false">
      <c r="A396" s="195" t="s">
        <v>801</v>
      </c>
      <c r="B396" s="116" t="s">
        <v>201</v>
      </c>
      <c r="C396" s="196" t="s">
        <v>843</v>
      </c>
      <c r="D396" s="417" t="s">
        <v>844</v>
      </c>
      <c r="E396" s="202" t="n">
        <v>0</v>
      </c>
      <c r="F396" s="202" t="n">
        <v>0</v>
      </c>
      <c r="G396" s="202" t="n">
        <v>0</v>
      </c>
      <c r="H396" s="202" t="n">
        <v>0</v>
      </c>
      <c r="I396" s="202" t="n">
        <v>0</v>
      </c>
      <c r="J396" s="202" t="n">
        <v>0</v>
      </c>
      <c r="K396" s="202" t="n">
        <f aca="false">SUM(E396:J396)</f>
        <v>0</v>
      </c>
      <c r="L396" s="436" t="n">
        <v>25246000</v>
      </c>
    </row>
    <row r="397" customFormat="false" ht="20.6" hidden="false" customHeight="false" outlineLevel="0" collapsed="false">
      <c r="A397" s="195" t="s">
        <v>801</v>
      </c>
      <c r="B397" s="116" t="s">
        <v>201</v>
      </c>
      <c r="C397" s="196" t="s">
        <v>845</v>
      </c>
      <c r="D397" s="417" t="s">
        <v>846</v>
      </c>
      <c r="E397" s="202" t="n">
        <v>0</v>
      </c>
      <c r="F397" s="202" t="n">
        <v>0</v>
      </c>
      <c r="G397" s="202" t="n">
        <v>0</v>
      </c>
      <c r="H397" s="202" t="n">
        <v>0</v>
      </c>
      <c r="I397" s="202" t="n">
        <v>0</v>
      </c>
      <c r="J397" s="202" t="n">
        <v>0</v>
      </c>
      <c r="K397" s="202" t="n">
        <f aca="false">SUM(E397:J397)</f>
        <v>0</v>
      </c>
      <c r="L397" s="436" t="n">
        <v>15565320</v>
      </c>
    </row>
    <row r="398" customFormat="false" ht="30" hidden="false" customHeight="false" outlineLevel="0" collapsed="false">
      <c r="A398" s="195" t="s">
        <v>801</v>
      </c>
      <c r="B398" s="116" t="s">
        <v>201</v>
      </c>
      <c r="C398" s="196" t="s">
        <v>847</v>
      </c>
      <c r="D398" s="417" t="s">
        <v>848</v>
      </c>
      <c r="E398" s="202" t="n">
        <v>0</v>
      </c>
      <c r="F398" s="202" t="n">
        <v>0</v>
      </c>
      <c r="G398" s="202" t="n">
        <v>0</v>
      </c>
      <c r="H398" s="202" t="n">
        <v>0</v>
      </c>
      <c r="I398" s="202" t="n">
        <v>0</v>
      </c>
      <c r="J398" s="202" t="n">
        <v>0</v>
      </c>
      <c r="K398" s="202" t="n">
        <f aca="false">SUM(E398:J398)</f>
        <v>0</v>
      </c>
      <c r="L398" s="436" t="n">
        <v>48350440</v>
      </c>
    </row>
    <row r="399" customFormat="false" ht="13.1" hidden="false" customHeight="false" outlineLevel="0" collapsed="false">
      <c r="A399" s="195" t="s">
        <v>801</v>
      </c>
      <c r="B399" s="116" t="s">
        <v>201</v>
      </c>
      <c r="C399" s="196" t="s">
        <v>849</v>
      </c>
      <c r="D399" s="417" t="s">
        <v>850</v>
      </c>
      <c r="E399" s="202" t="n">
        <v>0</v>
      </c>
      <c r="F399" s="202" t="n">
        <v>0</v>
      </c>
      <c r="G399" s="202" t="n">
        <v>0</v>
      </c>
      <c r="H399" s="202" t="n">
        <v>0</v>
      </c>
      <c r="I399" s="202" t="n">
        <v>0</v>
      </c>
      <c r="J399" s="202" t="n">
        <v>0</v>
      </c>
      <c r="K399" s="202" t="n">
        <f aca="false">SUM(E399:J399)</f>
        <v>0</v>
      </c>
      <c r="L399" s="436" t="n">
        <v>0</v>
      </c>
    </row>
    <row r="400" customFormat="false" ht="20.6" hidden="false" customHeight="false" outlineLevel="0" collapsed="false">
      <c r="A400" s="195" t="s">
        <v>801</v>
      </c>
      <c r="B400" s="116" t="s">
        <v>201</v>
      </c>
      <c r="C400" s="196" t="s">
        <v>851</v>
      </c>
      <c r="D400" s="417" t="s">
        <v>852</v>
      </c>
      <c r="E400" s="202" t="n">
        <v>0</v>
      </c>
      <c r="F400" s="202" t="n">
        <v>0</v>
      </c>
      <c r="G400" s="202" t="n">
        <v>0</v>
      </c>
      <c r="H400" s="202" t="n">
        <v>0</v>
      </c>
      <c r="I400" s="202" t="n">
        <v>0</v>
      </c>
      <c r="J400" s="202" t="n">
        <v>0</v>
      </c>
      <c r="K400" s="202" t="n">
        <f aca="false">SUM(E400:J400)</f>
        <v>0</v>
      </c>
      <c r="L400" s="436" t="n">
        <v>0</v>
      </c>
    </row>
    <row r="401" customFormat="false" ht="20.6" hidden="false" customHeight="false" outlineLevel="0" collapsed="false">
      <c r="A401" s="195" t="s">
        <v>801</v>
      </c>
      <c r="B401" s="116" t="s">
        <v>201</v>
      </c>
      <c r="C401" s="196" t="s">
        <v>853</v>
      </c>
      <c r="D401" s="417" t="s">
        <v>854</v>
      </c>
      <c r="E401" s="202" t="n">
        <v>0</v>
      </c>
      <c r="F401" s="202" t="n">
        <v>0</v>
      </c>
      <c r="G401" s="202" t="n">
        <v>0</v>
      </c>
      <c r="H401" s="202" t="n">
        <v>0</v>
      </c>
      <c r="I401" s="202" t="n">
        <v>0</v>
      </c>
      <c r="J401" s="202" t="n">
        <v>0</v>
      </c>
      <c r="K401" s="202" t="n">
        <f aca="false">SUM(E401:J401)</f>
        <v>0</v>
      </c>
      <c r="L401" s="436" t="n">
        <v>0</v>
      </c>
    </row>
    <row r="402" customFormat="false" ht="30" hidden="false" customHeight="false" outlineLevel="0" collapsed="false">
      <c r="A402" s="195" t="s">
        <v>801</v>
      </c>
      <c r="B402" s="116" t="s">
        <v>201</v>
      </c>
      <c r="C402" s="196" t="s">
        <v>855</v>
      </c>
      <c r="D402" s="417" t="s">
        <v>856</v>
      </c>
      <c r="E402" s="202" t="n">
        <v>0</v>
      </c>
      <c r="F402" s="202" t="n">
        <v>0</v>
      </c>
      <c r="G402" s="202" t="n">
        <v>0</v>
      </c>
      <c r="H402" s="202" t="n">
        <v>0</v>
      </c>
      <c r="I402" s="202" t="n">
        <v>0</v>
      </c>
      <c r="J402" s="202" t="n">
        <v>0</v>
      </c>
      <c r="K402" s="202" t="n">
        <f aca="false">SUM(E402:J402)</f>
        <v>0</v>
      </c>
      <c r="L402" s="436" t="n">
        <v>78831300</v>
      </c>
    </row>
    <row r="403" customFormat="false" ht="20.6" hidden="false" customHeight="false" outlineLevel="0" collapsed="false">
      <c r="A403" s="195" t="s">
        <v>801</v>
      </c>
      <c r="B403" s="116" t="s">
        <v>201</v>
      </c>
      <c r="C403" s="196" t="s">
        <v>857</v>
      </c>
      <c r="D403" s="417" t="s">
        <v>858</v>
      </c>
      <c r="E403" s="202" t="n">
        <v>0</v>
      </c>
      <c r="F403" s="202" t="n">
        <v>0</v>
      </c>
      <c r="G403" s="202" t="n">
        <v>0</v>
      </c>
      <c r="H403" s="202" t="n">
        <v>0</v>
      </c>
      <c r="I403" s="202" t="n">
        <v>0</v>
      </c>
      <c r="J403" s="202" t="n">
        <v>0</v>
      </c>
      <c r="K403" s="202" t="n">
        <f aca="false">SUM(E403:J403)</f>
        <v>0</v>
      </c>
      <c r="L403" s="436" t="n">
        <v>155000</v>
      </c>
    </row>
    <row r="404" customFormat="false" ht="20.6" hidden="false" customHeight="false" outlineLevel="0" collapsed="false">
      <c r="A404" s="195" t="s">
        <v>801</v>
      </c>
      <c r="B404" s="116" t="s">
        <v>201</v>
      </c>
      <c r="C404" s="196" t="s">
        <v>204</v>
      </c>
      <c r="D404" s="417" t="s">
        <v>859</v>
      </c>
      <c r="E404" s="202" t="n">
        <v>11070000</v>
      </c>
      <c r="F404" s="202" t="n">
        <v>8035800</v>
      </c>
      <c r="G404" s="202" t="n">
        <v>15014400</v>
      </c>
      <c r="H404" s="202" t="n">
        <v>80908200</v>
      </c>
      <c r="I404" s="202" t="n">
        <v>15447380</v>
      </c>
      <c r="J404" s="202" t="n">
        <v>24947552</v>
      </c>
      <c r="K404" s="202" t="n">
        <f aca="false">SUM(E404:J404)</f>
        <v>155423332</v>
      </c>
      <c r="L404" s="436" t="n">
        <v>1776232097</v>
      </c>
    </row>
    <row r="405" customFormat="false" ht="20.6" hidden="false" customHeight="false" outlineLevel="0" collapsed="false">
      <c r="A405" s="195" t="s">
        <v>801</v>
      </c>
      <c r="B405" s="116" t="s">
        <v>201</v>
      </c>
      <c r="C405" s="196" t="s">
        <v>861</v>
      </c>
      <c r="D405" s="417" t="s">
        <v>862</v>
      </c>
      <c r="E405" s="202" t="n">
        <v>0</v>
      </c>
      <c r="F405" s="202" t="n">
        <v>1152000</v>
      </c>
      <c r="G405" s="202" t="n">
        <v>0</v>
      </c>
      <c r="H405" s="202" t="n">
        <v>1582500</v>
      </c>
      <c r="I405" s="202" t="n">
        <v>0</v>
      </c>
      <c r="J405" s="202" t="n">
        <v>5983920</v>
      </c>
      <c r="K405" s="202" t="n">
        <f aca="false">SUM(E405:J405)</f>
        <v>8718420</v>
      </c>
      <c r="L405" s="436" t="n">
        <v>720293769</v>
      </c>
    </row>
    <row r="406" customFormat="false" ht="20.6" hidden="false" customHeight="false" outlineLevel="0" collapsed="false">
      <c r="A406" s="195" t="s">
        <v>801</v>
      </c>
      <c r="B406" s="116" t="s">
        <v>201</v>
      </c>
      <c r="C406" s="196" t="s">
        <v>863</v>
      </c>
      <c r="D406" s="417" t="s">
        <v>864</v>
      </c>
      <c r="E406" s="202" t="n">
        <v>0</v>
      </c>
      <c r="F406" s="202" t="n">
        <v>0</v>
      </c>
      <c r="G406" s="202" t="n">
        <v>0</v>
      </c>
      <c r="H406" s="202" t="n">
        <v>1944000</v>
      </c>
      <c r="I406" s="202" t="n">
        <v>0</v>
      </c>
      <c r="J406" s="202" t="n">
        <v>0</v>
      </c>
      <c r="K406" s="202" t="n">
        <f aca="false">SUM(E406:J406)</f>
        <v>1944000</v>
      </c>
      <c r="L406" s="436" t="n">
        <v>87049980</v>
      </c>
    </row>
    <row r="407" customFormat="false" ht="20.6" hidden="false" customHeight="false" outlineLevel="0" collapsed="false">
      <c r="A407" s="195" t="s">
        <v>801</v>
      </c>
      <c r="B407" s="116" t="s">
        <v>201</v>
      </c>
      <c r="C407" s="196" t="s">
        <v>865</v>
      </c>
      <c r="D407" s="417" t="s">
        <v>866</v>
      </c>
      <c r="E407" s="202" t="n">
        <v>0</v>
      </c>
      <c r="F407" s="202" t="n">
        <v>6210000</v>
      </c>
      <c r="G407" s="202" t="n">
        <v>0</v>
      </c>
      <c r="H407" s="202" t="n">
        <v>19284800</v>
      </c>
      <c r="I407" s="202" t="n">
        <v>0</v>
      </c>
      <c r="J407" s="202" t="n">
        <v>0</v>
      </c>
      <c r="K407" s="202" t="n">
        <f aca="false">SUM(E407:J407)</f>
        <v>25494800</v>
      </c>
      <c r="L407" s="436" t="n">
        <v>346015800</v>
      </c>
    </row>
    <row r="408" customFormat="false" ht="13.1" hidden="false" customHeight="false" outlineLevel="0" collapsed="false">
      <c r="A408" s="195" t="s">
        <v>801</v>
      </c>
      <c r="B408" s="116" t="s">
        <v>201</v>
      </c>
      <c r="C408" s="196" t="s">
        <v>867</v>
      </c>
      <c r="D408" s="417" t="s">
        <v>868</v>
      </c>
      <c r="E408" s="202" t="n">
        <v>0</v>
      </c>
      <c r="F408" s="202" t="n">
        <v>0</v>
      </c>
      <c r="G408" s="202" t="n">
        <v>0</v>
      </c>
      <c r="H408" s="202" t="n">
        <v>0</v>
      </c>
      <c r="I408" s="202" t="n">
        <v>0</v>
      </c>
      <c r="J408" s="202" t="n">
        <v>0</v>
      </c>
      <c r="K408" s="202" t="n">
        <f aca="false">SUM(E408:J408)</f>
        <v>0</v>
      </c>
      <c r="L408" s="436" t="n">
        <v>0</v>
      </c>
    </row>
    <row r="409" customFormat="false" ht="13.1" hidden="false" customHeight="false" outlineLevel="0" collapsed="false">
      <c r="A409" s="195" t="s">
        <v>801</v>
      </c>
      <c r="B409" s="116" t="s">
        <v>201</v>
      </c>
      <c r="C409" s="196" t="s">
        <v>869</v>
      </c>
      <c r="D409" s="417" t="s">
        <v>870</v>
      </c>
      <c r="E409" s="202" t="n">
        <v>0</v>
      </c>
      <c r="F409" s="202" t="n">
        <v>0</v>
      </c>
      <c r="G409" s="202" t="n">
        <v>0</v>
      </c>
      <c r="H409" s="202" t="n">
        <v>0</v>
      </c>
      <c r="I409" s="202" t="n">
        <v>0</v>
      </c>
      <c r="J409" s="202" t="n">
        <v>0</v>
      </c>
      <c r="K409" s="202" t="n">
        <f aca="false">SUM(E409:J409)</f>
        <v>0</v>
      </c>
      <c r="L409" s="436" t="n">
        <v>1028218</v>
      </c>
    </row>
    <row r="410" customFormat="false" ht="20.6" hidden="false" customHeight="false" outlineLevel="0" collapsed="false">
      <c r="A410" s="195" t="s">
        <v>801</v>
      </c>
      <c r="B410" s="116" t="s">
        <v>201</v>
      </c>
      <c r="C410" s="196" t="s">
        <v>124</v>
      </c>
      <c r="D410" s="417" t="s">
        <v>871</v>
      </c>
      <c r="E410" s="202" t="n">
        <v>46494000</v>
      </c>
      <c r="F410" s="202" t="n">
        <v>0</v>
      </c>
      <c r="G410" s="202" t="n">
        <v>0</v>
      </c>
      <c r="H410" s="202" t="n">
        <v>0</v>
      </c>
      <c r="I410" s="202" t="n">
        <v>0</v>
      </c>
      <c r="J410" s="202" t="n">
        <v>7014000</v>
      </c>
      <c r="K410" s="202" t="n">
        <f aca="false">SUM(E410:J410)</f>
        <v>53508000</v>
      </c>
      <c r="L410" s="436" t="n">
        <v>1025301584</v>
      </c>
    </row>
    <row r="411" customFormat="false" ht="20.6" hidden="false" customHeight="false" outlineLevel="0" collapsed="false">
      <c r="A411" s="195" t="s">
        <v>801</v>
      </c>
      <c r="B411" s="116" t="s">
        <v>201</v>
      </c>
      <c r="C411" s="196" t="s">
        <v>202</v>
      </c>
      <c r="D411" s="417" t="s">
        <v>872</v>
      </c>
      <c r="E411" s="202" t="n">
        <v>0</v>
      </c>
      <c r="F411" s="202" t="n">
        <v>0</v>
      </c>
      <c r="G411" s="202" t="n">
        <v>0</v>
      </c>
      <c r="H411" s="202" t="n">
        <v>1030628</v>
      </c>
      <c r="I411" s="202" t="n">
        <v>0</v>
      </c>
      <c r="J411" s="202" t="n">
        <v>2818900</v>
      </c>
      <c r="K411" s="202" t="n">
        <f aca="false">SUM(E411:J411)</f>
        <v>3849528</v>
      </c>
      <c r="L411" s="436" t="n">
        <v>298168704</v>
      </c>
    </row>
    <row r="412" customFormat="false" ht="30" hidden="false" customHeight="false" outlineLevel="0" collapsed="false">
      <c r="A412" s="195" t="s">
        <v>801</v>
      </c>
      <c r="B412" s="116" t="s">
        <v>201</v>
      </c>
      <c r="C412" s="196" t="s">
        <v>212</v>
      </c>
      <c r="D412" s="417" t="s">
        <v>873</v>
      </c>
      <c r="E412" s="202" t="n">
        <v>3075000</v>
      </c>
      <c r="F412" s="202" t="n">
        <v>0</v>
      </c>
      <c r="G412" s="202" t="n">
        <v>0</v>
      </c>
      <c r="H412" s="202" t="n">
        <v>1597800</v>
      </c>
      <c r="I412" s="202" t="n">
        <v>320700</v>
      </c>
      <c r="J412" s="202" t="n">
        <v>555000</v>
      </c>
      <c r="K412" s="202" t="n">
        <f aca="false">SUM(E412:J412)</f>
        <v>5548500</v>
      </c>
      <c r="L412" s="436" t="n">
        <v>103818063</v>
      </c>
    </row>
    <row r="413" customFormat="false" ht="30" hidden="false" customHeight="false" outlineLevel="0" collapsed="false">
      <c r="A413" s="195" t="s">
        <v>801</v>
      </c>
      <c r="B413" s="116" t="s">
        <v>201</v>
      </c>
      <c r="C413" s="196" t="s">
        <v>874</v>
      </c>
      <c r="D413" s="417" t="s">
        <v>875</v>
      </c>
      <c r="E413" s="202" t="n">
        <v>29315000</v>
      </c>
      <c r="F413" s="202" t="n">
        <v>0</v>
      </c>
      <c r="G413" s="202" t="n">
        <v>0</v>
      </c>
      <c r="H413" s="202" t="n">
        <v>22677300</v>
      </c>
      <c r="I413" s="202" t="n">
        <v>10770300</v>
      </c>
      <c r="J413" s="202" t="n">
        <v>5291000</v>
      </c>
      <c r="K413" s="202" t="n">
        <f aca="false">SUM(E413:J413)</f>
        <v>68053600</v>
      </c>
      <c r="L413" s="436" t="n">
        <v>1983282231</v>
      </c>
    </row>
    <row r="414" customFormat="false" ht="20.6" hidden="false" customHeight="false" outlineLevel="0" collapsed="false">
      <c r="A414" s="195" t="s">
        <v>801</v>
      </c>
      <c r="B414" s="116" t="s">
        <v>201</v>
      </c>
      <c r="C414" s="196" t="s">
        <v>876</v>
      </c>
      <c r="D414" s="417" t="s">
        <v>877</v>
      </c>
      <c r="E414" s="202" t="n">
        <v>771324</v>
      </c>
      <c r="F414" s="202" t="n">
        <v>0</v>
      </c>
      <c r="G414" s="202" t="n">
        <v>0</v>
      </c>
      <c r="H414" s="202" t="n">
        <v>79920850</v>
      </c>
      <c r="I414" s="202" t="n">
        <v>0</v>
      </c>
      <c r="J414" s="202" t="n">
        <v>144640000</v>
      </c>
      <c r="K414" s="202" t="n">
        <f aca="false">SUM(E414:J414)</f>
        <v>225332174</v>
      </c>
      <c r="L414" s="436" t="n">
        <v>13454727016</v>
      </c>
    </row>
    <row r="415" customFormat="false" ht="20.6" hidden="false" customHeight="false" outlineLevel="0" collapsed="false">
      <c r="A415" s="195" t="s">
        <v>801</v>
      </c>
      <c r="B415" s="116" t="s">
        <v>201</v>
      </c>
      <c r="C415" s="196" t="s">
        <v>879</v>
      </c>
      <c r="D415" s="417" t="s">
        <v>880</v>
      </c>
      <c r="E415" s="202" t="n">
        <v>0</v>
      </c>
      <c r="F415" s="202" t="n">
        <v>0</v>
      </c>
      <c r="G415" s="202" t="n">
        <v>0</v>
      </c>
      <c r="H415" s="202" t="n">
        <v>0</v>
      </c>
      <c r="I415" s="202" t="n">
        <v>0</v>
      </c>
      <c r="J415" s="202" t="n">
        <v>0</v>
      </c>
      <c r="K415" s="202" t="n">
        <f aca="false">SUM(E415:J415)</f>
        <v>0</v>
      </c>
      <c r="L415" s="436" t="n">
        <v>84672000</v>
      </c>
    </row>
    <row r="416" customFormat="false" ht="13.1" hidden="false" customHeight="false" outlineLevel="0" collapsed="false">
      <c r="A416" s="195" t="s">
        <v>801</v>
      </c>
      <c r="B416" s="116" t="s">
        <v>201</v>
      </c>
      <c r="C416" s="196" t="s">
        <v>881</v>
      </c>
      <c r="D416" s="417" t="s">
        <v>882</v>
      </c>
      <c r="E416" s="202" t="n">
        <v>0</v>
      </c>
      <c r="F416" s="202" t="n">
        <v>0</v>
      </c>
      <c r="G416" s="202" t="n">
        <v>0</v>
      </c>
      <c r="H416" s="202" t="n">
        <v>0</v>
      </c>
      <c r="I416" s="202" t="n">
        <v>0</v>
      </c>
      <c r="J416" s="202" t="n">
        <v>0</v>
      </c>
      <c r="K416" s="202" t="n">
        <f aca="false">SUM(E416:J416)</f>
        <v>0</v>
      </c>
      <c r="L416" s="436" t="n">
        <v>0</v>
      </c>
    </row>
    <row r="417" customFormat="false" ht="20.6" hidden="false" customHeight="false" outlineLevel="0" collapsed="false">
      <c r="A417" s="195" t="s">
        <v>801</v>
      </c>
      <c r="B417" s="116" t="s">
        <v>201</v>
      </c>
      <c r="C417" s="196" t="s">
        <v>883</v>
      </c>
      <c r="D417" s="417" t="s">
        <v>884</v>
      </c>
      <c r="E417" s="202" t="n">
        <v>0</v>
      </c>
      <c r="F417" s="202" t="n">
        <v>0</v>
      </c>
      <c r="G417" s="202" t="n">
        <v>0</v>
      </c>
      <c r="H417" s="202" t="n">
        <v>0</v>
      </c>
      <c r="I417" s="202" t="n">
        <v>0</v>
      </c>
      <c r="J417" s="202" t="n">
        <v>0</v>
      </c>
      <c r="K417" s="202" t="n">
        <f aca="false">SUM(E417:J417)</f>
        <v>0</v>
      </c>
      <c r="L417" s="436" t="n">
        <v>63323300</v>
      </c>
    </row>
    <row r="418" customFormat="false" ht="13.1" hidden="false" customHeight="false" outlineLevel="0" collapsed="false">
      <c r="A418" s="195" t="s">
        <v>801</v>
      </c>
      <c r="B418" s="116" t="s">
        <v>201</v>
      </c>
      <c r="C418" s="196" t="s">
        <v>885</v>
      </c>
      <c r="D418" s="417" t="s">
        <v>886</v>
      </c>
      <c r="E418" s="202" t="n">
        <v>0</v>
      </c>
      <c r="F418" s="202" t="n">
        <v>1775600</v>
      </c>
      <c r="G418" s="202" t="n">
        <v>143170400</v>
      </c>
      <c r="H418" s="202" t="n">
        <v>92641400</v>
      </c>
      <c r="I418" s="202" t="n">
        <v>21533200</v>
      </c>
      <c r="J418" s="202" t="n">
        <v>210202600</v>
      </c>
      <c r="K418" s="202" t="n">
        <f aca="false">SUM(E418:J418)</f>
        <v>469323200</v>
      </c>
      <c r="L418" s="436" t="n">
        <v>5731733840</v>
      </c>
    </row>
    <row r="419" customFormat="false" ht="20.6" hidden="false" customHeight="false" outlineLevel="0" collapsed="false">
      <c r="A419" s="195" t="s">
        <v>801</v>
      </c>
      <c r="B419" s="116" t="s">
        <v>201</v>
      </c>
      <c r="C419" s="196" t="s">
        <v>888</v>
      </c>
      <c r="D419" s="417" t="s">
        <v>889</v>
      </c>
      <c r="E419" s="202" t="n">
        <v>0</v>
      </c>
      <c r="F419" s="202" t="n">
        <v>0</v>
      </c>
      <c r="G419" s="202" t="n">
        <v>0</v>
      </c>
      <c r="H419" s="202" t="n">
        <v>0</v>
      </c>
      <c r="I419" s="202" t="n">
        <v>0</v>
      </c>
      <c r="J419" s="202" t="n">
        <v>7050500</v>
      </c>
      <c r="K419" s="202" t="n">
        <f aca="false">SUM(E419:J419)</f>
        <v>7050500</v>
      </c>
      <c r="L419" s="436" t="n">
        <v>86719200</v>
      </c>
    </row>
    <row r="420" customFormat="false" ht="13.1" hidden="false" customHeight="false" outlineLevel="0" collapsed="false">
      <c r="A420" s="195" t="s">
        <v>801</v>
      </c>
      <c r="B420" s="116" t="s">
        <v>201</v>
      </c>
      <c r="C420" s="196" t="s">
        <v>890</v>
      </c>
      <c r="D420" s="417" t="s">
        <v>891</v>
      </c>
      <c r="E420" s="202" t="n">
        <v>0</v>
      </c>
      <c r="F420" s="202" t="n">
        <v>0</v>
      </c>
      <c r="G420" s="202" t="n">
        <v>0</v>
      </c>
      <c r="H420" s="202" t="n">
        <v>0</v>
      </c>
      <c r="I420" s="202" t="n">
        <v>0</v>
      </c>
      <c r="J420" s="202" t="n">
        <v>1543800</v>
      </c>
      <c r="K420" s="202" t="n">
        <f aca="false">SUM(E420:J420)</f>
        <v>1543800</v>
      </c>
      <c r="L420" s="436" t="n">
        <v>52674170</v>
      </c>
    </row>
    <row r="421" customFormat="false" ht="20.6" hidden="false" customHeight="false" outlineLevel="0" collapsed="false">
      <c r="A421" s="195" t="s">
        <v>801</v>
      </c>
      <c r="B421" s="116" t="s">
        <v>201</v>
      </c>
      <c r="C421" s="196" t="s">
        <v>892</v>
      </c>
      <c r="D421" s="417" t="s">
        <v>893</v>
      </c>
      <c r="E421" s="202" t="n">
        <v>0</v>
      </c>
      <c r="F421" s="202" t="n">
        <v>0</v>
      </c>
      <c r="G421" s="202" t="n">
        <v>0</v>
      </c>
      <c r="H421" s="202" t="n">
        <v>0</v>
      </c>
      <c r="I421" s="202" t="n">
        <v>0</v>
      </c>
      <c r="J421" s="202" t="n">
        <v>36120000</v>
      </c>
      <c r="K421" s="202" t="n">
        <f aca="false">SUM(E421:J421)</f>
        <v>36120000</v>
      </c>
      <c r="L421" s="436" t="n">
        <v>91572340</v>
      </c>
    </row>
    <row r="422" customFormat="false" ht="20.6" hidden="false" customHeight="false" outlineLevel="0" collapsed="false">
      <c r="A422" s="195" t="s">
        <v>801</v>
      </c>
      <c r="B422" s="116" t="s">
        <v>201</v>
      </c>
      <c r="C422" s="196" t="s">
        <v>894</v>
      </c>
      <c r="D422" s="417" t="s">
        <v>895</v>
      </c>
      <c r="E422" s="202" t="n">
        <v>0</v>
      </c>
      <c r="F422" s="202" t="n">
        <v>0</v>
      </c>
      <c r="G422" s="202" t="n">
        <v>6710200</v>
      </c>
      <c r="H422" s="202" t="n">
        <v>2700000</v>
      </c>
      <c r="I422" s="202" t="n">
        <v>0</v>
      </c>
      <c r="J422" s="202" t="n">
        <v>0</v>
      </c>
      <c r="K422" s="202" t="n">
        <f aca="false">SUM(E422:J422)</f>
        <v>9410200</v>
      </c>
      <c r="L422" s="436" t="n">
        <v>88476300</v>
      </c>
    </row>
    <row r="423" customFormat="false" ht="13.1" hidden="false" customHeight="false" outlineLevel="0" collapsed="false">
      <c r="A423" s="195" t="s">
        <v>801</v>
      </c>
      <c r="B423" s="116" t="s">
        <v>201</v>
      </c>
      <c r="C423" s="196" t="s">
        <v>896</v>
      </c>
      <c r="D423" s="417" t="s">
        <v>897</v>
      </c>
      <c r="E423" s="202" t="n">
        <v>0</v>
      </c>
      <c r="F423" s="202" t="n">
        <v>0</v>
      </c>
      <c r="G423" s="202" t="n">
        <v>0</v>
      </c>
      <c r="H423" s="202" t="n">
        <v>0</v>
      </c>
      <c r="I423" s="202" t="n">
        <v>0</v>
      </c>
      <c r="J423" s="202" t="n">
        <v>0</v>
      </c>
      <c r="K423" s="202" t="n">
        <f aca="false">SUM(E423:J423)</f>
        <v>0</v>
      </c>
      <c r="L423" s="436" t="n">
        <v>0</v>
      </c>
    </row>
    <row r="424" customFormat="false" ht="13.1" hidden="false" customHeight="false" outlineLevel="0" collapsed="false">
      <c r="A424" s="195" t="s">
        <v>801</v>
      </c>
      <c r="B424" s="116" t="s">
        <v>201</v>
      </c>
      <c r="C424" s="196" t="s">
        <v>898</v>
      </c>
      <c r="D424" s="417" t="s">
        <v>899</v>
      </c>
      <c r="E424" s="202" t="n">
        <v>0</v>
      </c>
      <c r="F424" s="202" t="n">
        <v>34855800</v>
      </c>
      <c r="G424" s="202" t="n">
        <v>0</v>
      </c>
      <c r="H424" s="202" t="n">
        <v>3010000</v>
      </c>
      <c r="I424" s="202" t="n">
        <v>3289500</v>
      </c>
      <c r="J424" s="202" t="n">
        <v>7314300</v>
      </c>
      <c r="K424" s="202" t="n">
        <f aca="false">SUM(E424:J424)</f>
        <v>48469600</v>
      </c>
      <c r="L424" s="436" t="n">
        <v>990005390</v>
      </c>
    </row>
    <row r="425" customFormat="false" ht="20.6" hidden="false" customHeight="false" outlineLevel="0" collapsed="false">
      <c r="A425" s="195" t="s">
        <v>801</v>
      </c>
      <c r="B425" s="116" t="s">
        <v>201</v>
      </c>
      <c r="C425" s="196" t="s">
        <v>124</v>
      </c>
      <c r="D425" s="417" t="s">
        <v>900</v>
      </c>
      <c r="E425" s="202" t="n">
        <v>0</v>
      </c>
      <c r="F425" s="202" t="n">
        <v>0</v>
      </c>
      <c r="G425" s="202" t="n">
        <v>0</v>
      </c>
      <c r="H425" s="202" t="n">
        <v>1252020</v>
      </c>
      <c r="I425" s="202" t="n">
        <v>0</v>
      </c>
      <c r="J425" s="202" t="n">
        <v>0</v>
      </c>
      <c r="K425" s="202" t="n">
        <f aca="false">SUM(E425:J425)</f>
        <v>1252020</v>
      </c>
      <c r="L425" s="436" t="n">
        <v>80287742</v>
      </c>
    </row>
    <row r="426" customFormat="false" ht="20.6" hidden="false" customHeight="false" outlineLevel="0" collapsed="false">
      <c r="A426" s="195" t="s">
        <v>801</v>
      </c>
      <c r="B426" s="116" t="s">
        <v>201</v>
      </c>
      <c r="C426" s="196" t="s">
        <v>901</v>
      </c>
      <c r="D426" s="417" t="s">
        <v>902</v>
      </c>
      <c r="E426" s="202" t="n">
        <v>0</v>
      </c>
      <c r="F426" s="202" t="n">
        <v>0</v>
      </c>
      <c r="G426" s="202" t="n">
        <v>0</v>
      </c>
      <c r="H426" s="202" t="n">
        <v>0</v>
      </c>
      <c r="I426" s="202" t="n">
        <v>0</v>
      </c>
      <c r="J426" s="202" t="n">
        <v>0</v>
      </c>
      <c r="K426" s="202" t="n">
        <f aca="false">SUM(E426:J426)</f>
        <v>0</v>
      </c>
      <c r="L426" s="436" t="n">
        <v>11670400</v>
      </c>
    </row>
    <row r="427" customFormat="false" ht="30" hidden="false" customHeight="false" outlineLevel="0" collapsed="false">
      <c r="A427" s="195" t="s">
        <v>801</v>
      </c>
      <c r="B427" s="116" t="s">
        <v>201</v>
      </c>
      <c r="C427" s="196" t="s">
        <v>903</v>
      </c>
      <c r="D427" s="417" t="s">
        <v>904</v>
      </c>
      <c r="E427" s="202" t="n">
        <v>0</v>
      </c>
      <c r="F427" s="202" t="n">
        <v>0</v>
      </c>
      <c r="G427" s="202" t="n">
        <v>0</v>
      </c>
      <c r="H427" s="202" t="n">
        <v>0</v>
      </c>
      <c r="I427" s="202" t="n">
        <v>0</v>
      </c>
      <c r="J427" s="202" t="n">
        <v>0</v>
      </c>
      <c r="K427" s="202" t="n">
        <f aca="false">SUM(E427:J427)</f>
        <v>0</v>
      </c>
      <c r="L427" s="436" t="n">
        <v>236964</v>
      </c>
    </row>
    <row r="428" customFormat="false" ht="13.1" hidden="false" customHeight="false" outlineLevel="0" collapsed="false">
      <c r="A428" s="195" t="s">
        <v>801</v>
      </c>
      <c r="B428" s="116" t="s">
        <v>201</v>
      </c>
      <c r="C428" s="196" t="s">
        <v>905</v>
      </c>
      <c r="D428" s="417" t="s">
        <v>906</v>
      </c>
      <c r="E428" s="202" t="n">
        <v>0</v>
      </c>
      <c r="F428" s="202" t="n">
        <v>0</v>
      </c>
      <c r="G428" s="202" t="n">
        <v>0</v>
      </c>
      <c r="H428" s="202" t="n">
        <v>0</v>
      </c>
      <c r="I428" s="202" t="n">
        <v>0</v>
      </c>
      <c r="J428" s="202" t="n">
        <v>0</v>
      </c>
      <c r="K428" s="202" t="n">
        <f aca="false">SUM(E428:J428)</f>
        <v>0</v>
      </c>
      <c r="L428" s="436" t="n">
        <v>0</v>
      </c>
    </row>
    <row r="429" customFormat="false" ht="20.6" hidden="false" customHeight="false" outlineLevel="0" collapsed="false">
      <c r="A429" s="195" t="s">
        <v>801</v>
      </c>
      <c r="B429" s="116" t="s">
        <v>201</v>
      </c>
      <c r="C429" s="196" t="s">
        <v>202</v>
      </c>
      <c r="D429" s="417" t="s">
        <v>914</v>
      </c>
      <c r="E429" s="202" t="n">
        <v>0</v>
      </c>
      <c r="F429" s="202" t="n">
        <v>5295000</v>
      </c>
      <c r="G429" s="202" t="n">
        <v>0</v>
      </c>
      <c r="H429" s="202" t="n">
        <v>0</v>
      </c>
      <c r="I429" s="202" t="n">
        <v>0</v>
      </c>
      <c r="J429" s="202" t="n">
        <v>0</v>
      </c>
      <c r="K429" s="202" t="n">
        <f aca="false">SUM(E429:J429)</f>
        <v>5295000</v>
      </c>
      <c r="L429" s="436" t="n">
        <v>48345150</v>
      </c>
    </row>
    <row r="430" customFormat="false" ht="30" hidden="false" customHeight="false" outlineLevel="0" collapsed="false">
      <c r="A430" s="195" t="s">
        <v>801</v>
      </c>
      <c r="B430" s="116" t="s">
        <v>201</v>
      </c>
      <c r="C430" s="196" t="s">
        <v>915</v>
      </c>
      <c r="D430" s="417" t="s">
        <v>916</v>
      </c>
      <c r="E430" s="202" t="n">
        <v>0</v>
      </c>
      <c r="F430" s="202" t="n">
        <v>0</v>
      </c>
      <c r="G430" s="202" t="n">
        <v>92000</v>
      </c>
      <c r="H430" s="202" t="n">
        <v>26500</v>
      </c>
      <c r="I430" s="202" t="n">
        <v>0</v>
      </c>
      <c r="J430" s="202" t="n">
        <v>0</v>
      </c>
      <c r="K430" s="202" t="n">
        <f aca="false">SUM(E430:J430)</f>
        <v>118500</v>
      </c>
      <c r="L430" s="436" t="n">
        <v>5811420</v>
      </c>
    </row>
    <row r="431" customFormat="false" ht="30" hidden="false" customHeight="false" outlineLevel="0" collapsed="false">
      <c r="A431" s="195" t="s">
        <v>801</v>
      </c>
      <c r="B431" s="116" t="s">
        <v>201</v>
      </c>
      <c r="C431" s="196" t="s">
        <v>917</v>
      </c>
      <c r="D431" s="417" t="s">
        <v>918</v>
      </c>
      <c r="E431" s="202" t="n">
        <v>0</v>
      </c>
      <c r="F431" s="202" t="n">
        <v>0</v>
      </c>
      <c r="G431" s="202" t="n">
        <v>0</v>
      </c>
      <c r="H431" s="202" t="n">
        <v>3484600</v>
      </c>
      <c r="I431" s="202" t="n">
        <v>0</v>
      </c>
      <c r="J431" s="202" t="n">
        <v>0</v>
      </c>
      <c r="K431" s="202" t="n">
        <f aca="false">SUM(E431:J431)</f>
        <v>3484600</v>
      </c>
      <c r="L431" s="436" t="n">
        <v>219723578</v>
      </c>
    </row>
    <row r="432" customFormat="false" ht="20.6" hidden="false" customHeight="false" outlineLevel="0" collapsed="false">
      <c r="A432" s="195" t="s">
        <v>801</v>
      </c>
      <c r="B432" s="116" t="s">
        <v>201</v>
      </c>
      <c r="C432" s="196" t="s">
        <v>919</v>
      </c>
      <c r="D432" s="417" t="s">
        <v>920</v>
      </c>
      <c r="E432" s="202" t="n">
        <v>0</v>
      </c>
      <c r="F432" s="202" t="n">
        <v>0</v>
      </c>
      <c r="G432" s="202" t="n">
        <v>3045200</v>
      </c>
      <c r="H432" s="202" t="n">
        <v>0</v>
      </c>
      <c r="I432" s="202" t="n">
        <v>0</v>
      </c>
      <c r="J432" s="202" t="n">
        <v>0</v>
      </c>
      <c r="K432" s="202" t="n">
        <f aca="false">SUM(E432:J432)</f>
        <v>3045200</v>
      </c>
      <c r="L432" s="436" t="n">
        <v>130570920</v>
      </c>
    </row>
    <row r="433" customFormat="false" ht="20.6" hidden="false" customHeight="false" outlineLevel="0" collapsed="false">
      <c r="A433" s="195" t="s">
        <v>801</v>
      </c>
      <c r="B433" s="116" t="s">
        <v>201</v>
      </c>
      <c r="C433" s="196" t="s">
        <v>921</v>
      </c>
      <c r="D433" s="417" t="s">
        <v>922</v>
      </c>
      <c r="E433" s="202" t="n">
        <v>0</v>
      </c>
      <c r="F433" s="202" t="n">
        <v>0</v>
      </c>
      <c r="G433" s="202" t="n">
        <v>0</v>
      </c>
      <c r="H433" s="202" t="n">
        <v>0</v>
      </c>
      <c r="I433" s="202" t="n">
        <v>0</v>
      </c>
      <c r="J433" s="202" t="n">
        <v>0</v>
      </c>
      <c r="K433" s="202" t="n">
        <f aca="false">SUM(E433:J433)</f>
        <v>0</v>
      </c>
      <c r="L433" s="436" t="n">
        <v>0</v>
      </c>
    </row>
    <row r="434" customFormat="false" ht="13.1" hidden="false" customHeight="false" outlineLevel="0" collapsed="false">
      <c r="A434" s="195" t="s">
        <v>801</v>
      </c>
      <c r="B434" s="116" t="s">
        <v>201</v>
      </c>
      <c r="C434" s="196" t="s">
        <v>923</v>
      </c>
      <c r="D434" s="417" t="s">
        <v>924</v>
      </c>
      <c r="E434" s="202" t="n">
        <v>0</v>
      </c>
      <c r="F434" s="202" t="n">
        <v>0</v>
      </c>
      <c r="G434" s="202" t="n">
        <v>0</v>
      </c>
      <c r="H434" s="202" t="n">
        <v>0</v>
      </c>
      <c r="I434" s="202" t="n">
        <v>0</v>
      </c>
      <c r="J434" s="202" t="n">
        <v>0</v>
      </c>
      <c r="K434" s="202" t="n">
        <f aca="false">SUM(E434:J434)</f>
        <v>0</v>
      </c>
      <c r="L434" s="436" t="n">
        <v>0</v>
      </c>
    </row>
    <row r="435" customFormat="false" ht="13.1" hidden="false" customHeight="false" outlineLevel="0" collapsed="false">
      <c r="A435" s="195" t="s">
        <v>801</v>
      </c>
      <c r="B435" s="116" t="s">
        <v>201</v>
      </c>
      <c r="C435" s="196" t="s">
        <v>925</v>
      </c>
      <c r="D435" s="417" t="s">
        <v>926</v>
      </c>
      <c r="E435" s="202" t="n">
        <v>0</v>
      </c>
      <c r="F435" s="202" t="n">
        <v>0</v>
      </c>
      <c r="G435" s="202" t="n">
        <v>0</v>
      </c>
      <c r="H435" s="202" t="n">
        <v>0</v>
      </c>
      <c r="I435" s="202" t="n">
        <v>0</v>
      </c>
      <c r="J435" s="202" t="n">
        <v>0</v>
      </c>
      <c r="K435" s="202" t="n">
        <f aca="false">SUM(E435:J435)</f>
        <v>0</v>
      </c>
      <c r="L435" s="436" t="n">
        <v>621000</v>
      </c>
    </row>
    <row r="436" customFormat="false" ht="20.6" hidden="false" customHeight="false" outlineLevel="0" collapsed="false">
      <c r="A436" s="195" t="s">
        <v>801</v>
      </c>
      <c r="B436" s="116" t="s">
        <v>201</v>
      </c>
      <c r="C436" s="196" t="s">
        <v>927</v>
      </c>
      <c r="D436" s="417" t="s">
        <v>928</v>
      </c>
      <c r="E436" s="202" t="n">
        <v>0</v>
      </c>
      <c r="F436" s="202" t="n">
        <v>1421070</v>
      </c>
      <c r="G436" s="202" t="n">
        <v>0</v>
      </c>
      <c r="H436" s="202" t="n">
        <v>0</v>
      </c>
      <c r="I436" s="202" t="n">
        <v>0</v>
      </c>
      <c r="J436" s="202" t="n">
        <v>1468700</v>
      </c>
      <c r="K436" s="202" t="n">
        <f aca="false">SUM(E436:J436)</f>
        <v>2889770</v>
      </c>
      <c r="L436" s="436" t="n">
        <v>374130930</v>
      </c>
    </row>
    <row r="437" customFormat="false" ht="20.6" hidden="false" customHeight="false" outlineLevel="0" collapsed="false">
      <c r="A437" s="195" t="s">
        <v>801</v>
      </c>
      <c r="B437" s="116" t="s">
        <v>201</v>
      </c>
      <c r="C437" s="196" t="s">
        <v>929</v>
      </c>
      <c r="D437" s="417" t="s">
        <v>930</v>
      </c>
      <c r="E437" s="202" t="n">
        <v>0</v>
      </c>
      <c r="F437" s="202" t="n">
        <v>0</v>
      </c>
      <c r="G437" s="202" t="n">
        <v>0</v>
      </c>
      <c r="H437" s="202" t="n">
        <v>0</v>
      </c>
      <c r="I437" s="202" t="n">
        <v>0</v>
      </c>
      <c r="J437" s="202" t="n">
        <v>0</v>
      </c>
      <c r="K437" s="202" t="n">
        <f aca="false">SUM(E437:J437)</f>
        <v>0</v>
      </c>
      <c r="L437" s="436" t="n">
        <v>15900100</v>
      </c>
    </row>
    <row r="438" customFormat="false" ht="13.1" hidden="false" customHeight="false" outlineLevel="0" collapsed="false">
      <c r="A438" s="195" t="s">
        <v>801</v>
      </c>
      <c r="B438" s="116" t="s">
        <v>201</v>
      </c>
      <c r="C438" s="196" t="s">
        <v>931</v>
      </c>
      <c r="D438" s="417" t="s">
        <v>932</v>
      </c>
      <c r="E438" s="202" t="n">
        <v>0</v>
      </c>
      <c r="F438" s="202" t="n">
        <v>0</v>
      </c>
      <c r="G438" s="202" t="n">
        <v>0</v>
      </c>
      <c r="H438" s="202" t="n">
        <v>0</v>
      </c>
      <c r="I438" s="202" t="n">
        <v>0</v>
      </c>
      <c r="J438" s="202" t="n">
        <v>0</v>
      </c>
      <c r="K438" s="202" t="n">
        <f aca="false">SUM(E438:J438)</f>
        <v>0</v>
      </c>
      <c r="L438" s="436" t="n">
        <v>653870</v>
      </c>
    </row>
    <row r="439" customFormat="false" ht="20.6" hidden="false" customHeight="false" outlineLevel="0" collapsed="false">
      <c r="A439" s="195" t="s">
        <v>801</v>
      </c>
      <c r="B439" s="116" t="s">
        <v>201</v>
      </c>
      <c r="C439" s="196" t="s">
        <v>933</v>
      </c>
      <c r="D439" s="417" t="s">
        <v>934</v>
      </c>
      <c r="E439" s="202" t="n">
        <v>0</v>
      </c>
      <c r="F439" s="202" t="n">
        <v>0</v>
      </c>
      <c r="G439" s="202" t="n">
        <v>0</v>
      </c>
      <c r="H439" s="202" t="n">
        <v>0</v>
      </c>
      <c r="I439" s="202" t="n">
        <v>0</v>
      </c>
      <c r="J439" s="202" t="n">
        <v>0</v>
      </c>
      <c r="K439" s="202" t="n">
        <f aca="false">SUM(E439:J439)</f>
        <v>0</v>
      </c>
      <c r="L439" s="436" t="n">
        <v>45795600</v>
      </c>
    </row>
    <row r="440" customFormat="false" ht="20.6" hidden="false" customHeight="false" outlineLevel="0" collapsed="false">
      <c r="A440" s="195" t="s">
        <v>801</v>
      </c>
      <c r="B440" s="116" t="s">
        <v>201</v>
      </c>
      <c r="C440" s="196" t="s">
        <v>894</v>
      </c>
      <c r="D440" s="417" t="s">
        <v>935</v>
      </c>
      <c r="E440" s="202" t="n">
        <v>0</v>
      </c>
      <c r="F440" s="202" t="n">
        <v>0</v>
      </c>
      <c r="G440" s="202" t="n">
        <v>0</v>
      </c>
      <c r="H440" s="202" t="n">
        <v>0</v>
      </c>
      <c r="I440" s="202" t="n">
        <v>0</v>
      </c>
      <c r="J440" s="202" t="n">
        <v>0</v>
      </c>
      <c r="K440" s="202" t="n">
        <f aca="false">SUM(E440:J440)</f>
        <v>0</v>
      </c>
      <c r="L440" s="436" t="n">
        <v>0</v>
      </c>
    </row>
    <row r="441" customFormat="false" ht="20.6" hidden="false" customHeight="false" outlineLevel="0" collapsed="false">
      <c r="A441" s="195" t="s">
        <v>801</v>
      </c>
      <c r="B441" s="116" t="s">
        <v>201</v>
      </c>
      <c r="C441" s="196" t="s">
        <v>936</v>
      </c>
      <c r="D441" s="417" t="s">
        <v>937</v>
      </c>
      <c r="E441" s="202" t="n">
        <v>0</v>
      </c>
      <c r="F441" s="202" t="n">
        <v>0</v>
      </c>
      <c r="G441" s="202" t="n">
        <v>0</v>
      </c>
      <c r="H441" s="202" t="n">
        <v>0</v>
      </c>
      <c r="I441" s="202" t="n">
        <v>0</v>
      </c>
      <c r="J441" s="202" t="n">
        <v>0</v>
      </c>
      <c r="K441" s="202" t="n">
        <f aca="false">SUM(E441:J441)</f>
        <v>0</v>
      </c>
      <c r="L441" s="436" t="n">
        <v>0</v>
      </c>
    </row>
    <row r="442" customFormat="false" ht="13.1" hidden="false" customHeight="false" outlineLevel="0" collapsed="false">
      <c r="A442" s="195" t="s">
        <v>801</v>
      </c>
      <c r="B442" s="116" t="s">
        <v>201</v>
      </c>
      <c r="C442" s="196" t="s">
        <v>938</v>
      </c>
      <c r="D442" s="417" t="s">
        <v>939</v>
      </c>
      <c r="E442" s="202" t="n">
        <v>0</v>
      </c>
      <c r="F442" s="202" t="n">
        <v>0</v>
      </c>
      <c r="G442" s="202" t="n">
        <v>0</v>
      </c>
      <c r="H442" s="202" t="n">
        <v>0</v>
      </c>
      <c r="I442" s="202" t="n">
        <v>0</v>
      </c>
      <c r="J442" s="202" t="n">
        <v>0</v>
      </c>
      <c r="K442" s="202" t="n">
        <f aca="false">SUM(E442:J442)</f>
        <v>0</v>
      </c>
      <c r="L442" s="436" t="n">
        <v>0</v>
      </c>
    </row>
    <row r="443" customFormat="false" ht="20.6" hidden="false" customHeight="false" outlineLevel="0" collapsed="false">
      <c r="A443" s="195" t="s">
        <v>801</v>
      </c>
      <c r="B443" s="116" t="s">
        <v>201</v>
      </c>
      <c r="C443" s="196" t="s">
        <v>940</v>
      </c>
      <c r="D443" s="417" t="s">
        <v>941</v>
      </c>
      <c r="E443" s="202" t="n">
        <v>0</v>
      </c>
      <c r="F443" s="202" t="n">
        <v>0</v>
      </c>
      <c r="G443" s="202" t="n">
        <v>0</v>
      </c>
      <c r="H443" s="202" t="n">
        <v>0</v>
      </c>
      <c r="I443" s="202" t="n">
        <v>0</v>
      </c>
      <c r="J443" s="202" t="n">
        <v>0</v>
      </c>
      <c r="K443" s="202" t="n">
        <f aca="false">SUM(E443:J443)</f>
        <v>0</v>
      </c>
      <c r="L443" s="436" t="n">
        <v>0</v>
      </c>
    </row>
    <row r="444" customFormat="false" ht="13.1" hidden="false" customHeight="false" outlineLevel="0" collapsed="false">
      <c r="A444" s="195" t="s">
        <v>801</v>
      </c>
      <c r="B444" s="116" t="s">
        <v>201</v>
      </c>
      <c r="C444" s="196" t="s">
        <v>942</v>
      </c>
      <c r="D444" s="417" t="s">
        <v>943</v>
      </c>
      <c r="E444" s="202" t="n">
        <v>0</v>
      </c>
      <c r="F444" s="202" t="n">
        <v>0</v>
      </c>
      <c r="G444" s="202" t="n">
        <v>0</v>
      </c>
      <c r="H444" s="202" t="n">
        <v>0</v>
      </c>
      <c r="I444" s="202" t="n">
        <v>0</v>
      </c>
      <c r="J444" s="202" t="n">
        <v>0</v>
      </c>
      <c r="K444" s="202" t="n">
        <f aca="false">SUM(E444:J444)</f>
        <v>0</v>
      </c>
      <c r="L444" s="436" t="n">
        <v>70191600</v>
      </c>
    </row>
    <row r="445" customFormat="false" ht="20.6" hidden="false" customHeight="false" outlineLevel="0" collapsed="false">
      <c r="A445" s="195" t="s">
        <v>944</v>
      </c>
      <c r="B445" s="116" t="s">
        <v>945</v>
      </c>
      <c r="C445" s="196" t="s">
        <v>946</v>
      </c>
      <c r="D445" s="418" t="s">
        <v>947</v>
      </c>
      <c r="E445" s="202" t="n">
        <v>0</v>
      </c>
      <c r="F445" s="202" t="n">
        <v>0</v>
      </c>
      <c r="G445" s="202" t="n">
        <v>0</v>
      </c>
      <c r="H445" s="202" t="n">
        <v>0</v>
      </c>
      <c r="I445" s="202" t="n">
        <v>0</v>
      </c>
      <c r="J445" s="202" t="n">
        <v>0</v>
      </c>
      <c r="K445" s="202" t="n">
        <f aca="false">SUM(E445:J445)</f>
        <v>0</v>
      </c>
      <c r="L445" s="436" t="n">
        <v>653042932</v>
      </c>
    </row>
    <row r="446" customFormat="false" ht="20.6" hidden="false" customHeight="false" outlineLevel="0" collapsed="false">
      <c r="A446" s="195" t="s">
        <v>944</v>
      </c>
      <c r="B446" s="116" t="s">
        <v>945</v>
      </c>
      <c r="C446" s="196" t="s">
        <v>948</v>
      </c>
      <c r="D446" s="418" t="s">
        <v>949</v>
      </c>
      <c r="E446" s="202" t="n">
        <v>0</v>
      </c>
      <c r="F446" s="202" t="n">
        <v>0</v>
      </c>
      <c r="G446" s="202" t="n">
        <v>0</v>
      </c>
      <c r="H446" s="202" t="n">
        <v>0</v>
      </c>
      <c r="I446" s="202" t="n">
        <v>0</v>
      </c>
      <c r="J446" s="202" t="n">
        <v>0</v>
      </c>
      <c r="K446" s="202" t="n">
        <f aca="false">SUM(E446:J446)</f>
        <v>0</v>
      </c>
      <c r="L446" s="436" t="n">
        <v>0</v>
      </c>
    </row>
    <row r="447" customFormat="false" ht="20.6" hidden="false" customHeight="false" outlineLevel="0" collapsed="false">
      <c r="A447" s="195" t="s">
        <v>944</v>
      </c>
      <c r="B447" s="116" t="s">
        <v>945</v>
      </c>
      <c r="C447" s="196" t="s">
        <v>950</v>
      </c>
      <c r="D447" s="418" t="s">
        <v>951</v>
      </c>
      <c r="E447" s="202" t="n">
        <v>0</v>
      </c>
      <c r="F447" s="202" t="n">
        <v>0</v>
      </c>
      <c r="G447" s="202" t="n">
        <v>0</v>
      </c>
      <c r="H447" s="202" t="n">
        <v>0</v>
      </c>
      <c r="I447" s="202" t="n">
        <v>0</v>
      </c>
      <c r="J447" s="202" t="n">
        <v>0</v>
      </c>
      <c r="K447" s="202" t="n">
        <f aca="false">SUM(E447:J447)</f>
        <v>0</v>
      </c>
      <c r="L447" s="436" t="n">
        <v>15233667</v>
      </c>
    </row>
    <row r="448" customFormat="false" ht="30" hidden="false" customHeight="false" outlineLevel="0" collapsed="false">
      <c r="A448" s="195" t="s">
        <v>944</v>
      </c>
      <c r="B448" s="116" t="s">
        <v>945</v>
      </c>
      <c r="C448" s="196" t="s">
        <v>952</v>
      </c>
      <c r="D448" s="418" t="s">
        <v>953</v>
      </c>
      <c r="E448" s="202" t="n">
        <v>0</v>
      </c>
      <c r="F448" s="202" t="n">
        <v>0</v>
      </c>
      <c r="G448" s="202" t="n">
        <v>0</v>
      </c>
      <c r="H448" s="202" t="n">
        <v>0</v>
      </c>
      <c r="I448" s="202" t="n">
        <v>0</v>
      </c>
      <c r="J448" s="202" t="n">
        <v>0</v>
      </c>
      <c r="K448" s="202" t="n">
        <f aca="false">SUM(E448:J448)</f>
        <v>0</v>
      </c>
      <c r="L448" s="436" t="n">
        <v>5710222</v>
      </c>
    </row>
    <row r="449" customFormat="false" ht="20.6" hidden="false" customHeight="false" outlineLevel="0" collapsed="false">
      <c r="A449" s="195" t="s">
        <v>944</v>
      </c>
      <c r="B449" s="116" t="s">
        <v>945</v>
      </c>
      <c r="C449" s="196" t="s">
        <v>954</v>
      </c>
      <c r="D449" s="418" t="s">
        <v>955</v>
      </c>
      <c r="E449" s="202" t="n">
        <v>0</v>
      </c>
      <c r="F449" s="202" t="n">
        <v>0</v>
      </c>
      <c r="G449" s="202" t="n">
        <v>0</v>
      </c>
      <c r="H449" s="202" t="n">
        <v>0</v>
      </c>
      <c r="I449" s="202" t="n">
        <v>0</v>
      </c>
      <c r="J449" s="202" t="n">
        <v>0</v>
      </c>
      <c r="K449" s="202" t="n">
        <f aca="false">SUM(E449:J449)</f>
        <v>0</v>
      </c>
      <c r="L449" s="436" t="n">
        <v>311142200</v>
      </c>
    </row>
    <row r="450" customFormat="false" ht="20.6" hidden="false" customHeight="false" outlineLevel="0" collapsed="false">
      <c r="A450" s="195" t="s">
        <v>944</v>
      </c>
      <c r="B450" s="116" t="s">
        <v>945</v>
      </c>
      <c r="C450" s="196" t="s">
        <v>956</v>
      </c>
      <c r="D450" s="418" t="s">
        <v>957</v>
      </c>
      <c r="E450" s="202" t="n">
        <v>0</v>
      </c>
      <c r="F450" s="202" t="n">
        <v>0</v>
      </c>
      <c r="G450" s="202" t="n">
        <v>0</v>
      </c>
      <c r="H450" s="202" t="n">
        <v>0</v>
      </c>
      <c r="I450" s="202" t="n">
        <v>0</v>
      </c>
      <c r="J450" s="202" t="n">
        <v>0</v>
      </c>
      <c r="K450" s="202" t="n">
        <f aca="false">SUM(E450:J450)</f>
        <v>0</v>
      </c>
      <c r="L450" s="436" t="n">
        <v>31835588</v>
      </c>
    </row>
    <row r="451" customFormat="false" ht="20.6" hidden="false" customHeight="false" outlineLevel="0" collapsed="false">
      <c r="A451" s="195" t="s">
        <v>944</v>
      </c>
      <c r="B451" s="116" t="s">
        <v>945</v>
      </c>
      <c r="C451" s="196" t="s">
        <v>958</v>
      </c>
      <c r="D451" s="418" t="s">
        <v>959</v>
      </c>
      <c r="E451" s="202" t="n">
        <v>0</v>
      </c>
      <c r="F451" s="202" t="n">
        <v>0</v>
      </c>
      <c r="G451" s="202" t="n">
        <v>0</v>
      </c>
      <c r="H451" s="202" t="n">
        <v>0</v>
      </c>
      <c r="I451" s="202" t="n">
        <v>0</v>
      </c>
      <c r="J451" s="202" t="n">
        <v>0</v>
      </c>
      <c r="K451" s="202" t="n">
        <f aca="false">SUM(E451:J451)</f>
        <v>0</v>
      </c>
      <c r="L451" s="436" t="n">
        <v>15246741</v>
      </c>
    </row>
    <row r="452" customFormat="false" ht="20.6" hidden="false" customHeight="false" outlineLevel="0" collapsed="false">
      <c r="A452" s="195" t="s">
        <v>944</v>
      </c>
      <c r="B452" s="116" t="s">
        <v>945</v>
      </c>
      <c r="C452" s="196" t="s">
        <v>960</v>
      </c>
      <c r="D452" s="418" t="s">
        <v>961</v>
      </c>
      <c r="E452" s="202" t="n">
        <v>0</v>
      </c>
      <c r="F452" s="202" t="n">
        <v>0</v>
      </c>
      <c r="G452" s="202" t="n">
        <v>0</v>
      </c>
      <c r="H452" s="202" t="n">
        <v>0</v>
      </c>
      <c r="I452" s="202" t="n">
        <v>0</v>
      </c>
      <c r="J452" s="202" t="n">
        <v>0</v>
      </c>
      <c r="K452" s="202" t="n">
        <f aca="false">SUM(E452:J452)</f>
        <v>0</v>
      </c>
      <c r="L452" s="436" t="n">
        <v>4554700</v>
      </c>
    </row>
    <row r="453" customFormat="false" ht="20.6" hidden="false" customHeight="false" outlineLevel="0" collapsed="false">
      <c r="A453" s="195" t="s">
        <v>944</v>
      </c>
      <c r="B453" s="116" t="s">
        <v>945</v>
      </c>
      <c r="C453" s="196" t="s">
        <v>962</v>
      </c>
      <c r="D453" s="418" t="s">
        <v>963</v>
      </c>
      <c r="E453" s="202" t="n">
        <v>0</v>
      </c>
      <c r="F453" s="202" t="n">
        <v>0</v>
      </c>
      <c r="G453" s="202" t="n">
        <v>0</v>
      </c>
      <c r="H453" s="202" t="n">
        <v>0</v>
      </c>
      <c r="I453" s="202" t="n">
        <v>0</v>
      </c>
      <c r="J453" s="202" t="n">
        <v>0</v>
      </c>
      <c r="K453" s="202" t="n">
        <f aca="false">SUM(E453:J453)</f>
        <v>0</v>
      </c>
      <c r="L453" s="436" t="n">
        <v>59447604</v>
      </c>
    </row>
    <row r="454" customFormat="false" ht="20.6" hidden="false" customHeight="false" outlineLevel="0" collapsed="false">
      <c r="A454" s="195" t="s">
        <v>944</v>
      </c>
      <c r="B454" s="116" t="s">
        <v>945</v>
      </c>
      <c r="C454" s="196" t="s">
        <v>964</v>
      </c>
      <c r="D454" s="418" t="s">
        <v>965</v>
      </c>
      <c r="E454" s="202" t="n">
        <v>0</v>
      </c>
      <c r="F454" s="202" t="n">
        <v>0</v>
      </c>
      <c r="G454" s="202" t="n">
        <v>0</v>
      </c>
      <c r="H454" s="202" t="n">
        <v>0</v>
      </c>
      <c r="I454" s="202" t="n">
        <v>0</v>
      </c>
      <c r="J454" s="202" t="n">
        <v>0</v>
      </c>
      <c r="K454" s="202" t="n">
        <f aca="false">SUM(E454:J454)</f>
        <v>0</v>
      </c>
      <c r="L454" s="436" t="n">
        <v>2075724</v>
      </c>
    </row>
    <row r="455" customFormat="false" ht="20.6" hidden="false" customHeight="false" outlineLevel="0" collapsed="false">
      <c r="A455" s="195" t="s">
        <v>944</v>
      </c>
      <c r="B455" s="116" t="s">
        <v>945</v>
      </c>
      <c r="C455" s="196" t="s">
        <v>966</v>
      </c>
      <c r="D455" s="418" t="s">
        <v>967</v>
      </c>
      <c r="E455" s="202" t="n">
        <v>0</v>
      </c>
      <c r="F455" s="202" t="n">
        <v>0</v>
      </c>
      <c r="G455" s="202" t="n">
        <v>0</v>
      </c>
      <c r="H455" s="202" t="n">
        <v>0</v>
      </c>
      <c r="I455" s="202" t="n">
        <v>0</v>
      </c>
      <c r="J455" s="202" t="n">
        <v>0</v>
      </c>
      <c r="K455" s="202" t="n">
        <f aca="false">SUM(E455:J455)</f>
        <v>0</v>
      </c>
      <c r="L455" s="436" t="n">
        <v>44738722</v>
      </c>
    </row>
    <row r="456" customFormat="false" ht="20.6" hidden="false" customHeight="false" outlineLevel="0" collapsed="false">
      <c r="A456" s="195" t="s">
        <v>944</v>
      </c>
      <c r="B456" s="116" t="s">
        <v>945</v>
      </c>
      <c r="C456" s="196" t="s">
        <v>968</v>
      </c>
      <c r="D456" s="418" t="s">
        <v>969</v>
      </c>
      <c r="E456" s="202" t="n">
        <v>0</v>
      </c>
      <c r="F456" s="202" t="n">
        <v>0</v>
      </c>
      <c r="G456" s="202" t="n">
        <v>0</v>
      </c>
      <c r="H456" s="202" t="n">
        <v>0</v>
      </c>
      <c r="I456" s="202" t="n">
        <v>0</v>
      </c>
      <c r="J456" s="202" t="n">
        <v>0</v>
      </c>
      <c r="K456" s="202" t="n">
        <f aca="false">SUM(E456:J456)</f>
        <v>0</v>
      </c>
      <c r="L456" s="436" t="n">
        <v>0</v>
      </c>
    </row>
    <row r="457" customFormat="false" ht="20.6" hidden="false" customHeight="false" outlineLevel="0" collapsed="false">
      <c r="A457" s="195" t="s">
        <v>944</v>
      </c>
      <c r="B457" s="116" t="s">
        <v>945</v>
      </c>
      <c r="C457" s="196" t="s">
        <v>970</v>
      </c>
      <c r="D457" s="418" t="s">
        <v>971</v>
      </c>
      <c r="E457" s="202" t="n">
        <v>0</v>
      </c>
      <c r="F457" s="202" t="n">
        <v>0</v>
      </c>
      <c r="G457" s="202" t="n">
        <v>0</v>
      </c>
      <c r="H457" s="202" t="n">
        <v>0</v>
      </c>
      <c r="I457" s="202" t="n">
        <v>0</v>
      </c>
      <c r="J457" s="202" t="n">
        <v>0</v>
      </c>
      <c r="K457" s="202" t="n">
        <f aca="false">SUM(E457:J457)</f>
        <v>0</v>
      </c>
      <c r="L457" s="436" t="n">
        <v>23717000</v>
      </c>
    </row>
    <row r="458" customFormat="false" ht="20.6" hidden="false" customHeight="false" outlineLevel="0" collapsed="false">
      <c r="A458" s="195" t="s">
        <v>944</v>
      </c>
      <c r="B458" s="116" t="s">
        <v>945</v>
      </c>
      <c r="C458" s="196" t="s">
        <v>972</v>
      </c>
      <c r="D458" s="418" t="s">
        <v>973</v>
      </c>
      <c r="E458" s="202" t="n">
        <v>0</v>
      </c>
      <c r="F458" s="202" t="n">
        <v>0</v>
      </c>
      <c r="G458" s="202" t="n">
        <v>0</v>
      </c>
      <c r="H458" s="202" t="n">
        <v>0</v>
      </c>
      <c r="I458" s="202" t="n">
        <v>0</v>
      </c>
      <c r="J458" s="202" t="n">
        <v>0</v>
      </c>
      <c r="K458" s="202" t="n">
        <f aca="false">SUM(E458:J458)</f>
        <v>0</v>
      </c>
      <c r="L458" s="436" t="n">
        <v>13766600</v>
      </c>
    </row>
    <row r="459" customFormat="false" ht="20.6" hidden="false" customHeight="false" outlineLevel="0" collapsed="false">
      <c r="A459" s="195" t="s">
        <v>944</v>
      </c>
      <c r="B459" s="116" t="s">
        <v>976</v>
      </c>
      <c r="C459" s="196" t="s">
        <v>977</v>
      </c>
      <c r="D459" s="418" t="s">
        <v>978</v>
      </c>
      <c r="E459" s="202" t="n">
        <v>0</v>
      </c>
      <c r="F459" s="202" t="n">
        <v>0</v>
      </c>
      <c r="G459" s="202" t="n">
        <v>0</v>
      </c>
      <c r="H459" s="202" t="n">
        <v>0</v>
      </c>
      <c r="I459" s="202" t="n">
        <v>0</v>
      </c>
      <c r="J459" s="202" t="n">
        <v>0</v>
      </c>
      <c r="K459" s="202" t="n">
        <f aca="false">SUM(E459:J459)</f>
        <v>0</v>
      </c>
      <c r="L459" s="436" t="n">
        <v>162742</v>
      </c>
    </row>
    <row r="460" customFormat="false" ht="20.6" hidden="false" customHeight="false" outlineLevel="0" collapsed="false">
      <c r="A460" s="195" t="s">
        <v>944</v>
      </c>
      <c r="B460" s="116" t="s">
        <v>976</v>
      </c>
      <c r="C460" s="196" t="s">
        <v>979</v>
      </c>
      <c r="D460" s="418" t="s">
        <v>980</v>
      </c>
      <c r="E460" s="202" t="n">
        <v>0</v>
      </c>
      <c r="F460" s="202" t="n">
        <v>0</v>
      </c>
      <c r="G460" s="202" t="n">
        <v>0</v>
      </c>
      <c r="H460" s="202" t="n">
        <v>0</v>
      </c>
      <c r="I460" s="202" t="n">
        <v>0</v>
      </c>
      <c r="J460" s="202" t="n">
        <v>0</v>
      </c>
      <c r="K460" s="202" t="n">
        <f aca="false">SUM(E460:J460)</f>
        <v>0</v>
      </c>
      <c r="L460" s="436" t="n">
        <v>249494</v>
      </c>
    </row>
    <row r="461" customFormat="false" ht="20.6" hidden="false" customHeight="false" outlineLevel="0" collapsed="false">
      <c r="A461" s="195" t="s">
        <v>944</v>
      </c>
      <c r="B461" s="116" t="s">
        <v>976</v>
      </c>
      <c r="C461" s="196" t="s">
        <v>981</v>
      </c>
      <c r="D461" s="418" t="s">
        <v>982</v>
      </c>
      <c r="E461" s="202" t="n">
        <v>0</v>
      </c>
      <c r="F461" s="202" t="n">
        <v>0</v>
      </c>
      <c r="G461" s="202" t="n">
        <v>0</v>
      </c>
      <c r="H461" s="202" t="n">
        <v>0</v>
      </c>
      <c r="I461" s="202" t="n">
        <v>0</v>
      </c>
      <c r="J461" s="202" t="n">
        <v>0</v>
      </c>
      <c r="K461" s="202" t="n">
        <f aca="false">SUM(E461:J461)</f>
        <v>0</v>
      </c>
      <c r="L461" s="436" t="n">
        <v>1450656</v>
      </c>
    </row>
    <row r="462" customFormat="false" ht="13.1" hidden="false" customHeight="false" outlineLevel="0" collapsed="false">
      <c r="A462" s="195" t="s">
        <v>944</v>
      </c>
      <c r="B462" s="116" t="s">
        <v>976</v>
      </c>
      <c r="C462" s="196" t="s">
        <v>983</v>
      </c>
      <c r="D462" s="418" t="s">
        <v>984</v>
      </c>
      <c r="E462" s="202" t="n">
        <v>0</v>
      </c>
      <c r="F462" s="202" t="n">
        <v>646100</v>
      </c>
      <c r="G462" s="202" t="n">
        <v>0</v>
      </c>
      <c r="H462" s="202" t="n">
        <v>10011000</v>
      </c>
      <c r="I462" s="202" t="n">
        <v>0</v>
      </c>
      <c r="J462" s="202" t="n">
        <v>0</v>
      </c>
      <c r="K462" s="202" t="n">
        <f aca="false">SUM(E462:J462)</f>
        <v>10657100</v>
      </c>
      <c r="L462" s="436" t="n">
        <v>55301900</v>
      </c>
    </row>
    <row r="463" customFormat="false" ht="20.6" hidden="false" customHeight="false" outlineLevel="0" collapsed="false">
      <c r="A463" s="195" t="s">
        <v>944</v>
      </c>
      <c r="B463" s="116" t="s">
        <v>976</v>
      </c>
      <c r="C463" s="196" t="s">
        <v>985</v>
      </c>
      <c r="D463" s="418" t="s">
        <v>986</v>
      </c>
      <c r="E463" s="202" t="n">
        <v>0</v>
      </c>
      <c r="F463" s="202" t="n">
        <v>0</v>
      </c>
      <c r="G463" s="202" t="n">
        <v>0</v>
      </c>
      <c r="H463" s="202" t="n">
        <v>0</v>
      </c>
      <c r="I463" s="202" t="n">
        <v>0</v>
      </c>
      <c r="J463" s="202" t="n">
        <v>0</v>
      </c>
      <c r="K463" s="202" t="n">
        <f aca="false">SUM(E463:J463)</f>
        <v>0</v>
      </c>
      <c r="L463" s="436" t="n">
        <v>0</v>
      </c>
    </row>
    <row r="464" customFormat="false" ht="20.6" hidden="false" customHeight="false" outlineLevel="0" collapsed="false">
      <c r="A464" s="195" t="s">
        <v>944</v>
      </c>
      <c r="B464" s="116" t="s">
        <v>976</v>
      </c>
      <c r="C464" s="196" t="s">
        <v>987</v>
      </c>
      <c r="D464" s="418" t="s">
        <v>988</v>
      </c>
      <c r="E464" s="202" t="n">
        <v>0</v>
      </c>
      <c r="F464" s="202" t="n">
        <v>0</v>
      </c>
      <c r="G464" s="202" t="n">
        <v>0</v>
      </c>
      <c r="H464" s="202" t="n">
        <v>0</v>
      </c>
      <c r="I464" s="202" t="n">
        <v>0</v>
      </c>
      <c r="J464" s="202" t="n">
        <v>0</v>
      </c>
      <c r="K464" s="202" t="n">
        <f aca="false">SUM(E464:J464)</f>
        <v>0</v>
      </c>
      <c r="L464" s="436" t="n">
        <v>156625</v>
      </c>
    </row>
    <row r="465" customFormat="false" ht="13.1" hidden="false" customHeight="false" outlineLevel="0" collapsed="false">
      <c r="A465" s="195" t="s">
        <v>944</v>
      </c>
      <c r="B465" s="116" t="s">
        <v>976</v>
      </c>
      <c r="C465" s="196" t="s">
        <v>989</v>
      </c>
      <c r="D465" s="418" t="s">
        <v>990</v>
      </c>
      <c r="E465" s="202" t="n">
        <v>0</v>
      </c>
      <c r="F465" s="202" t="n">
        <v>0</v>
      </c>
      <c r="G465" s="202" t="n">
        <v>0</v>
      </c>
      <c r="H465" s="202" t="n">
        <v>0</v>
      </c>
      <c r="I465" s="202" t="n">
        <v>0</v>
      </c>
      <c r="J465" s="202" t="n">
        <v>140000</v>
      </c>
      <c r="K465" s="202" t="n">
        <f aca="false">SUM(E465:J465)</f>
        <v>140000</v>
      </c>
      <c r="L465" s="436" t="n">
        <v>7157500</v>
      </c>
    </row>
    <row r="466" customFormat="false" ht="20.6" hidden="false" customHeight="false" outlineLevel="0" collapsed="false">
      <c r="A466" s="195" t="s">
        <v>944</v>
      </c>
      <c r="B466" s="116" t="s">
        <v>976</v>
      </c>
      <c r="C466" s="196" t="s">
        <v>977</v>
      </c>
      <c r="D466" s="418" t="s">
        <v>992</v>
      </c>
      <c r="E466" s="202" t="n">
        <v>0</v>
      </c>
      <c r="F466" s="202" t="n">
        <v>0</v>
      </c>
      <c r="G466" s="202" t="n">
        <v>0</v>
      </c>
      <c r="H466" s="202" t="n">
        <v>0</v>
      </c>
      <c r="I466" s="202" t="n">
        <v>68436</v>
      </c>
      <c r="J466" s="202" t="n">
        <v>0</v>
      </c>
      <c r="K466" s="202" t="n">
        <f aca="false">SUM(E466:J466)</f>
        <v>68436</v>
      </c>
      <c r="L466" s="436" t="n">
        <v>3334951</v>
      </c>
    </row>
    <row r="467" customFormat="false" ht="20.6" hidden="false" customHeight="false" outlineLevel="0" collapsed="false">
      <c r="A467" s="195" t="s">
        <v>944</v>
      </c>
      <c r="B467" s="116" t="s">
        <v>976</v>
      </c>
      <c r="C467" s="196" t="s">
        <v>979</v>
      </c>
      <c r="D467" s="418" t="s">
        <v>993</v>
      </c>
      <c r="E467" s="202" t="n">
        <v>0</v>
      </c>
      <c r="F467" s="202" t="n">
        <v>0</v>
      </c>
      <c r="G467" s="202" t="n">
        <v>0</v>
      </c>
      <c r="H467" s="202" t="n">
        <v>0</v>
      </c>
      <c r="I467" s="202" t="n">
        <v>54749</v>
      </c>
      <c r="J467" s="202" t="n">
        <v>0</v>
      </c>
      <c r="K467" s="202" t="n">
        <f aca="false">SUM(E467:J467)</f>
        <v>54749</v>
      </c>
      <c r="L467" s="436" t="n">
        <v>2546323</v>
      </c>
    </row>
    <row r="468" customFormat="false" ht="20.6" hidden="false" customHeight="false" outlineLevel="0" collapsed="false">
      <c r="A468" s="195" t="s">
        <v>944</v>
      </c>
      <c r="B468" s="116" t="s">
        <v>976</v>
      </c>
      <c r="C468" s="196" t="s">
        <v>981</v>
      </c>
      <c r="D468" s="418" t="s">
        <v>994</v>
      </c>
      <c r="E468" s="202" t="n">
        <v>0</v>
      </c>
      <c r="F468" s="202" t="n">
        <v>0</v>
      </c>
      <c r="G468" s="202" t="n">
        <v>0</v>
      </c>
      <c r="H468" s="202" t="n">
        <v>0</v>
      </c>
      <c r="I468" s="202" t="n">
        <v>273744</v>
      </c>
      <c r="J468" s="202" t="n">
        <v>0</v>
      </c>
      <c r="K468" s="202" t="n">
        <f aca="false">SUM(E468:J468)</f>
        <v>273744</v>
      </c>
      <c r="L468" s="436" t="n">
        <v>18126109</v>
      </c>
    </row>
    <row r="469" customFormat="false" ht="13.1" hidden="false" customHeight="false" outlineLevel="0" collapsed="false">
      <c r="A469" s="195" t="s">
        <v>944</v>
      </c>
      <c r="B469" s="116" t="s">
        <v>976</v>
      </c>
      <c r="C469" s="196" t="s">
        <v>983</v>
      </c>
      <c r="D469" s="418" t="s">
        <v>995</v>
      </c>
      <c r="E469" s="202" t="n">
        <v>0</v>
      </c>
      <c r="F469" s="202" t="n">
        <v>334800</v>
      </c>
      <c r="G469" s="202" t="n">
        <v>4486680</v>
      </c>
      <c r="H469" s="202" t="n">
        <v>2986500</v>
      </c>
      <c r="I469" s="202" t="n">
        <v>3110400</v>
      </c>
      <c r="J469" s="202" t="n">
        <v>771900</v>
      </c>
      <c r="K469" s="202" t="n">
        <f aca="false">SUM(E469:J469)</f>
        <v>11690280</v>
      </c>
      <c r="L469" s="436" t="n">
        <v>613974480</v>
      </c>
    </row>
    <row r="470" customFormat="false" ht="13.1" hidden="false" customHeight="false" outlineLevel="0" collapsed="false">
      <c r="A470" s="195" t="s">
        <v>944</v>
      </c>
      <c r="B470" s="116" t="s">
        <v>976</v>
      </c>
      <c r="C470" s="196" t="s">
        <v>996</v>
      </c>
      <c r="D470" s="418" t="s">
        <v>997</v>
      </c>
      <c r="E470" s="202" t="n">
        <v>0</v>
      </c>
      <c r="F470" s="202" t="n">
        <v>490000</v>
      </c>
      <c r="G470" s="202" t="n">
        <v>0</v>
      </c>
      <c r="H470" s="202" t="n">
        <v>0</v>
      </c>
      <c r="I470" s="202" t="n">
        <v>0</v>
      </c>
      <c r="J470" s="202" t="n">
        <v>0</v>
      </c>
      <c r="K470" s="202" t="n">
        <f aca="false">SUM(E470:J470)</f>
        <v>490000</v>
      </c>
      <c r="L470" s="436" t="n">
        <v>72452100</v>
      </c>
    </row>
    <row r="471" customFormat="false" ht="20.6" hidden="false" customHeight="false" outlineLevel="0" collapsed="false">
      <c r="A471" s="195" t="s">
        <v>944</v>
      </c>
      <c r="B471" s="116" t="s">
        <v>976</v>
      </c>
      <c r="C471" s="196" t="s">
        <v>998</v>
      </c>
      <c r="D471" s="418" t="s">
        <v>999</v>
      </c>
      <c r="E471" s="202" t="n">
        <v>0</v>
      </c>
      <c r="F471" s="202" t="n">
        <v>0</v>
      </c>
      <c r="G471" s="202" t="n">
        <v>0</v>
      </c>
      <c r="H471" s="202" t="n">
        <v>0</v>
      </c>
      <c r="I471" s="202" t="n">
        <v>0</v>
      </c>
      <c r="J471" s="202" t="n">
        <v>0</v>
      </c>
      <c r="K471" s="202" t="n">
        <f aca="false">SUM(E471:J471)</f>
        <v>0</v>
      </c>
      <c r="L471" s="436" t="n">
        <v>0</v>
      </c>
    </row>
    <row r="472" customFormat="false" ht="20.6" hidden="false" customHeight="false" outlineLevel="0" collapsed="false">
      <c r="A472" s="195" t="s">
        <v>944</v>
      </c>
      <c r="B472" s="116" t="s">
        <v>1000</v>
      </c>
      <c r="C472" s="196" t="s">
        <v>998</v>
      </c>
      <c r="D472" s="418" t="s">
        <v>1001</v>
      </c>
      <c r="E472" s="202" t="n">
        <v>0</v>
      </c>
      <c r="F472" s="202" t="n">
        <v>56700</v>
      </c>
      <c r="G472" s="202" t="n">
        <v>0</v>
      </c>
      <c r="H472" s="202" t="n">
        <v>0</v>
      </c>
      <c r="I472" s="202" t="n">
        <v>0</v>
      </c>
      <c r="J472" s="202" t="n">
        <v>0</v>
      </c>
      <c r="K472" s="202" t="n">
        <f aca="false">SUM(E472:J472)</f>
        <v>56700</v>
      </c>
      <c r="L472" s="436" t="n">
        <v>2100200</v>
      </c>
    </row>
    <row r="473" customFormat="false" ht="13.1" hidden="false" customHeight="false" outlineLevel="0" collapsed="false">
      <c r="A473" s="195" t="s">
        <v>944</v>
      </c>
      <c r="B473" s="116" t="s">
        <v>135</v>
      </c>
      <c r="C473" s="196" t="s">
        <v>286</v>
      </c>
      <c r="D473" s="418" t="s">
        <v>1002</v>
      </c>
      <c r="E473" s="202" t="n">
        <v>0</v>
      </c>
      <c r="F473" s="202" t="n">
        <v>0</v>
      </c>
      <c r="G473" s="202" t="n">
        <v>0</v>
      </c>
      <c r="H473" s="202" t="n">
        <v>0</v>
      </c>
      <c r="I473" s="202" t="n">
        <v>0</v>
      </c>
      <c r="J473" s="202" t="n">
        <v>0</v>
      </c>
      <c r="K473" s="202" t="n">
        <f aca="false">SUM(E473:J473)</f>
        <v>0</v>
      </c>
      <c r="L473" s="436" t="n">
        <v>0</v>
      </c>
    </row>
    <row r="474" customFormat="false" ht="20.6" hidden="false" customHeight="false" outlineLevel="0" collapsed="false">
      <c r="A474" s="195" t="s">
        <v>1003</v>
      </c>
      <c r="B474" s="116" t="s">
        <v>561</v>
      </c>
      <c r="C474" s="196" t="s">
        <v>1004</v>
      </c>
      <c r="D474" s="419" t="s">
        <v>1005</v>
      </c>
      <c r="E474" s="202" t="n">
        <v>0</v>
      </c>
      <c r="F474" s="202" t="n">
        <v>0</v>
      </c>
      <c r="G474" s="202" t="n">
        <v>0</v>
      </c>
      <c r="H474" s="202" t="n">
        <v>0</v>
      </c>
      <c r="I474" s="202" t="n">
        <v>0</v>
      </c>
      <c r="J474" s="202" t="n">
        <v>0</v>
      </c>
      <c r="K474" s="202" t="n">
        <f aca="false">SUM(E474:J474)</f>
        <v>0</v>
      </c>
      <c r="L474" s="436" t="n">
        <v>0</v>
      </c>
    </row>
    <row r="475" customFormat="false" ht="20.6" hidden="false" customHeight="false" outlineLevel="0" collapsed="false">
      <c r="A475" s="195" t="s">
        <v>1003</v>
      </c>
      <c r="B475" s="116" t="s">
        <v>561</v>
      </c>
      <c r="C475" s="196" t="s">
        <v>1006</v>
      </c>
      <c r="D475" s="419" t="s">
        <v>1007</v>
      </c>
      <c r="E475" s="202" t="n">
        <v>0</v>
      </c>
      <c r="F475" s="202" t="n">
        <v>0</v>
      </c>
      <c r="G475" s="202" t="n">
        <v>0</v>
      </c>
      <c r="H475" s="202" t="n">
        <v>0</v>
      </c>
      <c r="I475" s="202" t="n">
        <v>0</v>
      </c>
      <c r="J475" s="202" t="n">
        <v>0</v>
      </c>
      <c r="K475" s="202" t="n">
        <f aca="false">SUM(E475:J475)</f>
        <v>0</v>
      </c>
      <c r="L475" s="436" t="n">
        <v>0</v>
      </c>
    </row>
    <row r="476" customFormat="false" ht="20.6" hidden="false" customHeight="false" outlineLevel="0" collapsed="false">
      <c r="A476" s="195" t="s">
        <v>1003</v>
      </c>
      <c r="B476" s="116" t="s">
        <v>561</v>
      </c>
      <c r="C476" s="196" t="s">
        <v>1008</v>
      </c>
      <c r="D476" s="419" t="s">
        <v>1009</v>
      </c>
      <c r="E476" s="202" t="n">
        <v>0</v>
      </c>
      <c r="F476" s="202" t="n">
        <v>0</v>
      </c>
      <c r="G476" s="202" t="n">
        <v>0</v>
      </c>
      <c r="H476" s="202" t="n">
        <v>0</v>
      </c>
      <c r="I476" s="202" t="n">
        <v>0</v>
      </c>
      <c r="J476" s="202" t="n">
        <v>0</v>
      </c>
      <c r="K476" s="202" t="n">
        <f aca="false">SUM(E476:J476)</f>
        <v>0</v>
      </c>
      <c r="L476" s="436" t="n">
        <v>10606400</v>
      </c>
    </row>
    <row r="477" customFormat="false" ht="20.6" hidden="false" customHeight="false" outlineLevel="0" collapsed="false">
      <c r="A477" s="195" t="s">
        <v>1003</v>
      </c>
      <c r="B477" s="116" t="s">
        <v>561</v>
      </c>
      <c r="C477" s="196" t="s">
        <v>1010</v>
      </c>
      <c r="D477" s="419" t="s">
        <v>1011</v>
      </c>
      <c r="E477" s="202" t="n">
        <v>0</v>
      </c>
      <c r="F477" s="202" t="n">
        <v>0</v>
      </c>
      <c r="G477" s="202" t="n">
        <v>0</v>
      </c>
      <c r="H477" s="202" t="n">
        <v>0</v>
      </c>
      <c r="I477" s="202" t="n">
        <v>0</v>
      </c>
      <c r="J477" s="202" t="n">
        <v>0</v>
      </c>
      <c r="K477" s="202" t="n">
        <f aca="false">SUM(E477:J477)</f>
        <v>0</v>
      </c>
      <c r="L477" s="436" t="n">
        <v>0</v>
      </c>
    </row>
    <row r="478" customFormat="false" ht="20.6" hidden="false" customHeight="false" outlineLevel="0" collapsed="false">
      <c r="A478" s="195" t="s">
        <v>1003</v>
      </c>
      <c r="B478" s="116" t="s">
        <v>561</v>
      </c>
      <c r="C478" s="196" t="s">
        <v>1012</v>
      </c>
      <c r="D478" s="419" t="s">
        <v>1013</v>
      </c>
      <c r="E478" s="202" t="n">
        <v>0</v>
      </c>
      <c r="F478" s="202" t="n">
        <v>0</v>
      </c>
      <c r="G478" s="202" t="n">
        <v>0</v>
      </c>
      <c r="H478" s="202" t="n">
        <v>0</v>
      </c>
      <c r="I478" s="202" t="n">
        <v>0</v>
      </c>
      <c r="J478" s="202" t="n">
        <v>0</v>
      </c>
      <c r="K478" s="202" t="n">
        <f aca="false">SUM(E478:J478)</f>
        <v>0</v>
      </c>
      <c r="L478" s="436" t="n">
        <v>0</v>
      </c>
    </row>
    <row r="479" customFormat="false" ht="20.6" hidden="false" customHeight="false" outlineLevel="0" collapsed="false">
      <c r="A479" s="195" t="s">
        <v>1003</v>
      </c>
      <c r="B479" s="116" t="s">
        <v>561</v>
      </c>
      <c r="C479" s="196" t="s">
        <v>1014</v>
      </c>
      <c r="D479" s="419" t="s">
        <v>1015</v>
      </c>
      <c r="E479" s="202" t="n">
        <v>0</v>
      </c>
      <c r="F479" s="202" t="n">
        <v>0</v>
      </c>
      <c r="G479" s="202" t="n">
        <v>0</v>
      </c>
      <c r="H479" s="202" t="n">
        <v>0</v>
      </c>
      <c r="I479" s="202" t="n">
        <v>0</v>
      </c>
      <c r="J479" s="202" t="n">
        <v>0</v>
      </c>
      <c r="K479" s="202" t="n">
        <f aca="false">SUM(E479:J479)</f>
        <v>0</v>
      </c>
      <c r="L479" s="436" t="n">
        <v>26181</v>
      </c>
    </row>
    <row r="480" customFormat="false" ht="20.6" hidden="false" customHeight="false" outlineLevel="0" collapsed="false">
      <c r="A480" s="195" t="s">
        <v>1003</v>
      </c>
      <c r="B480" s="116" t="s">
        <v>561</v>
      </c>
      <c r="C480" s="196" t="s">
        <v>1016</v>
      </c>
      <c r="D480" s="419" t="s">
        <v>1017</v>
      </c>
      <c r="E480" s="202" t="n">
        <v>0</v>
      </c>
      <c r="F480" s="202" t="n">
        <v>0</v>
      </c>
      <c r="G480" s="202" t="n">
        <v>0</v>
      </c>
      <c r="H480" s="202" t="n">
        <v>0</v>
      </c>
      <c r="I480" s="202" t="n">
        <v>0</v>
      </c>
      <c r="J480" s="202" t="n">
        <v>0</v>
      </c>
      <c r="K480" s="202" t="n">
        <f aca="false">SUM(E480:J480)</f>
        <v>0</v>
      </c>
      <c r="L480" s="436" t="n">
        <v>0</v>
      </c>
    </row>
    <row r="481" customFormat="false" ht="13.1" hidden="false" customHeight="false" outlineLevel="0" collapsed="false">
      <c r="A481" s="195" t="s">
        <v>1003</v>
      </c>
      <c r="B481" s="116" t="s">
        <v>561</v>
      </c>
      <c r="C481" s="196" t="s">
        <v>1018</v>
      </c>
      <c r="D481" s="419" t="s">
        <v>1019</v>
      </c>
      <c r="E481" s="202" t="n">
        <v>0</v>
      </c>
      <c r="F481" s="202" t="n">
        <v>0</v>
      </c>
      <c r="G481" s="202" t="n">
        <v>0</v>
      </c>
      <c r="H481" s="202" t="n">
        <v>0</v>
      </c>
      <c r="I481" s="202" t="n">
        <v>0</v>
      </c>
      <c r="J481" s="202" t="n">
        <v>0</v>
      </c>
      <c r="K481" s="202" t="n">
        <f aca="false">SUM(E481:J481)</f>
        <v>0</v>
      </c>
      <c r="L481" s="436" t="n">
        <v>0</v>
      </c>
    </row>
    <row r="482" customFormat="false" ht="13.1" hidden="false" customHeight="false" outlineLevel="0" collapsed="false">
      <c r="A482" s="195" t="s">
        <v>1003</v>
      </c>
      <c r="B482" s="116" t="s">
        <v>561</v>
      </c>
      <c r="C482" s="196" t="s">
        <v>1020</v>
      </c>
      <c r="D482" s="419" t="s">
        <v>1021</v>
      </c>
      <c r="E482" s="202" t="n">
        <v>0</v>
      </c>
      <c r="F482" s="202" t="n">
        <v>0</v>
      </c>
      <c r="G482" s="202" t="n">
        <v>0</v>
      </c>
      <c r="H482" s="202" t="n">
        <v>0</v>
      </c>
      <c r="I482" s="202" t="n">
        <v>0</v>
      </c>
      <c r="J482" s="202" t="n">
        <v>0</v>
      </c>
      <c r="K482" s="202" t="n">
        <f aca="false">SUM(E482:J482)</f>
        <v>0</v>
      </c>
      <c r="L482" s="436" t="n">
        <v>70235790</v>
      </c>
    </row>
    <row r="483" customFormat="false" ht="13.1" hidden="false" customHeight="false" outlineLevel="0" collapsed="false">
      <c r="A483" s="195" t="s">
        <v>1003</v>
      </c>
      <c r="B483" s="116" t="s">
        <v>561</v>
      </c>
      <c r="C483" s="196" t="s">
        <v>1022</v>
      </c>
      <c r="D483" s="419" t="s">
        <v>1023</v>
      </c>
      <c r="E483" s="202" t="n">
        <v>0</v>
      </c>
      <c r="F483" s="202" t="n">
        <v>0</v>
      </c>
      <c r="G483" s="202" t="n">
        <v>0</v>
      </c>
      <c r="H483" s="202" t="n">
        <v>0</v>
      </c>
      <c r="I483" s="202" t="n">
        <v>0</v>
      </c>
      <c r="J483" s="202" t="n">
        <v>0</v>
      </c>
      <c r="K483" s="202" t="n">
        <f aca="false">SUM(E483:J483)</f>
        <v>0</v>
      </c>
      <c r="L483" s="436" t="n">
        <v>0</v>
      </c>
    </row>
    <row r="484" customFormat="false" ht="20.6" hidden="false" customHeight="false" outlineLevel="0" collapsed="false">
      <c r="A484" s="195" t="s">
        <v>1003</v>
      </c>
      <c r="B484" s="116" t="s">
        <v>561</v>
      </c>
      <c r="C484" s="196" t="s">
        <v>1004</v>
      </c>
      <c r="D484" s="419" t="s">
        <v>1024</v>
      </c>
      <c r="E484" s="202" t="n">
        <v>0</v>
      </c>
      <c r="F484" s="202" t="n">
        <v>0</v>
      </c>
      <c r="G484" s="202" t="n">
        <v>0</v>
      </c>
      <c r="H484" s="202" t="n">
        <v>477988200</v>
      </c>
      <c r="I484" s="202" t="n">
        <v>0</v>
      </c>
      <c r="J484" s="202" t="n">
        <v>10286000</v>
      </c>
      <c r="K484" s="202" t="n">
        <f aca="false">SUM(E484:J484)</f>
        <v>488274200</v>
      </c>
      <c r="L484" s="436" t="n">
        <v>895866200</v>
      </c>
    </row>
    <row r="485" customFormat="false" ht="20.6" hidden="false" customHeight="false" outlineLevel="0" collapsed="false">
      <c r="A485" s="195" t="s">
        <v>1003</v>
      </c>
      <c r="B485" s="116" t="s">
        <v>561</v>
      </c>
      <c r="C485" s="196" t="s">
        <v>1008</v>
      </c>
      <c r="D485" s="419" t="s">
        <v>1025</v>
      </c>
      <c r="E485" s="202" t="n">
        <v>0</v>
      </c>
      <c r="F485" s="202" t="n">
        <v>0</v>
      </c>
      <c r="G485" s="202" t="n">
        <v>837000</v>
      </c>
      <c r="H485" s="202" t="n">
        <v>3456000</v>
      </c>
      <c r="I485" s="202" t="n">
        <v>189000</v>
      </c>
      <c r="J485" s="202" t="n">
        <v>1485000</v>
      </c>
      <c r="K485" s="202" t="n">
        <f aca="false">SUM(E485:J485)</f>
        <v>5967000</v>
      </c>
      <c r="L485" s="436" t="n">
        <v>256472900</v>
      </c>
    </row>
    <row r="486" customFormat="false" ht="20.6" hidden="false" customHeight="false" outlineLevel="0" collapsed="false">
      <c r="A486" s="195" t="s">
        <v>1003</v>
      </c>
      <c r="B486" s="116" t="s">
        <v>561</v>
      </c>
      <c r="C486" s="196" t="s">
        <v>1010</v>
      </c>
      <c r="D486" s="419" t="s">
        <v>1026</v>
      </c>
      <c r="E486" s="202" t="n">
        <v>3189605</v>
      </c>
      <c r="F486" s="202" t="n">
        <v>13086836</v>
      </c>
      <c r="G486" s="202" t="n">
        <v>23075632</v>
      </c>
      <c r="H486" s="202" t="n">
        <v>35894438</v>
      </c>
      <c r="I486" s="202" t="n">
        <v>27344484</v>
      </c>
      <c r="J486" s="202" t="n">
        <v>17638201</v>
      </c>
      <c r="K486" s="202" t="n">
        <f aca="false">SUM(E486:J486)</f>
        <v>120229196</v>
      </c>
      <c r="L486" s="436" t="n">
        <v>1954092779</v>
      </c>
    </row>
    <row r="487" customFormat="false" ht="20.6" hidden="false" customHeight="false" outlineLevel="0" collapsed="false">
      <c r="A487" s="195" t="s">
        <v>1003</v>
      </c>
      <c r="B487" s="116" t="s">
        <v>561</v>
      </c>
      <c r="C487" s="196" t="s">
        <v>1014</v>
      </c>
      <c r="D487" s="419" t="s">
        <v>1027</v>
      </c>
      <c r="E487" s="202" t="n">
        <v>0</v>
      </c>
      <c r="F487" s="202" t="n">
        <v>0</v>
      </c>
      <c r="G487" s="202" t="n">
        <v>0</v>
      </c>
      <c r="H487" s="202" t="n">
        <v>0</v>
      </c>
      <c r="I487" s="202" t="n">
        <v>0</v>
      </c>
      <c r="J487" s="202" t="n">
        <v>0</v>
      </c>
      <c r="K487" s="202" t="n">
        <f aca="false">SUM(E487:J487)</f>
        <v>0</v>
      </c>
      <c r="L487" s="436" t="n">
        <v>905</v>
      </c>
    </row>
    <row r="488" customFormat="false" ht="20.6" hidden="false" customHeight="false" outlineLevel="0" collapsed="false">
      <c r="A488" s="195" t="s">
        <v>1003</v>
      </c>
      <c r="B488" s="116" t="s">
        <v>561</v>
      </c>
      <c r="C488" s="196" t="s">
        <v>1028</v>
      </c>
      <c r="D488" s="419" t="s">
        <v>1029</v>
      </c>
      <c r="E488" s="202" t="n">
        <v>0</v>
      </c>
      <c r="F488" s="202" t="n">
        <v>0</v>
      </c>
      <c r="G488" s="202" t="n">
        <v>0</v>
      </c>
      <c r="H488" s="202" t="n">
        <v>0</v>
      </c>
      <c r="I488" s="202" t="n">
        <v>0</v>
      </c>
      <c r="J488" s="202" t="n">
        <v>0</v>
      </c>
      <c r="K488" s="202" t="n">
        <f aca="false">SUM(E488:J488)</f>
        <v>0</v>
      </c>
      <c r="L488" s="436" t="n">
        <v>8208000</v>
      </c>
    </row>
    <row r="489" customFormat="false" ht="13.1" hidden="false" customHeight="false" outlineLevel="0" collapsed="false">
      <c r="A489" s="195" t="s">
        <v>1003</v>
      </c>
      <c r="B489" s="116" t="s">
        <v>561</v>
      </c>
      <c r="C489" s="196" t="s">
        <v>1018</v>
      </c>
      <c r="D489" s="419" t="s">
        <v>1030</v>
      </c>
      <c r="E489" s="202" t="n">
        <v>0</v>
      </c>
      <c r="F489" s="202" t="n">
        <v>0</v>
      </c>
      <c r="G489" s="202" t="n">
        <v>0</v>
      </c>
      <c r="H489" s="202" t="n">
        <v>0</v>
      </c>
      <c r="I489" s="202" t="n">
        <v>0</v>
      </c>
      <c r="J489" s="202" t="n">
        <v>0</v>
      </c>
      <c r="K489" s="202" t="n">
        <f aca="false">SUM(E489:J489)</f>
        <v>0</v>
      </c>
      <c r="L489" s="436" t="n">
        <v>0</v>
      </c>
    </row>
    <row r="490" customFormat="false" ht="13.1" hidden="false" customHeight="false" outlineLevel="0" collapsed="false">
      <c r="A490" s="195" t="s">
        <v>1003</v>
      </c>
      <c r="B490" s="116" t="s">
        <v>561</v>
      </c>
      <c r="C490" s="196" t="s">
        <v>1020</v>
      </c>
      <c r="D490" s="419" t="s">
        <v>1031</v>
      </c>
      <c r="E490" s="202" t="n">
        <v>0</v>
      </c>
      <c r="F490" s="202" t="n">
        <v>0</v>
      </c>
      <c r="G490" s="202" t="n">
        <v>0</v>
      </c>
      <c r="H490" s="202" t="n">
        <v>0</v>
      </c>
      <c r="I490" s="202" t="n">
        <v>0</v>
      </c>
      <c r="J490" s="202" t="n">
        <v>0</v>
      </c>
      <c r="K490" s="202" t="n">
        <f aca="false">SUM(E490:J490)</f>
        <v>0</v>
      </c>
      <c r="L490" s="436" t="n">
        <v>0</v>
      </c>
    </row>
    <row r="491" customFormat="false" ht="30" hidden="false" customHeight="false" outlineLevel="0" collapsed="false">
      <c r="A491" s="195" t="s">
        <v>1003</v>
      </c>
      <c r="B491" s="116" t="s">
        <v>561</v>
      </c>
      <c r="C491" s="196" t="s">
        <v>1032</v>
      </c>
      <c r="D491" s="419" t="s">
        <v>1033</v>
      </c>
      <c r="E491" s="202" t="n">
        <v>0</v>
      </c>
      <c r="F491" s="202" t="n">
        <v>0</v>
      </c>
      <c r="G491" s="202" t="n">
        <v>0</v>
      </c>
      <c r="H491" s="202" t="n">
        <v>0</v>
      </c>
      <c r="I491" s="202" t="n">
        <v>0</v>
      </c>
      <c r="J491" s="202" t="n">
        <v>0</v>
      </c>
      <c r="K491" s="202" t="n">
        <f aca="false">SUM(E491:J491)</f>
        <v>0</v>
      </c>
      <c r="L491" s="436" t="n">
        <v>0</v>
      </c>
    </row>
    <row r="492" customFormat="false" ht="13.1" hidden="false" customHeight="false" outlineLevel="0" collapsed="false">
      <c r="A492" s="195" t="s">
        <v>1003</v>
      </c>
      <c r="B492" s="116" t="s">
        <v>561</v>
      </c>
      <c r="C492" s="196" t="s">
        <v>1022</v>
      </c>
      <c r="D492" s="419" t="s">
        <v>1034</v>
      </c>
      <c r="E492" s="202" t="n">
        <v>0</v>
      </c>
      <c r="F492" s="202" t="n">
        <v>0</v>
      </c>
      <c r="G492" s="202" t="n">
        <v>0</v>
      </c>
      <c r="H492" s="202" t="n">
        <v>0</v>
      </c>
      <c r="I492" s="202" t="n">
        <v>0</v>
      </c>
      <c r="J492" s="202" t="n">
        <v>0</v>
      </c>
      <c r="K492" s="202" t="n">
        <f aca="false">SUM(E492:J492)</f>
        <v>0</v>
      </c>
      <c r="L492" s="436" t="n">
        <v>115236846</v>
      </c>
    </row>
    <row r="493" customFormat="false" ht="30" hidden="false" customHeight="false" outlineLevel="0" collapsed="false">
      <c r="A493" s="195" t="s">
        <v>1003</v>
      </c>
      <c r="B493" s="116" t="s">
        <v>561</v>
      </c>
      <c r="C493" s="196" t="s">
        <v>1035</v>
      </c>
      <c r="D493" s="419" t="s">
        <v>1036</v>
      </c>
      <c r="E493" s="202" t="n">
        <v>0</v>
      </c>
      <c r="F493" s="202" t="n">
        <v>0</v>
      </c>
      <c r="G493" s="202" t="n">
        <v>0</v>
      </c>
      <c r="H493" s="202" t="n">
        <v>0</v>
      </c>
      <c r="I493" s="202" t="n">
        <v>0</v>
      </c>
      <c r="J493" s="202" t="n">
        <v>0</v>
      </c>
      <c r="K493" s="202" t="n">
        <f aca="false">SUM(E493:J493)</f>
        <v>0</v>
      </c>
      <c r="L493" s="436" t="n">
        <v>115098</v>
      </c>
    </row>
    <row r="494" customFormat="false" ht="30" hidden="false" customHeight="false" outlineLevel="0" collapsed="false">
      <c r="A494" s="195" t="s">
        <v>1003</v>
      </c>
      <c r="B494" s="116" t="s">
        <v>561</v>
      </c>
      <c r="C494" s="196" t="s">
        <v>1037</v>
      </c>
      <c r="D494" s="419" t="s">
        <v>1038</v>
      </c>
      <c r="E494" s="202" t="n">
        <v>129018</v>
      </c>
      <c r="F494" s="202" t="n">
        <v>720546</v>
      </c>
      <c r="G494" s="202" t="n">
        <v>1492814</v>
      </c>
      <c r="H494" s="202" t="n">
        <v>3437014</v>
      </c>
      <c r="I494" s="202" t="n">
        <v>2518853</v>
      </c>
      <c r="J494" s="202" t="n">
        <v>2783377</v>
      </c>
      <c r="K494" s="202" t="n">
        <f aca="false">SUM(E494:J494)</f>
        <v>11081622</v>
      </c>
      <c r="L494" s="436" t="n">
        <v>154261846</v>
      </c>
    </row>
    <row r="495" customFormat="false" ht="30" hidden="false" customHeight="false" outlineLevel="0" collapsed="false">
      <c r="A495" s="195" t="s">
        <v>1003</v>
      </c>
      <c r="B495" s="116" t="s">
        <v>561</v>
      </c>
      <c r="C495" s="196" t="s">
        <v>1039</v>
      </c>
      <c r="D495" s="419" t="s">
        <v>1040</v>
      </c>
      <c r="E495" s="202" t="n">
        <v>0</v>
      </c>
      <c r="F495" s="202" t="n">
        <v>0</v>
      </c>
      <c r="G495" s="202" t="n">
        <v>0</v>
      </c>
      <c r="H495" s="202" t="n">
        <v>9880</v>
      </c>
      <c r="I495" s="202" t="n">
        <v>0</v>
      </c>
      <c r="J495" s="202" t="n">
        <v>0</v>
      </c>
      <c r="K495" s="202" t="n">
        <f aca="false">SUM(E495:J495)</f>
        <v>9880</v>
      </c>
      <c r="L495" s="436" t="n">
        <v>88160</v>
      </c>
    </row>
    <row r="496" customFormat="false" ht="20.6" hidden="false" customHeight="false" outlineLevel="0" collapsed="false">
      <c r="A496" s="195" t="s">
        <v>1003</v>
      </c>
      <c r="B496" s="116" t="s">
        <v>561</v>
      </c>
      <c r="C496" s="196" t="s">
        <v>1041</v>
      </c>
      <c r="D496" s="419" t="s">
        <v>1042</v>
      </c>
      <c r="E496" s="202" t="n">
        <v>362600</v>
      </c>
      <c r="F496" s="202" t="n">
        <v>2538200</v>
      </c>
      <c r="G496" s="202" t="n">
        <v>2356900</v>
      </c>
      <c r="H496" s="202" t="n">
        <v>11240600</v>
      </c>
      <c r="I496" s="202" t="n">
        <v>6526800</v>
      </c>
      <c r="J496" s="202" t="n">
        <v>19217800</v>
      </c>
      <c r="K496" s="202" t="n">
        <f aca="false">SUM(E496:J496)</f>
        <v>42242900</v>
      </c>
      <c r="L496" s="436" t="n">
        <v>1495434920</v>
      </c>
    </row>
    <row r="497" customFormat="false" ht="30" hidden="false" customHeight="false" outlineLevel="0" collapsed="false">
      <c r="A497" s="195" t="s">
        <v>1003</v>
      </c>
      <c r="B497" s="116" t="s">
        <v>561</v>
      </c>
      <c r="C497" s="196" t="s">
        <v>1043</v>
      </c>
      <c r="D497" s="419" t="s">
        <v>1044</v>
      </c>
      <c r="E497" s="202" t="n">
        <v>0</v>
      </c>
      <c r="F497" s="202" t="n">
        <v>0</v>
      </c>
      <c r="G497" s="202" t="n">
        <v>78200</v>
      </c>
      <c r="H497" s="202" t="n">
        <v>0</v>
      </c>
      <c r="I497" s="202" t="n">
        <v>0</v>
      </c>
      <c r="J497" s="202" t="n">
        <v>0</v>
      </c>
      <c r="K497" s="202" t="n">
        <f aca="false">SUM(E497:J497)</f>
        <v>78200</v>
      </c>
      <c r="L497" s="436" t="n">
        <v>195500</v>
      </c>
    </row>
    <row r="498" customFormat="false" ht="20.6" hidden="false" customHeight="false" outlineLevel="0" collapsed="false">
      <c r="A498" s="195" t="s">
        <v>1003</v>
      </c>
      <c r="B498" s="116" t="s">
        <v>561</v>
      </c>
      <c r="C498" s="196" t="s">
        <v>1045</v>
      </c>
      <c r="D498" s="419" t="s">
        <v>1046</v>
      </c>
      <c r="E498" s="202" t="n">
        <v>0</v>
      </c>
      <c r="F498" s="202" t="n">
        <v>0</v>
      </c>
      <c r="G498" s="202" t="n">
        <v>0</v>
      </c>
      <c r="H498" s="202" t="n">
        <v>0</v>
      </c>
      <c r="I498" s="202" t="n">
        <v>0</v>
      </c>
      <c r="J498" s="202" t="n">
        <v>0</v>
      </c>
      <c r="K498" s="202" t="n">
        <f aca="false">SUM(E498:J498)</f>
        <v>0</v>
      </c>
      <c r="L498" s="436" t="n">
        <v>0</v>
      </c>
    </row>
    <row r="499" customFormat="false" ht="20.6" hidden="false" customHeight="false" outlineLevel="0" collapsed="false">
      <c r="A499" s="195" t="s">
        <v>1003</v>
      </c>
      <c r="B499" s="116" t="s">
        <v>561</v>
      </c>
      <c r="C499" s="196" t="s">
        <v>1047</v>
      </c>
      <c r="D499" s="419" t="s">
        <v>1048</v>
      </c>
      <c r="E499" s="202" t="n">
        <v>0</v>
      </c>
      <c r="F499" s="202" t="n">
        <v>339750</v>
      </c>
      <c r="G499" s="202" t="n">
        <v>194618</v>
      </c>
      <c r="H499" s="202" t="n">
        <v>13658</v>
      </c>
      <c r="I499" s="202" t="n">
        <v>0</v>
      </c>
      <c r="J499" s="202" t="n">
        <v>0</v>
      </c>
      <c r="K499" s="202" t="n">
        <f aca="false">SUM(E499:J499)</f>
        <v>548026</v>
      </c>
      <c r="L499" s="436" t="n">
        <v>48035782</v>
      </c>
    </row>
    <row r="500" customFormat="false" ht="30" hidden="false" customHeight="false" outlineLevel="0" collapsed="false">
      <c r="A500" s="195" t="s">
        <v>1003</v>
      </c>
      <c r="B500" s="116" t="s">
        <v>561</v>
      </c>
      <c r="C500" s="196" t="s">
        <v>1049</v>
      </c>
      <c r="D500" s="419" t="s">
        <v>1050</v>
      </c>
      <c r="E500" s="202" t="n">
        <v>0</v>
      </c>
      <c r="F500" s="202" t="n">
        <v>0</v>
      </c>
      <c r="G500" s="202" t="n">
        <v>0</v>
      </c>
      <c r="H500" s="202" t="n">
        <v>0</v>
      </c>
      <c r="I500" s="202" t="n">
        <v>0</v>
      </c>
      <c r="J500" s="202" t="n">
        <v>0</v>
      </c>
      <c r="K500" s="202" t="n">
        <f aca="false">SUM(E500:J500)</f>
        <v>0</v>
      </c>
      <c r="L500" s="436" t="n">
        <v>0</v>
      </c>
    </row>
    <row r="501" customFormat="false" ht="20.6" hidden="false" customHeight="false" outlineLevel="0" collapsed="false">
      <c r="A501" s="195" t="s">
        <v>1003</v>
      </c>
      <c r="B501" s="116" t="s">
        <v>561</v>
      </c>
      <c r="C501" s="196" t="s">
        <v>1051</v>
      </c>
      <c r="D501" s="419" t="s">
        <v>1052</v>
      </c>
      <c r="E501" s="202" t="n">
        <v>0</v>
      </c>
      <c r="F501" s="202" t="n">
        <v>0</v>
      </c>
      <c r="G501" s="202" t="n">
        <v>0</v>
      </c>
      <c r="H501" s="202" t="n">
        <v>0</v>
      </c>
      <c r="I501" s="202" t="n">
        <v>0</v>
      </c>
      <c r="J501" s="202" t="n">
        <v>0</v>
      </c>
      <c r="K501" s="202" t="n">
        <f aca="false">SUM(E501:J501)</f>
        <v>0</v>
      </c>
      <c r="L501" s="436" t="n">
        <v>0</v>
      </c>
    </row>
    <row r="502" customFormat="false" ht="30" hidden="false" customHeight="false" outlineLevel="0" collapsed="false">
      <c r="A502" s="195" t="s">
        <v>1003</v>
      </c>
      <c r="B502" s="116" t="s">
        <v>561</v>
      </c>
      <c r="C502" s="196" t="s">
        <v>1059</v>
      </c>
      <c r="D502" s="419" t="s">
        <v>1060</v>
      </c>
      <c r="E502" s="202" t="n">
        <v>0</v>
      </c>
      <c r="F502" s="202" t="n">
        <v>0</v>
      </c>
      <c r="G502" s="202" t="n">
        <v>0</v>
      </c>
      <c r="H502" s="202" t="n">
        <v>0</v>
      </c>
      <c r="I502" s="202" t="n">
        <v>0</v>
      </c>
      <c r="J502" s="202" t="n">
        <v>0</v>
      </c>
      <c r="K502" s="202" t="n">
        <f aca="false">SUM(E502:J502)</f>
        <v>0</v>
      </c>
      <c r="L502" s="436" t="n">
        <v>0</v>
      </c>
    </row>
    <row r="503" customFormat="false" ht="20.6" hidden="false" customHeight="false" outlineLevel="0" collapsed="false">
      <c r="A503" s="195" t="s">
        <v>1003</v>
      </c>
      <c r="B503" s="116" t="s">
        <v>561</v>
      </c>
      <c r="C503" s="196" t="s">
        <v>1061</v>
      </c>
      <c r="D503" s="419" t="s">
        <v>1062</v>
      </c>
      <c r="E503" s="202" t="n">
        <v>0</v>
      </c>
      <c r="F503" s="202" t="n">
        <v>0</v>
      </c>
      <c r="G503" s="202" t="n">
        <v>0</v>
      </c>
      <c r="H503" s="202" t="n">
        <v>0</v>
      </c>
      <c r="I503" s="202" t="n">
        <v>0</v>
      </c>
      <c r="J503" s="202" t="n">
        <v>0</v>
      </c>
      <c r="K503" s="202" t="n">
        <f aca="false">SUM(E503:J503)</f>
        <v>0</v>
      </c>
      <c r="L503" s="436" t="n">
        <v>69796</v>
      </c>
    </row>
    <row r="504" customFormat="false" ht="13.1" hidden="false" customHeight="false" outlineLevel="0" collapsed="false">
      <c r="A504" s="195" t="s">
        <v>1003</v>
      </c>
      <c r="B504" s="116" t="s">
        <v>561</v>
      </c>
      <c r="C504" s="196" t="s">
        <v>1063</v>
      </c>
      <c r="D504" s="419" t="s">
        <v>1064</v>
      </c>
      <c r="E504" s="202" t="n">
        <v>0</v>
      </c>
      <c r="F504" s="202" t="n">
        <v>660000</v>
      </c>
      <c r="G504" s="202" t="n">
        <v>2700000</v>
      </c>
      <c r="H504" s="202" t="n">
        <v>0</v>
      </c>
      <c r="I504" s="202" t="n">
        <v>0</v>
      </c>
      <c r="J504" s="202" t="n">
        <v>0</v>
      </c>
      <c r="K504" s="202" t="n">
        <f aca="false">SUM(E504:J504)</f>
        <v>3360000</v>
      </c>
      <c r="L504" s="436" t="n">
        <v>55740000</v>
      </c>
    </row>
    <row r="505" customFormat="false" ht="13.1" hidden="false" customHeight="false" outlineLevel="0" collapsed="false">
      <c r="A505" s="195" t="s">
        <v>1003</v>
      </c>
      <c r="B505" s="116" t="s">
        <v>561</v>
      </c>
      <c r="C505" s="196" t="s">
        <v>1065</v>
      </c>
      <c r="D505" s="419" t="s">
        <v>1066</v>
      </c>
      <c r="E505" s="202" t="n">
        <v>0</v>
      </c>
      <c r="F505" s="202" t="n">
        <v>0</v>
      </c>
      <c r="G505" s="202" t="n">
        <v>0</v>
      </c>
      <c r="H505" s="202" t="n">
        <v>0</v>
      </c>
      <c r="I505" s="202" t="n">
        <v>0</v>
      </c>
      <c r="J505" s="202" t="n">
        <v>0</v>
      </c>
      <c r="K505" s="202" t="n">
        <f aca="false">SUM(E505:J505)</f>
        <v>0</v>
      </c>
      <c r="L505" s="436" t="n">
        <v>0</v>
      </c>
    </row>
    <row r="506" customFormat="false" ht="20.6" hidden="false" customHeight="false" outlineLevel="0" collapsed="false">
      <c r="A506" s="195" t="s">
        <v>1003</v>
      </c>
      <c r="B506" s="116" t="s">
        <v>561</v>
      </c>
      <c r="C506" s="196" t="s">
        <v>1067</v>
      </c>
      <c r="D506" s="419" t="s">
        <v>1068</v>
      </c>
      <c r="E506" s="202" t="n">
        <v>0</v>
      </c>
      <c r="F506" s="202" t="n">
        <v>0</v>
      </c>
      <c r="G506" s="202" t="n">
        <v>0</v>
      </c>
      <c r="H506" s="202" t="n">
        <v>0</v>
      </c>
      <c r="I506" s="202" t="n">
        <v>0</v>
      </c>
      <c r="J506" s="202" t="n">
        <v>0</v>
      </c>
      <c r="K506" s="202" t="n">
        <f aca="false">SUM(E506:J506)</f>
        <v>0</v>
      </c>
      <c r="L506" s="436" t="n">
        <v>0</v>
      </c>
    </row>
    <row r="507" customFormat="false" ht="20.6" hidden="false" customHeight="false" outlineLevel="0" collapsed="false">
      <c r="A507" s="195" t="s">
        <v>1003</v>
      </c>
      <c r="B507" s="116" t="s">
        <v>561</v>
      </c>
      <c r="C507" s="196" t="s">
        <v>1045</v>
      </c>
      <c r="D507" s="419" t="s">
        <v>1069</v>
      </c>
      <c r="E507" s="202" t="n">
        <v>0</v>
      </c>
      <c r="F507" s="202" t="n">
        <v>0</v>
      </c>
      <c r="G507" s="202" t="n">
        <v>0</v>
      </c>
      <c r="H507" s="202" t="n">
        <v>0</v>
      </c>
      <c r="I507" s="202" t="n">
        <v>0</v>
      </c>
      <c r="J507" s="202" t="n">
        <v>0</v>
      </c>
      <c r="K507" s="202" t="n">
        <f aca="false">SUM(E507:J507)</f>
        <v>0</v>
      </c>
      <c r="L507" s="436" t="n">
        <v>0</v>
      </c>
    </row>
    <row r="508" customFormat="false" ht="20.6" hidden="false" customHeight="false" outlineLevel="0" collapsed="false">
      <c r="A508" s="195" t="s">
        <v>1003</v>
      </c>
      <c r="B508" s="116" t="s">
        <v>561</v>
      </c>
      <c r="C508" s="196" t="s">
        <v>1047</v>
      </c>
      <c r="D508" s="419" t="s">
        <v>1070</v>
      </c>
      <c r="E508" s="202" t="n">
        <v>0</v>
      </c>
      <c r="F508" s="202" t="n">
        <v>0</v>
      </c>
      <c r="G508" s="202" t="n">
        <v>0</v>
      </c>
      <c r="H508" s="202" t="n">
        <v>0</v>
      </c>
      <c r="I508" s="202" t="n">
        <v>0</v>
      </c>
      <c r="J508" s="202" t="n">
        <v>0</v>
      </c>
      <c r="K508" s="202" t="n">
        <f aca="false">SUM(E508:J508)</f>
        <v>0</v>
      </c>
      <c r="L508" s="436" t="n">
        <v>0</v>
      </c>
    </row>
    <row r="509" customFormat="false" ht="20.6" hidden="false" customHeight="false" outlineLevel="0" collapsed="false">
      <c r="A509" s="195" t="s">
        <v>1003</v>
      </c>
      <c r="B509" s="116" t="s">
        <v>135</v>
      </c>
      <c r="C509" s="196" t="s">
        <v>1071</v>
      </c>
      <c r="D509" s="419" t="s">
        <v>1072</v>
      </c>
      <c r="E509" s="202" t="n">
        <v>0</v>
      </c>
      <c r="F509" s="202" t="n">
        <v>709000</v>
      </c>
      <c r="G509" s="202" t="n">
        <v>0</v>
      </c>
      <c r="H509" s="202" t="n">
        <v>15000</v>
      </c>
      <c r="I509" s="202" t="n">
        <v>0</v>
      </c>
      <c r="J509" s="202" t="n">
        <v>75000</v>
      </c>
      <c r="K509" s="202" t="n">
        <f aca="false">SUM(E509:J509)</f>
        <v>799000</v>
      </c>
      <c r="L509" s="436" t="n">
        <v>15907000</v>
      </c>
    </row>
    <row r="510" customFormat="false" ht="30" hidden="false" customHeight="false" outlineLevel="0" collapsed="false">
      <c r="A510" s="195" t="s">
        <v>1003</v>
      </c>
      <c r="B510" s="116" t="s">
        <v>135</v>
      </c>
      <c r="C510" s="196" t="s">
        <v>1073</v>
      </c>
      <c r="D510" s="419" t="s">
        <v>1074</v>
      </c>
      <c r="E510" s="202" t="n">
        <v>0</v>
      </c>
      <c r="F510" s="202" t="n">
        <v>0</v>
      </c>
      <c r="G510" s="202" t="n">
        <v>0</v>
      </c>
      <c r="H510" s="202" t="n">
        <v>0</v>
      </c>
      <c r="I510" s="202" t="n">
        <v>0</v>
      </c>
      <c r="J510" s="202" t="n">
        <v>0</v>
      </c>
      <c r="K510" s="202" t="n">
        <f aca="false">SUM(E510:J510)</f>
        <v>0</v>
      </c>
      <c r="L510" s="436" t="n">
        <v>4410000</v>
      </c>
    </row>
    <row r="511" customFormat="false" ht="13.1" hidden="false" customHeight="false" outlineLevel="0" collapsed="false">
      <c r="A511" s="195" t="s">
        <v>1003</v>
      </c>
      <c r="B511" s="116" t="s">
        <v>135</v>
      </c>
      <c r="C511" s="196" t="s">
        <v>1075</v>
      </c>
      <c r="D511" s="419" t="s">
        <v>1076</v>
      </c>
      <c r="E511" s="202" t="n">
        <v>0</v>
      </c>
      <c r="F511" s="202" t="n">
        <v>0</v>
      </c>
      <c r="G511" s="202" t="n">
        <v>0</v>
      </c>
      <c r="H511" s="202" t="n">
        <v>0</v>
      </c>
      <c r="I511" s="202" t="n">
        <v>0</v>
      </c>
      <c r="J511" s="202" t="n">
        <v>0</v>
      </c>
      <c r="K511" s="202" t="n">
        <f aca="false">SUM(E511:J511)</f>
        <v>0</v>
      </c>
      <c r="L511" s="436" t="n">
        <v>0</v>
      </c>
    </row>
    <row r="512" customFormat="false" ht="20.6" hidden="false" customHeight="false" outlineLevel="0" collapsed="false">
      <c r="A512" s="195" t="s">
        <v>1003</v>
      </c>
      <c r="B512" s="116" t="s">
        <v>135</v>
      </c>
      <c r="C512" s="196" t="s">
        <v>1077</v>
      </c>
      <c r="D512" s="419" t="s">
        <v>1078</v>
      </c>
      <c r="E512" s="202" t="n">
        <v>0</v>
      </c>
      <c r="F512" s="202" t="n">
        <v>0</v>
      </c>
      <c r="G512" s="202" t="n">
        <v>0</v>
      </c>
      <c r="H512" s="202" t="n">
        <v>0</v>
      </c>
      <c r="I512" s="202" t="n">
        <v>0</v>
      </c>
      <c r="J512" s="202" t="n">
        <v>0</v>
      </c>
      <c r="K512" s="202" t="n">
        <f aca="false">SUM(E512:J512)</f>
        <v>0</v>
      </c>
      <c r="L512" s="436" t="n">
        <v>0</v>
      </c>
    </row>
    <row r="513" customFormat="false" ht="13.1" hidden="false" customHeight="false" outlineLevel="0" collapsed="false">
      <c r="A513" s="195" t="s">
        <v>1003</v>
      </c>
      <c r="B513" s="116" t="s">
        <v>135</v>
      </c>
      <c r="C513" s="196" t="s">
        <v>1079</v>
      </c>
      <c r="D513" s="419" t="s">
        <v>1080</v>
      </c>
      <c r="E513" s="202" t="n">
        <v>0</v>
      </c>
      <c r="F513" s="202" t="n">
        <v>0</v>
      </c>
      <c r="G513" s="202" t="n">
        <v>31110</v>
      </c>
      <c r="H513" s="202" t="n">
        <v>0</v>
      </c>
      <c r="I513" s="202" t="n">
        <v>0</v>
      </c>
      <c r="J513" s="202" t="n">
        <v>0</v>
      </c>
      <c r="K513" s="202" t="n">
        <f aca="false">SUM(E513:J513)</f>
        <v>31110</v>
      </c>
      <c r="L513" s="436" t="n">
        <v>304390</v>
      </c>
    </row>
    <row r="514" customFormat="false" ht="20.6" hidden="false" customHeight="false" outlineLevel="0" collapsed="false">
      <c r="A514" s="195" t="s">
        <v>1003</v>
      </c>
      <c r="B514" s="116" t="s">
        <v>135</v>
      </c>
      <c r="C514" s="196" t="s">
        <v>1081</v>
      </c>
      <c r="D514" s="419" t="s">
        <v>1082</v>
      </c>
      <c r="E514" s="202" t="n">
        <v>0</v>
      </c>
      <c r="F514" s="202" t="n">
        <v>0</v>
      </c>
      <c r="G514" s="202" t="n">
        <v>0</v>
      </c>
      <c r="H514" s="202" t="n">
        <v>0</v>
      </c>
      <c r="I514" s="202" t="n">
        <v>0</v>
      </c>
      <c r="J514" s="202" t="n">
        <v>0</v>
      </c>
      <c r="K514" s="202" t="n">
        <f aca="false">SUM(E514:J514)</f>
        <v>0</v>
      </c>
      <c r="L514" s="436" t="n">
        <v>0</v>
      </c>
    </row>
    <row r="515" customFormat="false" ht="13.1" hidden="false" customHeight="false" outlineLevel="0" collapsed="false">
      <c r="A515" s="195" t="s">
        <v>1003</v>
      </c>
      <c r="B515" s="116" t="s">
        <v>135</v>
      </c>
      <c r="C515" s="196" t="s">
        <v>1083</v>
      </c>
      <c r="D515" s="419" t="s">
        <v>1084</v>
      </c>
      <c r="E515" s="202" t="n">
        <v>0</v>
      </c>
      <c r="F515" s="202" t="n">
        <v>0</v>
      </c>
      <c r="G515" s="202" t="n">
        <v>0</v>
      </c>
      <c r="H515" s="202" t="n">
        <v>0</v>
      </c>
      <c r="I515" s="202" t="n">
        <v>0</v>
      </c>
      <c r="J515" s="202" t="n">
        <v>0</v>
      </c>
      <c r="K515" s="202" t="n">
        <f aca="false">SUM(E515:J515)</f>
        <v>0</v>
      </c>
      <c r="L515" s="436" t="n">
        <v>0</v>
      </c>
    </row>
    <row r="516" customFormat="false" ht="20.6" hidden="false" customHeight="false" outlineLevel="0" collapsed="false">
      <c r="A516" s="195" t="s">
        <v>1003</v>
      </c>
      <c r="B516" s="116" t="s">
        <v>135</v>
      </c>
      <c r="C516" s="196" t="s">
        <v>1085</v>
      </c>
      <c r="D516" s="419" t="s">
        <v>1086</v>
      </c>
      <c r="E516" s="202" t="n">
        <v>0</v>
      </c>
      <c r="F516" s="202" t="n">
        <v>0</v>
      </c>
      <c r="G516" s="202" t="n">
        <v>0</v>
      </c>
      <c r="H516" s="202" t="n">
        <v>0</v>
      </c>
      <c r="I516" s="202" t="n">
        <v>0</v>
      </c>
      <c r="J516" s="202" t="n">
        <v>0</v>
      </c>
      <c r="K516" s="202" t="n">
        <f aca="false">SUM(E516:J516)</f>
        <v>0</v>
      </c>
      <c r="L516" s="436" t="n">
        <v>1747164</v>
      </c>
    </row>
    <row r="517" customFormat="false" ht="20.6" hidden="false" customHeight="false" outlineLevel="0" collapsed="false">
      <c r="A517" s="195" t="s">
        <v>1003</v>
      </c>
      <c r="B517" s="116" t="s">
        <v>135</v>
      </c>
      <c r="C517" s="196" t="s">
        <v>1087</v>
      </c>
      <c r="D517" s="419" t="s">
        <v>1088</v>
      </c>
      <c r="E517" s="202" t="n">
        <v>0</v>
      </c>
      <c r="F517" s="202" t="n">
        <v>0</v>
      </c>
      <c r="G517" s="202" t="n">
        <v>0</v>
      </c>
      <c r="H517" s="202" t="n">
        <v>0</v>
      </c>
      <c r="I517" s="202" t="n">
        <v>0</v>
      </c>
      <c r="J517" s="202" t="n">
        <v>0</v>
      </c>
      <c r="K517" s="202" t="n">
        <f aca="false">SUM(E517:J517)</f>
        <v>0</v>
      </c>
      <c r="L517" s="436" t="n">
        <v>0</v>
      </c>
    </row>
    <row r="518" customFormat="false" ht="20.6" hidden="false" customHeight="false" outlineLevel="0" collapsed="false">
      <c r="A518" s="195" t="s">
        <v>1003</v>
      </c>
      <c r="B518" s="116" t="s">
        <v>135</v>
      </c>
      <c r="C518" s="196" t="s">
        <v>1089</v>
      </c>
      <c r="D518" s="419" t="s">
        <v>1090</v>
      </c>
      <c r="E518" s="202" t="n">
        <v>0</v>
      </c>
      <c r="F518" s="202" t="n">
        <v>0</v>
      </c>
      <c r="G518" s="202" t="n">
        <v>0</v>
      </c>
      <c r="H518" s="202" t="n">
        <v>0</v>
      </c>
      <c r="I518" s="202" t="n">
        <v>0</v>
      </c>
      <c r="J518" s="202" t="n">
        <v>0</v>
      </c>
      <c r="K518" s="202" t="n">
        <f aca="false">SUM(E518:J518)</f>
        <v>0</v>
      </c>
      <c r="L518" s="436" t="n">
        <v>0</v>
      </c>
    </row>
    <row r="519" customFormat="false" ht="20.6" hidden="false" customHeight="false" outlineLevel="0" collapsed="false">
      <c r="A519" s="195" t="s">
        <v>1003</v>
      </c>
      <c r="B519" s="116" t="s">
        <v>135</v>
      </c>
      <c r="C519" s="196" t="s">
        <v>1091</v>
      </c>
      <c r="D519" s="419" t="s">
        <v>1092</v>
      </c>
      <c r="E519" s="202" t="n">
        <v>24800</v>
      </c>
      <c r="F519" s="202" t="n">
        <v>111600</v>
      </c>
      <c r="G519" s="202" t="n">
        <v>739200</v>
      </c>
      <c r="H519" s="202" t="n">
        <v>5259600</v>
      </c>
      <c r="I519" s="202" t="n">
        <v>1173900</v>
      </c>
      <c r="J519" s="202" t="n">
        <v>5047000</v>
      </c>
      <c r="K519" s="202" t="n">
        <f aca="false">SUM(E519:J519)</f>
        <v>12356100</v>
      </c>
      <c r="L519" s="436" t="n">
        <v>180297200</v>
      </c>
    </row>
    <row r="520" customFormat="false" ht="20.6" hidden="false" customHeight="false" outlineLevel="0" collapsed="false">
      <c r="A520" s="195" t="s">
        <v>1003</v>
      </c>
      <c r="B520" s="116" t="s">
        <v>135</v>
      </c>
      <c r="C520" s="196" t="s">
        <v>1093</v>
      </c>
      <c r="D520" s="419" t="s">
        <v>1094</v>
      </c>
      <c r="E520" s="202" t="n">
        <v>0</v>
      </c>
      <c r="F520" s="202" t="n">
        <v>0</v>
      </c>
      <c r="G520" s="202" t="n">
        <v>0</v>
      </c>
      <c r="H520" s="202" t="n">
        <v>0</v>
      </c>
      <c r="I520" s="202" t="n">
        <v>0</v>
      </c>
      <c r="J520" s="202" t="n">
        <v>0</v>
      </c>
      <c r="K520" s="202" t="n">
        <f aca="false">SUM(E520:J520)</f>
        <v>0</v>
      </c>
      <c r="L520" s="436" t="n">
        <v>335300</v>
      </c>
    </row>
    <row r="521" customFormat="false" ht="13.1" hidden="false" customHeight="false" outlineLevel="0" collapsed="false">
      <c r="A521" s="195" t="s">
        <v>1003</v>
      </c>
      <c r="B521" s="116" t="s">
        <v>135</v>
      </c>
      <c r="C521" s="196" t="s">
        <v>1095</v>
      </c>
      <c r="D521" s="419" t="s">
        <v>1096</v>
      </c>
      <c r="E521" s="202" t="n">
        <v>0</v>
      </c>
      <c r="F521" s="202" t="n">
        <v>0</v>
      </c>
      <c r="G521" s="202" t="n">
        <v>0</v>
      </c>
      <c r="H521" s="202" t="n">
        <v>0</v>
      </c>
      <c r="I521" s="202" t="n">
        <v>0</v>
      </c>
      <c r="J521" s="202" t="n">
        <v>0</v>
      </c>
      <c r="K521" s="202" t="n">
        <f aca="false">SUM(E521:J521)</f>
        <v>0</v>
      </c>
      <c r="L521" s="436" t="n">
        <v>249707920</v>
      </c>
    </row>
    <row r="522" customFormat="false" ht="13.1" hidden="false" customHeight="false" outlineLevel="0" collapsed="false">
      <c r="A522" s="195" t="s">
        <v>1003</v>
      </c>
      <c r="B522" s="116" t="s">
        <v>135</v>
      </c>
      <c r="C522" s="196" t="s">
        <v>1079</v>
      </c>
      <c r="D522" s="419" t="s">
        <v>1097</v>
      </c>
      <c r="E522" s="202" t="n">
        <v>0</v>
      </c>
      <c r="F522" s="202" t="n">
        <v>0</v>
      </c>
      <c r="G522" s="202" t="n">
        <v>0</v>
      </c>
      <c r="H522" s="202" t="n">
        <v>20160</v>
      </c>
      <c r="I522" s="202" t="n">
        <v>0</v>
      </c>
      <c r="J522" s="202" t="n">
        <v>3240</v>
      </c>
      <c r="K522" s="202" t="n">
        <f aca="false">SUM(E522:J522)</f>
        <v>23400</v>
      </c>
      <c r="L522" s="436" t="n">
        <v>8083440</v>
      </c>
    </row>
    <row r="523" customFormat="false" ht="20.6" hidden="false" customHeight="false" outlineLevel="0" collapsed="false">
      <c r="A523" s="195" t="s">
        <v>1003</v>
      </c>
      <c r="B523" s="116" t="s">
        <v>135</v>
      </c>
      <c r="C523" s="196" t="s">
        <v>1081</v>
      </c>
      <c r="D523" s="419" t="s">
        <v>1098</v>
      </c>
      <c r="E523" s="202" t="n">
        <v>0</v>
      </c>
      <c r="F523" s="202" t="n">
        <v>0</v>
      </c>
      <c r="G523" s="202" t="n">
        <v>0</v>
      </c>
      <c r="H523" s="202" t="n">
        <v>0</v>
      </c>
      <c r="I523" s="202" t="n">
        <v>0</v>
      </c>
      <c r="J523" s="202" t="n">
        <v>0</v>
      </c>
      <c r="K523" s="202" t="n">
        <f aca="false">SUM(E523:J523)</f>
        <v>0</v>
      </c>
      <c r="L523" s="436" t="n">
        <v>0</v>
      </c>
    </row>
    <row r="524" customFormat="false" ht="13.1" hidden="false" customHeight="false" outlineLevel="0" collapsed="false">
      <c r="A524" s="195" t="s">
        <v>1003</v>
      </c>
      <c r="B524" s="116" t="s">
        <v>135</v>
      </c>
      <c r="C524" s="196" t="s">
        <v>1083</v>
      </c>
      <c r="D524" s="419" t="s">
        <v>1099</v>
      </c>
      <c r="E524" s="202" t="n">
        <v>0</v>
      </c>
      <c r="F524" s="202" t="n">
        <v>0</v>
      </c>
      <c r="G524" s="202" t="n">
        <v>0</v>
      </c>
      <c r="H524" s="202" t="n">
        <v>0</v>
      </c>
      <c r="I524" s="202" t="n">
        <v>0</v>
      </c>
      <c r="J524" s="202" t="n">
        <v>0</v>
      </c>
      <c r="K524" s="202" t="n">
        <f aca="false">SUM(E524:J524)</f>
        <v>0</v>
      </c>
      <c r="L524" s="436" t="n">
        <v>0</v>
      </c>
    </row>
    <row r="525" customFormat="false" ht="30" hidden="false" customHeight="false" outlineLevel="0" collapsed="false">
      <c r="A525" s="195" t="s">
        <v>1003</v>
      </c>
      <c r="B525" s="116" t="s">
        <v>135</v>
      </c>
      <c r="C525" s="196" t="s">
        <v>1100</v>
      </c>
      <c r="D525" s="419" t="s">
        <v>1101</v>
      </c>
      <c r="E525" s="202" t="n">
        <v>0</v>
      </c>
      <c r="F525" s="202" t="n">
        <v>168300</v>
      </c>
      <c r="G525" s="202" t="n">
        <v>339500</v>
      </c>
      <c r="H525" s="202" t="n">
        <v>110200</v>
      </c>
      <c r="I525" s="202" t="n">
        <v>0</v>
      </c>
      <c r="J525" s="202" t="n">
        <v>0</v>
      </c>
      <c r="K525" s="202" t="n">
        <f aca="false">SUM(E525:J525)</f>
        <v>618000</v>
      </c>
      <c r="L525" s="436" t="n">
        <v>112824480</v>
      </c>
    </row>
    <row r="526" customFormat="false" ht="24" hidden="false" customHeight="true" outlineLevel="0" collapsed="false">
      <c r="A526" s="195" t="s">
        <v>1003</v>
      </c>
      <c r="B526" s="116" t="s">
        <v>135</v>
      </c>
      <c r="C526" s="196" t="s">
        <v>1102</v>
      </c>
      <c r="D526" s="419" t="s">
        <v>1103</v>
      </c>
      <c r="E526" s="202" t="n">
        <v>0</v>
      </c>
      <c r="F526" s="202" t="n">
        <v>0</v>
      </c>
      <c r="G526" s="202" t="n">
        <v>0</v>
      </c>
      <c r="H526" s="202" t="n">
        <v>0</v>
      </c>
      <c r="I526" s="202" t="n">
        <v>0</v>
      </c>
      <c r="J526" s="202" t="n">
        <v>0</v>
      </c>
      <c r="K526" s="202" t="n">
        <f aca="false">SUM(E526:J526)</f>
        <v>0</v>
      </c>
      <c r="L526" s="436" t="n">
        <v>0</v>
      </c>
    </row>
    <row r="527" customFormat="false" ht="24" hidden="false" customHeight="true" outlineLevel="0" collapsed="false">
      <c r="A527" s="195" t="s">
        <v>1003</v>
      </c>
      <c r="B527" s="116" t="s">
        <v>135</v>
      </c>
      <c r="C527" s="196" t="s">
        <v>1104</v>
      </c>
      <c r="D527" s="419" t="s">
        <v>1105</v>
      </c>
      <c r="E527" s="202" t="n">
        <v>0</v>
      </c>
      <c r="F527" s="202" t="n">
        <v>0</v>
      </c>
      <c r="G527" s="202" t="n">
        <v>0</v>
      </c>
      <c r="H527" s="202" t="n">
        <v>0</v>
      </c>
      <c r="I527" s="202" t="n">
        <v>0</v>
      </c>
      <c r="J527" s="202" t="n">
        <v>0</v>
      </c>
      <c r="K527" s="202" t="n">
        <f aca="false">SUM(E527:J527)</f>
        <v>0</v>
      </c>
      <c r="L527" s="436" t="n">
        <v>0</v>
      </c>
    </row>
    <row r="528" customFormat="false" ht="24" hidden="false" customHeight="true" outlineLevel="0" collapsed="false">
      <c r="A528" s="195" t="s">
        <v>1003</v>
      </c>
      <c r="B528" s="116" t="s">
        <v>135</v>
      </c>
      <c r="C528" s="196" t="s">
        <v>1106</v>
      </c>
      <c r="D528" s="419" t="s">
        <v>1107</v>
      </c>
      <c r="E528" s="202" t="n">
        <v>0</v>
      </c>
      <c r="F528" s="202" t="n">
        <v>0</v>
      </c>
      <c r="G528" s="202" t="n">
        <v>0</v>
      </c>
      <c r="H528" s="202" t="n">
        <v>0</v>
      </c>
      <c r="I528" s="202" t="n">
        <v>0</v>
      </c>
      <c r="J528" s="202" t="n">
        <v>0</v>
      </c>
      <c r="K528" s="202" t="n">
        <f aca="false">SUM(E528:J528)</f>
        <v>0</v>
      </c>
      <c r="L528" s="436" t="n">
        <v>0</v>
      </c>
    </row>
    <row r="529" customFormat="false" ht="24" hidden="false" customHeight="true" outlineLevel="0" collapsed="false">
      <c r="A529" s="195" t="s">
        <v>1003</v>
      </c>
      <c r="B529" s="116" t="s">
        <v>135</v>
      </c>
      <c r="C529" s="196" t="s">
        <v>1108</v>
      </c>
      <c r="D529" s="419" t="s">
        <v>1109</v>
      </c>
      <c r="E529" s="202" t="n">
        <v>0</v>
      </c>
      <c r="F529" s="202" t="n">
        <v>0</v>
      </c>
      <c r="G529" s="202" t="n">
        <v>0</v>
      </c>
      <c r="H529" s="202" t="n">
        <v>0</v>
      </c>
      <c r="I529" s="202" t="n">
        <v>0</v>
      </c>
      <c r="J529" s="202" t="n">
        <v>0</v>
      </c>
      <c r="K529" s="202" t="n">
        <f aca="false">SUM(E529:J529)</f>
        <v>0</v>
      </c>
      <c r="L529" s="436" t="n">
        <v>0</v>
      </c>
    </row>
    <row r="530" customFormat="false" ht="24" hidden="false" customHeight="true" outlineLevel="0" collapsed="false">
      <c r="A530" s="195" t="s">
        <v>1003</v>
      </c>
      <c r="B530" s="116" t="s">
        <v>135</v>
      </c>
      <c r="C530" s="196" t="s">
        <v>1110</v>
      </c>
      <c r="D530" s="419" t="s">
        <v>1111</v>
      </c>
      <c r="E530" s="202" t="n">
        <v>0</v>
      </c>
      <c r="F530" s="202" t="n">
        <v>0</v>
      </c>
      <c r="G530" s="202" t="n">
        <v>0</v>
      </c>
      <c r="H530" s="202" t="n">
        <v>0</v>
      </c>
      <c r="I530" s="202" t="n">
        <v>0</v>
      </c>
      <c r="J530" s="202" t="n">
        <v>0</v>
      </c>
      <c r="K530" s="202" t="n">
        <f aca="false">SUM(E530:J530)</f>
        <v>0</v>
      </c>
      <c r="L530" s="436" t="n">
        <v>10842000</v>
      </c>
    </row>
    <row r="531" customFormat="false" ht="24" hidden="false" customHeight="true" outlineLevel="0" collapsed="false">
      <c r="A531" s="195" t="s">
        <v>1003</v>
      </c>
      <c r="B531" s="116" t="s">
        <v>135</v>
      </c>
      <c r="C531" s="196" t="s">
        <v>1012</v>
      </c>
      <c r="D531" s="419" t="s">
        <v>1112</v>
      </c>
      <c r="E531" s="202" t="n">
        <v>0</v>
      </c>
      <c r="F531" s="202" t="n">
        <v>0</v>
      </c>
      <c r="G531" s="202" t="n">
        <v>0</v>
      </c>
      <c r="H531" s="202" t="n">
        <v>0</v>
      </c>
      <c r="I531" s="202" t="n">
        <v>0</v>
      </c>
      <c r="J531" s="202" t="n">
        <v>0</v>
      </c>
      <c r="K531" s="202" t="n">
        <f aca="false">SUM(E531:J531)</f>
        <v>0</v>
      </c>
      <c r="L531" s="436" t="n">
        <v>0</v>
      </c>
    </row>
    <row r="532" customFormat="false" ht="24" hidden="false" customHeight="true" outlineLevel="0" collapsed="false">
      <c r="A532" s="195" t="s">
        <v>1003</v>
      </c>
      <c r="B532" s="116" t="s">
        <v>135</v>
      </c>
      <c r="C532" s="196" t="s">
        <v>1113</v>
      </c>
      <c r="D532" s="419" t="s">
        <v>1114</v>
      </c>
      <c r="E532" s="202" t="n">
        <v>0</v>
      </c>
      <c r="F532" s="202" t="n">
        <v>0</v>
      </c>
      <c r="G532" s="202" t="n">
        <v>0</v>
      </c>
      <c r="H532" s="202" t="n">
        <v>0</v>
      </c>
      <c r="I532" s="202" t="n">
        <v>0</v>
      </c>
      <c r="J532" s="202" t="n">
        <v>0</v>
      </c>
      <c r="K532" s="202" t="n">
        <f aca="false">SUM(E532:J532)</f>
        <v>0</v>
      </c>
      <c r="L532" s="436" t="n">
        <v>0</v>
      </c>
    </row>
  </sheetData>
  <autoFilter ref="A18:L532"/>
  <mergeCells count="4">
    <mergeCell ref="K4:K5"/>
    <mergeCell ref="L4:L7"/>
    <mergeCell ref="M4:M5"/>
    <mergeCell ref="N4:N5"/>
  </mergeCells>
  <printOptions headings="false" gridLines="false" gridLinesSet="true" horizontalCentered="true" verticalCentered="true"/>
  <pageMargins left="0.0784722222222222" right="0.0784722222222222" top="0.0784722222222222" bottom="0.0784722222222222" header="0.511805555555555" footer="0.511805555555555"/>
  <pageSetup paperSize="8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58220"/>
    <pageSetUpPr fitToPage="true"/>
  </sheetPr>
  <dimension ref="A1:O53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7" topLeftCell="A18" activePane="bottomLeft" state="frozen"/>
      <selection pane="topLeft" activeCell="A1" activeCellId="0" sqref="A1"/>
      <selection pane="bottomLeft" activeCell="K19" activeCellId="0" sqref="K19"/>
    </sheetView>
  </sheetViews>
  <sheetFormatPr defaultRowHeight="12.8" zeroHeight="false" outlineLevelRow="0" outlineLevelCol="0"/>
  <cols>
    <col collapsed="false" customWidth="true" hidden="false" outlineLevel="0" max="1" min="1" style="120" width="15.29"/>
    <col collapsed="false" customWidth="true" hidden="false" outlineLevel="0" max="2" min="2" style="120" width="17.59"/>
    <col collapsed="false" customWidth="true" hidden="false" outlineLevel="0" max="3" min="3" style="120" width="40.71"/>
    <col collapsed="false" customWidth="true" hidden="false" outlineLevel="0" max="4" min="4" style="120" width="25.86"/>
    <col collapsed="false" customWidth="true" hidden="false" outlineLevel="0" max="5" min="5" style="120" width="15.8"/>
    <col collapsed="false" customWidth="true" hidden="false" outlineLevel="0" max="6" min="6" style="120" width="15"/>
    <col collapsed="false" customWidth="true" hidden="false" outlineLevel="0" max="7" min="7" style="120" width="13.7"/>
    <col collapsed="false" customWidth="true" hidden="false" outlineLevel="0" max="8" min="8" style="120" width="15.29"/>
    <col collapsed="false" customWidth="true" hidden="false" outlineLevel="0" max="9" min="9" style="120" width="14.43"/>
    <col collapsed="false" customWidth="true" hidden="false" outlineLevel="0" max="10" min="10" style="120" width="16"/>
    <col collapsed="false" customWidth="true" hidden="false" outlineLevel="0" max="11" min="11" style="128" width="16.14"/>
    <col collapsed="false" customWidth="true" hidden="false" outlineLevel="0" max="12" min="12" style="413" width="16.57"/>
    <col collapsed="false" customWidth="true" hidden="false" outlineLevel="0" max="14" min="13" style="120" width="16.33"/>
    <col collapsed="false" customWidth="true" hidden="false" outlineLevel="0" max="15" min="15" style="120" width="12.67"/>
    <col collapsed="false" customWidth="true" hidden="false" outlineLevel="0" max="255" min="16" style="120" width="11.42"/>
    <col collapsed="false" customWidth="true" hidden="false" outlineLevel="0" max="256" min="256" style="120" width="22.57"/>
    <col collapsed="false" customWidth="true" hidden="false" outlineLevel="0" max="257" min="257" style="120" width="14.69"/>
    <col collapsed="false" customWidth="true" hidden="false" outlineLevel="0" max="258" min="258" style="120" width="13.7"/>
    <col collapsed="false" customWidth="true" hidden="false" outlineLevel="0" max="259" min="259" style="120" width="15.29"/>
    <col collapsed="false" customWidth="true" hidden="false" outlineLevel="0" max="260" min="260" style="120" width="15"/>
    <col collapsed="false" customWidth="true" hidden="false" outlineLevel="0" max="261" min="261" style="120" width="14.43"/>
    <col collapsed="false" customWidth="true" hidden="false" outlineLevel="0" max="262" min="262" style="120" width="16"/>
    <col collapsed="false" customWidth="true" hidden="false" outlineLevel="0" max="263" min="263" style="120" width="16.14"/>
    <col collapsed="false" customWidth="true" hidden="false" outlineLevel="0" max="264" min="264" style="120" width="16.57"/>
    <col collapsed="false" customWidth="true" hidden="false" outlineLevel="0" max="511" min="265" style="120" width="11.42"/>
    <col collapsed="false" customWidth="true" hidden="false" outlineLevel="0" max="512" min="512" style="120" width="22.57"/>
    <col collapsed="false" customWidth="true" hidden="false" outlineLevel="0" max="513" min="513" style="120" width="14.69"/>
    <col collapsed="false" customWidth="true" hidden="false" outlineLevel="0" max="514" min="514" style="120" width="13.7"/>
    <col collapsed="false" customWidth="true" hidden="false" outlineLevel="0" max="515" min="515" style="120" width="15.29"/>
    <col collapsed="false" customWidth="true" hidden="false" outlineLevel="0" max="516" min="516" style="120" width="15"/>
    <col collapsed="false" customWidth="true" hidden="false" outlineLevel="0" max="517" min="517" style="120" width="14.43"/>
    <col collapsed="false" customWidth="true" hidden="false" outlineLevel="0" max="518" min="518" style="120" width="16"/>
    <col collapsed="false" customWidth="true" hidden="false" outlineLevel="0" max="519" min="519" style="120" width="16.14"/>
    <col collapsed="false" customWidth="true" hidden="false" outlineLevel="0" max="520" min="520" style="120" width="16.57"/>
    <col collapsed="false" customWidth="true" hidden="false" outlineLevel="0" max="767" min="521" style="120" width="11.42"/>
    <col collapsed="false" customWidth="true" hidden="false" outlineLevel="0" max="768" min="768" style="120" width="22.57"/>
    <col collapsed="false" customWidth="true" hidden="false" outlineLevel="0" max="769" min="769" style="120" width="14.69"/>
    <col collapsed="false" customWidth="true" hidden="false" outlineLevel="0" max="770" min="770" style="120" width="13.7"/>
    <col collapsed="false" customWidth="true" hidden="false" outlineLevel="0" max="771" min="771" style="120" width="15.29"/>
    <col collapsed="false" customWidth="true" hidden="false" outlineLevel="0" max="772" min="772" style="120" width="15"/>
    <col collapsed="false" customWidth="true" hidden="false" outlineLevel="0" max="773" min="773" style="120" width="14.43"/>
    <col collapsed="false" customWidth="true" hidden="false" outlineLevel="0" max="774" min="774" style="120" width="16"/>
    <col collapsed="false" customWidth="true" hidden="false" outlineLevel="0" max="775" min="775" style="120" width="16.14"/>
    <col collapsed="false" customWidth="true" hidden="false" outlineLevel="0" max="776" min="776" style="120" width="16.57"/>
    <col collapsed="false" customWidth="true" hidden="false" outlineLevel="0" max="1023" min="777" style="120" width="11.42"/>
    <col collapsed="false" customWidth="true" hidden="false" outlineLevel="0" max="1025" min="1024" style="120" width="22.57"/>
  </cols>
  <sheetData>
    <row r="1" s="96" customFormat="true" ht="18.75" hidden="false" customHeight="true" outlineLevel="0" collapsed="false">
      <c r="A1" s="50" t="s">
        <v>1340</v>
      </c>
      <c r="D1" s="95"/>
      <c r="E1" s="95"/>
      <c r="G1" s="95"/>
      <c r="K1" s="420"/>
      <c r="L1" s="421"/>
    </row>
    <row r="2" s="84" customFormat="true" ht="15" hidden="false" customHeight="false" outlineLevel="0" collapsed="false">
      <c r="A2" s="334" t="s">
        <v>1348</v>
      </c>
      <c r="B2" s="97"/>
      <c r="C2" s="97"/>
      <c r="D2" s="0"/>
      <c r="E2" s="0"/>
      <c r="G2" s="97"/>
      <c r="K2" s="422"/>
      <c r="L2" s="423"/>
    </row>
    <row r="3" s="84" customFormat="true" ht="15" hidden="false" customHeight="false" outlineLevel="0" collapsed="false">
      <c r="A3" s="334" t="s">
        <v>1342</v>
      </c>
      <c r="B3" s="97"/>
      <c r="C3" s="97"/>
      <c r="D3" s="97"/>
      <c r="E3" s="97"/>
      <c r="G3" s="97"/>
      <c r="K3" s="422"/>
      <c r="L3" s="423"/>
    </row>
    <row r="4" customFormat="false" ht="38.15" hidden="false" customHeight="true" outlineLevel="0" collapsed="false">
      <c r="D4" s="437" t="s">
        <v>1349</v>
      </c>
      <c r="E4" s="424" t="s">
        <v>59</v>
      </c>
      <c r="F4" s="424" t="s">
        <v>60</v>
      </c>
      <c r="G4" s="424" t="s">
        <v>61</v>
      </c>
      <c r="H4" s="424" t="s">
        <v>62</v>
      </c>
      <c r="I4" s="424" t="s">
        <v>63</v>
      </c>
      <c r="J4" s="425" t="s">
        <v>64</v>
      </c>
      <c r="K4" s="333" t="s">
        <v>1335</v>
      </c>
      <c r="L4" s="425" t="s">
        <v>67</v>
      </c>
      <c r="M4" s="119" t="s">
        <v>90</v>
      </c>
      <c r="N4" s="119" t="s">
        <v>91</v>
      </c>
      <c r="O4" s="55" t="s">
        <v>92</v>
      </c>
    </row>
    <row r="5" customFormat="false" ht="17" hidden="false" customHeight="true" outlineLevel="0" collapsed="false">
      <c r="D5" s="389" t="s">
        <v>95</v>
      </c>
      <c r="E5" s="121" t="s">
        <v>96</v>
      </c>
      <c r="F5" s="121" t="s">
        <v>98</v>
      </c>
      <c r="G5" s="121" t="s">
        <v>97</v>
      </c>
      <c r="H5" s="121" t="s">
        <v>97</v>
      </c>
      <c r="I5" s="121" t="s">
        <v>97</v>
      </c>
      <c r="J5" s="121" t="s">
        <v>96</v>
      </c>
      <c r="K5" s="333"/>
      <c r="L5" s="425"/>
      <c r="M5" s="119"/>
      <c r="N5" s="119"/>
      <c r="O5" s="55" t="n">
        <v>2017</v>
      </c>
    </row>
    <row r="6" customFormat="false" ht="17" hidden="false" customHeight="true" outlineLevel="0" collapsed="false">
      <c r="D6" s="389" t="s">
        <v>66</v>
      </c>
      <c r="E6" s="109" t="n">
        <f aca="false">E8/$L$8</f>
        <v>0.000745720791223842</v>
      </c>
      <c r="F6" s="109" t="n">
        <f aca="false">F8/$L$8</f>
        <v>0.00948622584210145</v>
      </c>
      <c r="G6" s="109" t="n">
        <f aca="false">G8/$L$8</f>
        <v>0.00107852815428091</v>
      </c>
      <c r="H6" s="109" t="n">
        <f aca="false">H8/$L$8</f>
        <v>0.00392177173585555</v>
      </c>
      <c r="I6" s="109" t="n">
        <f aca="false">I8/$L$8</f>
        <v>0.000806997417117388</v>
      </c>
      <c r="J6" s="109" t="n">
        <f aca="false">J8/$L$8</f>
        <v>0.00368852395253975</v>
      </c>
      <c r="K6" s="109" t="n">
        <f aca="false">K8/$L$8</f>
        <v>0.0197277678931189</v>
      </c>
      <c r="L6" s="425"/>
      <c r="O6" s="122" t="n">
        <f aca="false">PrixCEE_Précarité!D17</f>
        <v>4.73583333333333</v>
      </c>
    </row>
    <row r="7" customFormat="false" ht="17" hidden="false" customHeight="true" outlineLevel="0" collapsed="false">
      <c r="D7" s="426" t="s">
        <v>75</v>
      </c>
      <c r="E7" s="109" t="n">
        <f aca="false">E8/$K$8</f>
        <v>0.0378005659466397</v>
      </c>
      <c r="F7" s="109" t="n">
        <f aca="false">F8/$K$8</f>
        <v>0.480856521300125</v>
      </c>
      <c r="G7" s="109" t="n">
        <f aca="false">G8/$K$8</f>
        <v>0.0546705618255526</v>
      </c>
      <c r="H7" s="109" t="n">
        <f aca="false">H8/$K$8</f>
        <v>0.198794499058532</v>
      </c>
      <c r="I7" s="109" t="n">
        <f aca="false">I8/$K$8</f>
        <v>0.0409066763908385</v>
      </c>
      <c r="J7" s="109" t="n">
        <f aca="false">J8/$K$8</f>
        <v>0.186971175478312</v>
      </c>
      <c r="K7" s="123" t="n">
        <f aca="false">K8/$K$8</f>
        <v>1</v>
      </c>
      <c r="L7" s="425"/>
    </row>
    <row r="8" customFormat="false" ht="17" hidden="false" customHeight="true" outlineLevel="0" collapsed="false">
      <c r="D8" s="396" t="s">
        <v>86</v>
      </c>
      <c r="E8" s="101" t="n">
        <f aca="false">SUM(E11:E16)</f>
        <v>52712743</v>
      </c>
      <c r="F8" s="101" t="n">
        <f aca="false">SUM(F11:F16)</f>
        <v>670552559</v>
      </c>
      <c r="G8" s="101" t="n">
        <f aca="false">SUM(G11:G16)</f>
        <v>76237887</v>
      </c>
      <c r="H8" s="101" t="n">
        <f aca="false">SUM(H11:H16)</f>
        <v>277218160</v>
      </c>
      <c r="I8" s="101" t="n">
        <f aca="false">SUM(I11:I16)</f>
        <v>57044202</v>
      </c>
      <c r="J8" s="101" t="n">
        <f aca="false">SUM(J11:J16)</f>
        <v>260730581</v>
      </c>
      <c r="K8" s="427" t="n">
        <f aca="false">SUM(K11:K16)</f>
        <v>1394496132</v>
      </c>
      <c r="L8" s="428" t="n">
        <f aca="false">SUM(L11:L16)</f>
        <v>70686969735</v>
      </c>
    </row>
    <row r="9" customFormat="false" ht="17" hidden="false" customHeight="true" outlineLevel="0" collapsed="false">
      <c r="D9" s="398" t="s">
        <v>87</v>
      </c>
      <c r="E9" s="107" t="n">
        <f aca="false">E8*$O$6/1000</f>
        <v>249638.765390833</v>
      </c>
      <c r="F9" s="107" t="n">
        <f aca="false">F8*$O$6/1000</f>
        <v>3175625.16066417</v>
      </c>
      <c r="G9" s="107" t="n">
        <f aca="false">G8*$O$6/1000</f>
        <v>361049.9265175</v>
      </c>
      <c r="H9" s="107" t="n">
        <f aca="false">H8*$O$6/1000</f>
        <v>1312859.00273333</v>
      </c>
      <c r="I9" s="107" t="n">
        <f aca="false">I8*$O$6/1000</f>
        <v>270151.833305</v>
      </c>
      <c r="J9" s="107" t="n">
        <f aca="false">J8*$O$6/1000</f>
        <v>1234776.57651917</v>
      </c>
      <c r="K9" s="107" t="n">
        <f aca="false">K8*$O$6/1000</f>
        <v>6604101.26513</v>
      </c>
      <c r="L9" s="107" t="n">
        <f aca="false">L8*$O$6/1000</f>
        <v>334761707.503338</v>
      </c>
    </row>
    <row r="10" customFormat="false" ht="17" hidden="false" customHeight="true" outlineLevel="0" collapsed="false">
      <c r="D10" s="429"/>
      <c r="E10" s="132"/>
      <c r="F10" s="132"/>
      <c r="G10" s="132"/>
      <c r="H10" s="132"/>
      <c r="I10" s="132"/>
      <c r="J10" s="132"/>
      <c r="K10" s="132"/>
      <c r="L10" s="133"/>
    </row>
    <row r="11" customFormat="false" ht="17" hidden="false" customHeight="true" outlineLevel="0" collapsed="false">
      <c r="B11" s="134" t="n">
        <f aca="false">COUNTIF($A$19:$A$544,"Agriculture")</f>
        <v>47</v>
      </c>
      <c r="C11" s="120" t="s">
        <v>103</v>
      </c>
      <c r="D11" s="430" t="s">
        <v>104</v>
      </c>
      <c r="E11" s="136" t="n">
        <f aca="false">SUMIFS(E19:E532,$A$19:$A$532,"Agriculture")</f>
        <v>0</v>
      </c>
      <c r="F11" s="136" t="n">
        <f aca="false">SUMIFS(F19:F532,$A$19:$A$532,"Agriculture")</f>
        <v>0</v>
      </c>
      <c r="G11" s="136" t="n">
        <f aca="false">SUMIFS(G19:G532,$A$19:$A$532,"Agriculture")</f>
        <v>0</v>
      </c>
      <c r="H11" s="136" t="n">
        <f aca="false">SUMIFS(H19:H532,$A$19:$A$532,"Agriculture")</f>
        <v>0</v>
      </c>
      <c r="I11" s="136" t="n">
        <f aca="false">SUMIFS(I19:I532,$A$19:$A$532,"Agriculture")</f>
        <v>0</v>
      </c>
      <c r="J11" s="136" t="n">
        <f aca="false">SUMIFS(J19:J532,$A$19:$A$532,"Agriculture")</f>
        <v>0</v>
      </c>
      <c r="K11" s="136" t="n">
        <f aca="false">SUMIFS(K19:K532,$A$19:$A$532,"Agriculture")</f>
        <v>0</v>
      </c>
      <c r="L11" s="136" t="n">
        <f aca="false">SUMIFS(L19:L532,$A$19:$A$532,"Agriculture")</f>
        <v>0</v>
      </c>
      <c r="M11" s="138" t="n">
        <f aca="false">K11*$O$6/1000</f>
        <v>0</v>
      </c>
      <c r="N11" s="138" t="n">
        <f aca="false">L11*$O$6/1000</f>
        <v>0</v>
      </c>
    </row>
    <row r="12" customFormat="false" ht="17" hidden="false" customHeight="true" outlineLevel="0" collapsed="false">
      <c r="B12" s="134" t="n">
        <f aca="false">COUNTIF($A$19:$A$544,"Résidentiel")</f>
        <v>134</v>
      </c>
      <c r="C12" s="120" t="s">
        <v>103</v>
      </c>
      <c r="D12" s="431" t="s">
        <v>105</v>
      </c>
      <c r="E12" s="143" t="n">
        <f aca="false">SUMIFS(E19:E532,$A$19:$A$532,"Résidentiel")</f>
        <v>52712743</v>
      </c>
      <c r="F12" s="143" t="n">
        <f aca="false">SUMIFS(F19:F532,$A$19:$A$532,"Résidentiel")</f>
        <v>670552559</v>
      </c>
      <c r="G12" s="143" t="n">
        <f aca="false">SUMIFS(G19:G532,$A$19:$A$532,"Résidentiel")</f>
        <v>76237887</v>
      </c>
      <c r="H12" s="143" t="n">
        <f aca="false">SUMIFS(H19:H532,$A$19:$A$532,"Résidentiel")</f>
        <v>277218160</v>
      </c>
      <c r="I12" s="143" t="n">
        <f aca="false">SUMIFS(I19:I532,$A$19:$A$532,"Résidentiel")</f>
        <v>57044202</v>
      </c>
      <c r="J12" s="143" t="n">
        <f aca="false">SUMIFS(J19:J532,$A$19:$A$532,"Résidentiel")</f>
        <v>260730581</v>
      </c>
      <c r="K12" s="143" t="n">
        <f aca="false">SUMIFS(K19:K532,$A$19:$A$532,"Résidentiel")</f>
        <v>1394496132</v>
      </c>
      <c r="L12" s="143" t="n">
        <f aca="false">SUMIFS(L19:L532,$A$19:$A$532,"Résidentiel")</f>
        <v>70661058983</v>
      </c>
      <c r="M12" s="145" t="n">
        <f aca="false">K12*$O$6/1000</f>
        <v>6604101.26513</v>
      </c>
      <c r="N12" s="145" t="n">
        <f aca="false">L12*$O$6/1000</f>
        <v>334638998.500324</v>
      </c>
    </row>
    <row r="13" customFormat="false" ht="17" hidden="false" customHeight="true" outlineLevel="0" collapsed="false">
      <c r="B13" s="134" t="n">
        <f aca="false">COUNTIF($A$19:$A$544,"Tertiaire")</f>
        <v>169</v>
      </c>
      <c r="C13" s="120" t="s">
        <v>103</v>
      </c>
      <c r="D13" s="432" t="s">
        <v>106</v>
      </c>
      <c r="E13" s="405" t="n">
        <f aca="false">SUMIFS(E19:E532,$A$19:$A$532,"Tertiaire")</f>
        <v>0</v>
      </c>
      <c r="F13" s="405" t="n">
        <f aca="false">SUMIFS(F19:F532,$A$19:$A$532,"Tertiaire")</f>
        <v>0</v>
      </c>
      <c r="G13" s="405" t="n">
        <f aca="false">SUMIFS(G19:G532,$A$19:$A$532,"Tertiaire")</f>
        <v>0</v>
      </c>
      <c r="H13" s="405" t="n">
        <f aca="false">SUMIFS(H19:H532,$A$19:$A$532,"Tertiaire")</f>
        <v>0</v>
      </c>
      <c r="I13" s="405" t="n">
        <f aca="false">SUMIFS(I19:I532,$A$19:$A$532,"Tertiaire")</f>
        <v>0</v>
      </c>
      <c r="J13" s="405" t="n">
        <f aca="false">SUMIFS(J19:J532,$A$19:$A$532,"Tertiaire")</f>
        <v>0</v>
      </c>
      <c r="K13" s="405" t="n">
        <f aca="false">SUMIFS(K19:K532,$A$19:$A$532,"Tertiaire")</f>
        <v>0</v>
      </c>
      <c r="L13" s="405" t="n">
        <f aca="false">SUMIFS(L19:L532,$A$19:$A$532,"Tertiaire")</f>
        <v>0</v>
      </c>
      <c r="M13" s="406" t="n">
        <f aca="false">K13*$O$6/1000</f>
        <v>0</v>
      </c>
      <c r="N13" s="406" t="n">
        <f aca="false">L13*$O$6/1000</f>
        <v>0</v>
      </c>
    </row>
    <row r="14" customFormat="false" ht="17" hidden="false" customHeight="true" outlineLevel="0" collapsed="false">
      <c r="B14" s="134" t="n">
        <f aca="false">COUNTIF($A$19:$A$544,"Industrie")</f>
        <v>76</v>
      </c>
      <c r="C14" s="120" t="s">
        <v>103</v>
      </c>
      <c r="D14" s="433" t="s">
        <v>107</v>
      </c>
      <c r="E14" s="160" t="n">
        <f aca="false">SUMIFS(E19:E532,$A$19:$A$532,"Industrie")</f>
        <v>0</v>
      </c>
      <c r="F14" s="160" t="n">
        <f aca="false">SUMIFS(F19:F532,$A$19:$A$532,"Industrie")</f>
        <v>0</v>
      </c>
      <c r="G14" s="160" t="n">
        <f aca="false">SUMIFS(G19:G532,$A$19:$A$532,"Industrie")</f>
        <v>0</v>
      </c>
      <c r="H14" s="160" t="n">
        <f aca="false">SUMIFS(H19:H532,$A$19:$A$532,"Industrie")</f>
        <v>0</v>
      </c>
      <c r="I14" s="160" t="n">
        <f aca="false">SUMIFS(I19:I532,$A$19:$A$532,"Industrie")</f>
        <v>0</v>
      </c>
      <c r="J14" s="160" t="n">
        <f aca="false">SUMIFS(J19:J532,$A$19:$A$532,"Industrie")</f>
        <v>0</v>
      </c>
      <c r="K14" s="160" t="n">
        <f aca="false">SUMIFS(K19:K532,$A$19:$A$532,"Industrie")</f>
        <v>0</v>
      </c>
      <c r="L14" s="160" t="n">
        <f aca="false">SUMIFS(L19:L532,$A$19:$A$532,"Industrie")</f>
        <v>0</v>
      </c>
      <c r="M14" s="162" t="n">
        <f aca="false">K14*$O$6/1000</f>
        <v>0</v>
      </c>
      <c r="N14" s="162" t="n">
        <f aca="false">L14*$O$6/1000</f>
        <v>0</v>
      </c>
    </row>
    <row r="15" customFormat="false" ht="17" hidden="false" customHeight="true" outlineLevel="0" collapsed="false">
      <c r="B15" s="134" t="n">
        <f aca="false">COUNTIF($A$19:$A$544,"Réseaux")</f>
        <v>29</v>
      </c>
      <c r="C15" s="120" t="s">
        <v>103</v>
      </c>
      <c r="D15" s="434" t="s">
        <v>108</v>
      </c>
      <c r="E15" s="168" t="n">
        <f aca="false">SUMIFS(E19:E532,$A$19:$A$532,"Réseaux")</f>
        <v>0</v>
      </c>
      <c r="F15" s="168" t="n">
        <f aca="false">SUMIFS(F19:F532,$A$19:$A$532,"Réseaux")</f>
        <v>0</v>
      </c>
      <c r="G15" s="168" t="n">
        <f aca="false">SUMIFS(G19:G532,$A$19:$A$532,"Réseaux")</f>
        <v>0</v>
      </c>
      <c r="H15" s="168" t="n">
        <f aca="false">SUMIFS(H19:H532,$A$19:$A$532,"Réseaux")</f>
        <v>0</v>
      </c>
      <c r="I15" s="168" t="n">
        <f aca="false">SUMIFS(I19:I532,$A$19:$A$532,"Réseaux")</f>
        <v>0</v>
      </c>
      <c r="J15" s="168" t="n">
        <f aca="false">SUMIFS(J19:J532,$A$19:$A$532,"Réseaux")</f>
        <v>0</v>
      </c>
      <c r="K15" s="168" t="n">
        <f aca="false">SUMIFS(K19:K532,$A$19:$A$532,"Réseaux")</f>
        <v>0</v>
      </c>
      <c r="L15" s="168" t="n">
        <f aca="false">SUMIFS(L19:L532,$A$19:$A$532,"Réseaux")</f>
        <v>25910752</v>
      </c>
      <c r="M15" s="170" t="n">
        <f aca="false">K15*$O$6/1000</f>
        <v>0</v>
      </c>
      <c r="N15" s="170" t="n">
        <f aca="false">L15*$O$6/1000</f>
        <v>122709.003013333</v>
      </c>
    </row>
    <row r="16" customFormat="false" ht="17" hidden="false" customHeight="true" outlineLevel="0" collapsed="false">
      <c r="B16" s="134" t="n">
        <f aca="false">COUNTIF($A$19:$A$544,"Transports")</f>
        <v>59</v>
      </c>
      <c r="C16" s="120" t="s">
        <v>103</v>
      </c>
      <c r="D16" s="435" t="s">
        <v>109</v>
      </c>
      <c r="E16" s="176" t="n">
        <f aca="false">SUMIFS(E19:E532,$A$19:$A$532,"Transports")</f>
        <v>0</v>
      </c>
      <c r="F16" s="176" t="n">
        <f aca="false">SUMIFS(F19:F532,$A$19:$A$532,"Transports")</f>
        <v>0</v>
      </c>
      <c r="G16" s="176" t="n">
        <f aca="false">SUMIFS(G19:G532,$A$19:$A$532,"Transports")</f>
        <v>0</v>
      </c>
      <c r="H16" s="176" t="n">
        <f aca="false">SUMIFS(H19:H532,$A$19:$A$532,"Transports")</f>
        <v>0</v>
      </c>
      <c r="I16" s="176" t="n">
        <f aca="false">SUMIFS(I19:I532,$A$19:$A$532,"Transports")</f>
        <v>0</v>
      </c>
      <c r="J16" s="176" t="n">
        <f aca="false">SUMIFS(J19:J532,$A$19:$A$532,"Transports")</f>
        <v>0</v>
      </c>
      <c r="K16" s="176" t="n">
        <f aca="false">SUMIFS(K19:K532,$A$19:$A$532,"Transports")</f>
        <v>0</v>
      </c>
      <c r="L16" s="176" t="n">
        <f aca="false">SUMIFS(L19:L532,$A$19:$A$532,"Transports")</f>
        <v>0</v>
      </c>
      <c r="M16" s="178" t="n">
        <f aca="false">K16*$O$6/1000</f>
        <v>0</v>
      </c>
      <c r="N16" s="178" t="n">
        <f aca="false">L16*$O$6/1000</f>
        <v>0</v>
      </c>
    </row>
    <row r="17" customFormat="false" ht="17" hidden="false" customHeight="true" outlineLevel="0" collapsed="false">
      <c r="D17" s="429"/>
      <c r="E17" s="191"/>
      <c r="F17" s="191"/>
      <c r="G17" s="191"/>
      <c r="H17" s="191"/>
      <c r="I17" s="191"/>
      <c r="J17" s="191"/>
      <c r="K17" s="191"/>
      <c r="L17" s="191"/>
    </row>
    <row r="18" s="124" customFormat="true" ht="53.15" hidden="false" customHeight="true" outlineLevel="0" collapsed="false">
      <c r="A18" s="192" t="s">
        <v>111</v>
      </c>
      <c r="B18" s="192" t="s">
        <v>112</v>
      </c>
      <c r="C18" s="192" t="s">
        <v>113</v>
      </c>
      <c r="D18" s="192" t="s">
        <v>114</v>
      </c>
      <c r="E18" s="424" t="s">
        <v>59</v>
      </c>
      <c r="F18" s="424" t="s">
        <v>60</v>
      </c>
      <c r="G18" s="424" t="s">
        <v>61</v>
      </c>
      <c r="H18" s="424" t="s">
        <v>62</v>
      </c>
      <c r="I18" s="424" t="s">
        <v>63</v>
      </c>
      <c r="J18" s="425" t="s">
        <v>64</v>
      </c>
      <c r="K18" s="333" t="s">
        <v>89</v>
      </c>
      <c r="L18" s="333" t="s">
        <v>67</v>
      </c>
    </row>
    <row r="19" s="413" customFormat="true" ht="19.5" hidden="false" customHeight="false" outlineLevel="0" collapsed="false">
      <c r="A19" s="382" t="s">
        <v>118</v>
      </c>
      <c r="B19" s="382" t="s">
        <v>561</v>
      </c>
      <c r="C19" s="196" t="s">
        <v>120</v>
      </c>
      <c r="D19" s="412" t="s">
        <v>121</v>
      </c>
      <c r="E19" s="438" t="n">
        <v>0</v>
      </c>
      <c r="F19" s="438" t="n">
        <v>0</v>
      </c>
      <c r="G19" s="438" t="n">
        <v>0</v>
      </c>
      <c r="H19" s="438" t="n">
        <v>0</v>
      </c>
      <c r="I19" s="438" t="n">
        <v>0</v>
      </c>
      <c r="J19" s="438" t="n">
        <v>0</v>
      </c>
      <c r="K19" s="439" t="n">
        <v>0</v>
      </c>
      <c r="L19" s="440" t="n">
        <v>0</v>
      </c>
    </row>
    <row r="20" s="413" customFormat="true" ht="12.8" hidden="false" customHeight="false" outlineLevel="0" collapsed="false">
      <c r="A20" s="382" t="s">
        <v>118</v>
      </c>
      <c r="B20" s="382" t="s">
        <v>561</v>
      </c>
      <c r="C20" s="196" t="s">
        <v>122</v>
      </c>
      <c r="D20" s="412" t="s">
        <v>123</v>
      </c>
      <c r="E20" s="438" t="n">
        <v>0</v>
      </c>
      <c r="F20" s="438" t="n">
        <v>0</v>
      </c>
      <c r="G20" s="438" t="n">
        <v>0</v>
      </c>
      <c r="H20" s="438" t="n">
        <v>0</v>
      </c>
      <c r="I20" s="438" t="n">
        <v>0</v>
      </c>
      <c r="J20" s="438" t="n">
        <v>0</v>
      </c>
      <c r="K20" s="439" t="n">
        <v>0</v>
      </c>
      <c r="L20" s="440" t="n">
        <v>0</v>
      </c>
    </row>
    <row r="21" s="413" customFormat="true" ht="12.8" hidden="false" customHeight="false" outlineLevel="0" collapsed="false">
      <c r="A21" s="382" t="s">
        <v>118</v>
      </c>
      <c r="B21" s="382" t="s">
        <v>561</v>
      </c>
      <c r="C21" s="196" t="s">
        <v>124</v>
      </c>
      <c r="D21" s="412" t="s">
        <v>125</v>
      </c>
      <c r="E21" s="438" t="n">
        <v>0</v>
      </c>
      <c r="F21" s="438" t="n">
        <v>0</v>
      </c>
      <c r="G21" s="438" t="n">
        <v>0</v>
      </c>
      <c r="H21" s="438" t="n">
        <v>0</v>
      </c>
      <c r="I21" s="438" t="n">
        <v>0</v>
      </c>
      <c r="J21" s="438" t="n">
        <v>0</v>
      </c>
      <c r="K21" s="439" t="n">
        <v>0</v>
      </c>
      <c r="L21" s="440" t="n">
        <v>0</v>
      </c>
    </row>
    <row r="22" s="413" customFormat="true" ht="19.5" hidden="false" customHeight="false" outlineLevel="0" collapsed="false">
      <c r="A22" s="382" t="s">
        <v>118</v>
      </c>
      <c r="B22" s="382" t="s">
        <v>561</v>
      </c>
      <c r="C22" s="196" t="s">
        <v>126</v>
      </c>
      <c r="D22" s="412" t="s">
        <v>127</v>
      </c>
      <c r="E22" s="438" t="n">
        <v>0</v>
      </c>
      <c r="F22" s="438" t="n">
        <v>0</v>
      </c>
      <c r="G22" s="438" t="n">
        <v>0</v>
      </c>
      <c r="H22" s="438" t="n">
        <v>0</v>
      </c>
      <c r="I22" s="438" t="n">
        <v>0</v>
      </c>
      <c r="J22" s="438" t="n">
        <v>0</v>
      </c>
      <c r="K22" s="439" t="n">
        <v>0</v>
      </c>
      <c r="L22" s="440" t="n">
        <v>0</v>
      </c>
    </row>
    <row r="23" s="413" customFormat="true" ht="12.8" hidden="false" customHeight="false" outlineLevel="0" collapsed="false">
      <c r="A23" s="382" t="s">
        <v>118</v>
      </c>
      <c r="B23" s="382" t="s">
        <v>561</v>
      </c>
      <c r="C23" s="196" t="s">
        <v>122</v>
      </c>
      <c r="D23" s="412" t="s">
        <v>128</v>
      </c>
      <c r="E23" s="438" t="n">
        <v>0</v>
      </c>
      <c r="F23" s="438" t="n">
        <v>0</v>
      </c>
      <c r="G23" s="438" t="n">
        <v>0</v>
      </c>
      <c r="H23" s="438" t="n">
        <v>0</v>
      </c>
      <c r="I23" s="438" t="n">
        <v>0</v>
      </c>
      <c r="J23" s="438" t="n">
        <v>0</v>
      </c>
      <c r="K23" s="439" t="n">
        <v>0</v>
      </c>
      <c r="L23" s="440" t="n">
        <v>0</v>
      </c>
    </row>
    <row r="24" s="413" customFormat="true" ht="12.8" hidden="false" customHeight="false" outlineLevel="0" collapsed="false">
      <c r="A24" s="382" t="s">
        <v>118</v>
      </c>
      <c r="B24" s="382" t="s">
        <v>561</v>
      </c>
      <c r="C24" s="196" t="s">
        <v>129</v>
      </c>
      <c r="D24" s="412" t="s">
        <v>130</v>
      </c>
      <c r="E24" s="438" t="n">
        <v>0</v>
      </c>
      <c r="F24" s="438" t="n">
        <v>0</v>
      </c>
      <c r="G24" s="438" t="n">
        <v>0</v>
      </c>
      <c r="H24" s="438" t="n">
        <v>0</v>
      </c>
      <c r="I24" s="438" t="n">
        <v>0</v>
      </c>
      <c r="J24" s="438" t="n">
        <v>0</v>
      </c>
      <c r="K24" s="439" t="n">
        <v>0</v>
      </c>
      <c r="L24" s="440" t="n">
        <v>0</v>
      </c>
      <c r="N24" s="441"/>
    </row>
    <row r="25" s="413" customFormat="true" ht="12.8" hidden="false" customHeight="false" outlineLevel="0" collapsed="false">
      <c r="A25" s="382" t="s">
        <v>118</v>
      </c>
      <c r="B25" s="413" t="s">
        <v>135</v>
      </c>
      <c r="C25" s="196" t="s">
        <v>136</v>
      </c>
      <c r="D25" s="412" t="s">
        <v>137</v>
      </c>
      <c r="E25" s="438" t="n">
        <v>0</v>
      </c>
      <c r="F25" s="438" t="n">
        <v>0</v>
      </c>
      <c r="G25" s="438" t="n">
        <v>0</v>
      </c>
      <c r="H25" s="438" t="n">
        <v>0</v>
      </c>
      <c r="I25" s="438" t="n">
        <v>0</v>
      </c>
      <c r="J25" s="438" t="n">
        <v>0</v>
      </c>
      <c r="K25" s="439" t="n">
        <v>0</v>
      </c>
      <c r="L25" s="440" t="n">
        <v>0</v>
      </c>
    </row>
    <row r="26" s="413" customFormat="true" ht="12.8" hidden="false" customHeight="false" outlineLevel="0" collapsed="false">
      <c r="A26" s="382" t="s">
        <v>118</v>
      </c>
      <c r="B26" s="413" t="s">
        <v>135</v>
      </c>
      <c r="C26" s="196" t="s">
        <v>138</v>
      </c>
      <c r="D26" s="412" t="s">
        <v>139</v>
      </c>
      <c r="E26" s="438" t="n">
        <v>0</v>
      </c>
      <c r="F26" s="438" t="n">
        <v>0</v>
      </c>
      <c r="G26" s="438" t="n">
        <v>0</v>
      </c>
      <c r="H26" s="438" t="n">
        <v>0</v>
      </c>
      <c r="I26" s="438" t="n">
        <v>0</v>
      </c>
      <c r="J26" s="438" t="n">
        <v>0</v>
      </c>
      <c r="K26" s="439" t="n">
        <v>0</v>
      </c>
      <c r="L26" s="440" t="n">
        <v>0</v>
      </c>
    </row>
    <row r="27" s="413" customFormat="true" ht="19.5" hidden="false" customHeight="false" outlineLevel="0" collapsed="false">
      <c r="A27" s="382" t="s">
        <v>118</v>
      </c>
      <c r="B27" s="413" t="s">
        <v>135</v>
      </c>
      <c r="C27" s="196" t="s">
        <v>140</v>
      </c>
      <c r="D27" s="412" t="s">
        <v>141</v>
      </c>
      <c r="E27" s="438" t="n">
        <v>0</v>
      </c>
      <c r="F27" s="438" t="n">
        <v>0</v>
      </c>
      <c r="G27" s="438" t="n">
        <v>0</v>
      </c>
      <c r="H27" s="438" t="n">
        <v>0</v>
      </c>
      <c r="I27" s="438" t="n">
        <v>0</v>
      </c>
      <c r="J27" s="438" t="n">
        <v>0</v>
      </c>
      <c r="K27" s="439" t="n">
        <v>0</v>
      </c>
      <c r="L27" s="440" t="n">
        <v>0</v>
      </c>
    </row>
    <row r="28" s="413" customFormat="true" ht="12.8" hidden="false" customHeight="false" outlineLevel="0" collapsed="false">
      <c r="A28" s="382" t="s">
        <v>118</v>
      </c>
      <c r="B28" s="413" t="s">
        <v>142</v>
      </c>
      <c r="C28" s="196" t="s">
        <v>143</v>
      </c>
      <c r="D28" s="412" t="s">
        <v>144</v>
      </c>
      <c r="E28" s="438" t="n">
        <v>0</v>
      </c>
      <c r="F28" s="438" t="n">
        <v>0</v>
      </c>
      <c r="G28" s="438" t="n">
        <v>0</v>
      </c>
      <c r="H28" s="438" t="n">
        <v>0</v>
      </c>
      <c r="I28" s="438" t="n">
        <v>0</v>
      </c>
      <c r="J28" s="438" t="n">
        <v>0</v>
      </c>
      <c r="K28" s="439" t="n">
        <v>0</v>
      </c>
      <c r="L28" s="440" t="n">
        <v>0</v>
      </c>
    </row>
    <row r="29" s="413" customFormat="true" ht="19.5" hidden="false" customHeight="false" outlineLevel="0" collapsed="false">
      <c r="A29" s="382" t="s">
        <v>118</v>
      </c>
      <c r="B29" s="413" t="s">
        <v>142</v>
      </c>
      <c r="C29" s="196" t="s">
        <v>145</v>
      </c>
      <c r="D29" s="412" t="s">
        <v>146</v>
      </c>
      <c r="E29" s="438" t="n">
        <v>0</v>
      </c>
      <c r="F29" s="438" t="n">
        <v>0</v>
      </c>
      <c r="G29" s="438" t="n">
        <v>0</v>
      </c>
      <c r="H29" s="438" t="n">
        <v>0</v>
      </c>
      <c r="I29" s="438" t="n">
        <v>0</v>
      </c>
      <c r="J29" s="438" t="n">
        <v>0</v>
      </c>
      <c r="K29" s="439" t="n">
        <v>0</v>
      </c>
      <c r="L29" s="440" t="n">
        <v>0</v>
      </c>
    </row>
    <row r="30" s="413" customFormat="true" ht="12.8" hidden="false" customHeight="false" outlineLevel="0" collapsed="false">
      <c r="A30" s="382" t="s">
        <v>118</v>
      </c>
      <c r="B30" s="413" t="s">
        <v>142</v>
      </c>
      <c r="C30" s="196" t="s">
        <v>147</v>
      </c>
      <c r="D30" s="412" t="s">
        <v>148</v>
      </c>
      <c r="E30" s="438" t="n">
        <v>0</v>
      </c>
      <c r="F30" s="438" t="n">
        <v>0</v>
      </c>
      <c r="G30" s="438" t="n">
        <v>0</v>
      </c>
      <c r="H30" s="438" t="n">
        <v>0</v>
      </c>
      <c r="I30" s="438" t="n">
        <v>0</v>
      </c>
      <c r="J30" s="438" t="n">
        <v>0</v>
      </c>
      <c r="K30" s="439" t="n">
        <v>0</v>
      </c>
      <c r="L30" s="440" t="n">
        <v>0</v>
      </c>
    </row>
    <row r="31" s="413" customFormat="true" ht="19.5" hidden="false" customHeight="false" outlineLevel="0" collapsed="false">
      <c r="A31" s="382" t="s">
        <v>118</v>
      </c>
      <c r="B31" s="413" t="s">
        <v>142</v>
      </c>
      <c r="C31" s="196" t="s">
        <v>149</v>
      </c>
      <c r="D31" s="412" t="s">
        <v>150</v>
      </c>
      <c r="E31" s="438" t="n">
        <v>0</v>
      </c>
      <c r="F31" s="438" t="n">
        <v>0</v>
      </c>
      <c r="G31" s="438" t="n">
        <v>0</v>
      </c>
      <c r="H31" s="438" t="n">
        <v>0</v>
      </c>
      <c r="I31" s="438" t="n">
        <v>0</v>
      </c>
      <c r="J31" s="438" t="n">
        <v>0</v>
      </c>
      <c r="K31" s="439" t="n">
        <v>0</v>
      </c>
      <c r="L31" s="440" t="n">
        <v>0</v>
      </c>
    </row>
    <row r="32" s="413" customFormat="true" ht="12.8" hidden="false" customHeight="false" outlineLevel="0" collapsed="false">
      <c r="A32" s="382" t="s">
        <v>118</v>
      </c>
      <c r="B32" s="413" t="s">
        <v>142</v>
      </c>
      <c r="C32" s="196" t="s">
        <v>151</v>
      </c>
      <c r="D32" s="412" t="s">
        <v>152</v>
      </c>
      <c r="E32" s="438" t="n">
        <v>0</v>
      </c>
      <c r="F32" s="438" t="n">
        <v>0</v>
      </c>
      <c r="G32" s="438" t="n">
        <v>0</v>
      </c>
      <c r="H32" s="438" t="n">
        <v>0</v>
      </c>
      <c r="I32" s="438" t="n">
        <v>0</v>
      </c>
      <c r="J32" s="438" t="n">
        <v>0</v>
      </c>
      <c r="K32" s="439" t="n">
        <v>0</v>
      </c>
      <c r="L32" s="440" t="n">
        <v>0</v>
      </c>
    </row>
    <row r="33" s="413" customFormat="true" ht="12.8" hidden="false" customHeight="false" outlineLevel="0" collapsed="false">
      <c r="A33" s="382" t="s">
        <v>118</v>
      </c>
      <c r="B33" s="413" t="s">
        <v>142</v>
      </c>
      <c r="C33" s="196" t="s">
        <v>153</v>
      </c>
      <c r="D33" s="412" t="s">
        <v>154</v>
      </c>
      <c r="E33" s="438" t="n">
        <v>0</v>
      </c>
      <c r="F33" s="438" t="n">
        <v>0</v>
      </c>
      <c r="G33" s="438" t="n">
        <v>0</v>
      </c>
      <c r="H33" s="438" t="n">
        <v>0</v>
      </c>
      <c r="I33" s="438" t="n">
        <v>0</v>
      </c>
      <c r="J33" s="438" t="n">
        <v>0</v>
      </c>
      <c r="K33" s="439" t="n">
        <v>0</v>
      </c>
      <c r="L33" s="440" t="n">
        <v>0</v>
      </c>
    </row>
    <row r="34" s="413" customFormat="true" ht="19.5" hidden="false" customHeight="false" outlineLevel="0" collapsed="false">
      <c r="A34" s="382" t="s">
        <v>118</v>
      </c>
      <c r="B34" s="413" t="s">
        <v>142</v>
      </c>
      <c r="C34" s="196" t="s">
        <v>155</v>
      </c>
      <c r="D34" s="412" t="s">
        <v>156</v>
      </c>
      <c r="E34" s="438" t="n">
        <v>0</v>
      </c>
      <c r="F34" s="438" t="n">
        <v>0</v>
      </c>
      <c r="G34" s="438" t="n">
        <v>0</v>
      </c>
      <c r="H34" s="438" t="n">
        <v>0</v>
      </c>
      <c r="I34" s="438" t="n">
        <v>0</v>
      </c>
      <c r="J34" s="438" t="n">
        <v>0</v>
      </c>
      <c r="K34" s="439" t="n">
        <v>0</v>
      </c>
      <c r="L34" s="440" t="n">
        <v>0</v>
      </c>
    </row>
    <row r="35" s="413" customFormat="true" ht="19.5" hidden="false" customHeight="false" outlineLevel="0" collapsed="false">
      <c r="A35" s="382" t="s">
        <v>118</v>
      </c>
      <c r="B35" s="413" t="s">
        <v>142</v>
      </c>
      <c r="C35" s="196" t="s">
        <v>157</v>
      </c>
      <c r="D35" s="412" t="s">
        <v>158</v>
      </c>
      <c r="E35" s="438" t="n">
        <v>0</v>
      </c>
      <c r="F35" s="438" t="n">
        <v>0</v>
      </c>
      <c r="G35" s="438" t="n">
        <v>0</v>
      </c>
      <c r="H35" s="438" t="n">
        <v>0</v>
      </c>
      <c r="I35" s="438" t="n">
        <v>0</v>
      </c>
      <c r="J35" s="438" t="n">
        <v>0</v>
      </c>
      <c r="K35" s="439" t="n">
        <v>0</v>
      </c>
      <c r="L35" s="440" t="n">
        <v>0</v>
      </c>
    </row>
    <row r="36" s="413" customFormat="true" ht="19.5" hidden="false" customHeight="false" outlineLevel="0" collapsed="false">
      <c r="A36" s="382" t="s">
        <v>118</v>
      </c>
      <c r="B36" s="413" t="s">
        <v>142</v>
      </c>
      <c r="C36" s="196" t="s">
        <v>159</v>
      </c>
      <c r="D36" s="412" t="s">
        <v>160</v>
      </c>
      <c r="E36" s="438" t="n">
        <v>0</v>
      </c>
      <c r="F36" s="438" t="n">
        <v>0</v>
      </c>
      <c r="G36" s="438" t="n">
        <v>0</v>
      </c>
      <c r="H36" s="438" t="n">
        <v>0</v>
      </c>
      <c r="I36" s="438" t="n">
        <v>0</v>
      </c>
      <c r="J36" s="438" t="n">
        <v>0</v>
      </c>
      <c r="K36" s="439" t="n">
        <v>0</v>
      </c>
      <c r="L36" s="440" t="n">
        <v>0</v>
      </c>
    </row>
    <row r="37" s="413" customFormat="true" ht="19.5" hidden="false" customHeight="false" outlineLevel="0" collapsed="false">
      <c r="A37" s="382" t="s">
        <v>118</v>
      </c>
      <c r="B37" s="413" t="s">
        <v>142</v>
      </c>
      <c r="C37" s="196" t="s">
        <v>161</v>
      </c>
      <c r="D37" s="412" t="s">
        <v>162</v>
      </c>
      <c r="E37" s="438" t="n">
        <v>0</v>
      </c>
      <c r="F37" s="438" t="n">
        <v>0</v>
      </c>
      <c r="G37" s="438" t="n">
        <v>0</v>
      </c>
      <c r="H37" s="438" t="n">
        <v>0</v>
      </c>
      <c r="I37" s="438" t="n">
        <v>0</v>
      </c>
      <c r="J37" s="438" t="n">
        <v>0</v>
      </c>
      <c r="K37" s="439" t="n">
        <v>0</v>
      </c>
      <c r="L37" s="440" t="n">
        <v>0</v>
      </c>
    </row>
    <row r="38" s="413" customFormat="true" ht="19.5" hidden="false" customHeight="false" outlineLevel="0" collapsed="false">
      <c r="A38" s="382" t="s">
        <v>118</v>
      </c>
      <c r="B38" s="413" t="s">
        <v>142</v>
      </c>
      <c r="C38" s="196" t="s">
        <v>163</v>
      </c>
      <c r="D38" s="412" t="s">
        <v>164</v>
      </c>
      <c r="E38" s="438" t="n">
        <v>0</v>
      </c>
      <c r="F38" s="438" t="n">
        <v>0</v>
      </c>
      <c r="G38" s="438" t="n">
        <v>0</v>
      </c>
      <c r="H38" s="438" t="n">
        <v>0</v>
      </c>
      <c r="I38" s="438" t="n">
        <v>0</v>
      </c>
      <c r="J38" s="438" t="n">
        <v>0</v>
      </c>
      <c r="K38" s="439" t="n">
        <v>0</v>
      </c>
      <c r="L38" s="440" t="n">
        <v>0</v>
      </c>
    </row>
    <row r="39" s="413" customFormat="true" ht="12.8" hidden="false" customHeight="false" outlineLevel="0" collapsed="false">
      <c r="A39" s="382" t="s">
        <v>118</v>
      </c>
      <c r="B39" s="413" t="s">
        <v>142</v>
      </c>
      <c r="C39" s="196" t="s">
        <v>165</v>
      </c>
      <c r="D39" s="412" t="s">
        <v>166</v>
      </c>
      <c r="E39" s="438" t="n">
        <v>0</v>
      </c>
      <c r="F39" s="438" t="n">
        <v>0</v>
      </c>
      <c r="G39" s="438" t="n">
        <v>0</v>
      </c>
      <c r="H39" s="438" t="n">
        <v>0</v>
      </c>
      <c r="I39" s="438" t="n">
        <v>0</v>
      </c>
      <c r="J39" s="438" t="n">
        <v>0</v>
      </c>
      <c r="K39" s="439" t="n">
        <v>0</v>
      </c>
      <c r="L39" s="440" t="n">
        <v>0</v>
      </c>
    </row>
    <row r="40" s="413" customFormat="true" ht="12.8" hidden="false" customHeight="false" outlineLevel="0" collapsed="false">
      <c r="A40" s="382" t="s">
        <v>118</v>
      </c>
      <c r="B40" s="413" t="s">
        <v>142</v>
      </c>
      <c r="C40" s="196" t="s">
        <v>167</v>
      </c>
      <c r="D40" s="412" t="s">
        <v>168</v>
      </c>
      <c r="E40" s="438" t="n">
        <v>0</v>
      </c>
      <c r="F40" s="438" t="n">
        <v>0</v>
      </c>
      <c r="G40" s="438" t="n">
        <v>0</v>
      </c>
      <c r="H40" s="438" t="n">
        <v>0</v>
      </c>
      <c r="I40" s="438" t="n">
        <v>0</v>
      </c>
      <c r="J40" s="438" t="n">
        <v>0</v>
      </c>
      <c r="K40" s="439" t="n">
        <v>0</v>
      </c>
      <c r="L40" s="440" t="n">
        <v>0</v>
      </c>
    </row>
    <row r="41" s="413" customFormat="true" ht="19.5" hidden="false" customHeight="false" outlineLevel="0" collapsed="false">
      <c r="A41" s="382" t="s">
        <v>118</v>
      </c>
      <c r="B41" s="413" t="s">
        <v>142</v>
      </c>
      <c r="C41" s="196" t="s">
        <v>169</v>
      </c>
      <c r="D41" s="412" t="s">
        <v>170</v>
      </c>
      <c r="E41" s="438" t="n">
        <v>0</v>
      </c>
      <c r="F41" s="438" t="n">
        <v>0</v>
      </c>
      <c r="G41" s="438" t="n">
        <v>0</v>
      </c>
      <c r="H41" s="438" t="n">
        <v>0</v>
      </c>
      <c r="I41" s="438" t="n">
        <v>0</v>
      </c>
      <c r="J41" s="438" t="n">
        <v>0</v>
      </c>
      <c r="K41" s="439" t="n">
        <v>0</v>
      </c>
      <c r="L41" s="440" t="n">
        <v>0</v>
      </c>
    </row>
    <row r="42" s="413" customFormat="true" ht="12.8" hidden="false" customHeight="false" outlineLevel="0" collapsed="false">
      <c r="A42" s="382" t="s">
        <v>118</v>
      </c>
      <c r="B42" s="413" t="s">
        <v>142</v>
      </c>
      <c r="C42" s="196" t="s">
        <v>171</v>
      </c>
      <c r="D42" s="412" t="s">
        <v>172</v>
      </c>
      <c r="E42" s="438" t="n">
        <v>0</v>
      </c>
      <c r="F42" s="438" t="n">
        <v>0</v>
      </c>
      <c r="G42" s="438" t="n">
        <v>0</v>
      </c>
      <c r="H42" s="438" t="n">
        <v>0</v>
      </c>
      <c r="I42" s="438" t="n">
        <v>0</v>
      </c>
      <c r="J42" s="438" t="n">
        <v>0</v>
      </c>
      <c r="K42" s="439" t="n">
        <v>0</v>
      </c>
      <c r="L42" s="440" t="n">
        <v>0</v>
      </c>
    </row>
    <row r="43" s="413" customFormat="true" ht="12.8" hidden="false" customHeight="false" outlineLevel="0" collapsed="false">
      <c r="A43" s="382" t="s">
        <v>118</v>
      </c>
      <c r="B43" s="413" t="s">
        <v>142</v>
      </c>
      <c r="C43" s="196" t="s">
        <v>173</v>
      </c>
      <c r="D43" s="412" t="s">
        <v>174</v>
      </c>
      <c r="E43" s="438" t="n">
        <v>0</v>
      </c>
      <c r="F43" s="438" t="n">
        <v>0</v>
      </c>
      <c r="G43" s="438" t="n">
        <v>0</v>
      </c>
      <c r="H43" s="438" t="n">
        <v>0</v>
      </c>
      <c r="I43" s="438" t="n">
        <v>0</v>
      </c>
      <c r="J43" s="438" t="n">
        <v>0</v>
      </c>
      <c r="K43" s="439" t="n">
        <v>0</v>
      </c>
      <c r="L43" s="440" t="n">
        <v>0</v>
      </c>
    </row>
    <row r="44" s="413" customFormat="true" ht="19.5" hidden="false" customHeight="false" outlineLevel="0" collapsed="false">
      <c r="A44" s="382" t="s">
        <v>118</v>
      </c>
      <c r="B44" s="413" t="s">
        <v>142</v>
      </c>
      <c r="C44" s="196" t="s">
        <v>159</v>
      </c>
      <c r="D44" s="412" t="s">
        <v>175</v>
      </c>
      <c r="E44" s="438" t="n">
        <v>0</v>
      </c>
      <c r="F44" s="438" t="n">
        <v>0</v>
      </c>
      <c r="G44" s="438" t="n">
        <v>0</v>
      </c>
      <c r="H44" s="438" t="n">
        <v>0</v>
      </c>
      <c r="I44" s="438" t="n">
        <v>0</v>
      </c>
      <c r="J44" s="438" t="n">
        <v>0</v>
      </c>
      <c r="K44" s="439" t="n">
        <v>0</v>
      </c>
      <c r="L44" s="440" t="n">
        <v>0</v>
      </c>
    </row>
    <row r="45" s="413" customFormat="true" ht="19.5" hidden="false" customHeight="false" outlineLevel="0" collapsed="false">
      <c r="A45" s="382" t="s">
        <v>118</v>
      </c>
      <c r="B45" s="413" t="s">
        <v>142</v>
      </c>
      <c r="C45" s="196" t="s">
        <v>176</v>
      </c>
      <c r="D45" s="412" t="s">
        <v>177</v>
      </c>
      <c r="E45" s="438" t="n">
        <v>0</v>
      </c>
      <c r="F45" s="438" t="n">
        <v>0</v>
      </c>
      <c r="G45" s="438" t="n">
        <v>0</v>
      </c>
      <c r="H45" s="438" t="n">
        <v>0</v>
      </c>
      <c r="I45" s="438" t="n">
        <v>0</v>
      </c>
      <c r="J45" s="438" t="n">
        <v>0</v>
      </c>
      <c r="K45" s="439" t="n">
        <v>0</v>
      </c>
      <c r="L45" s="440" t="n">
        <v>0</v>
      </c>
    </row>
    <row r="46" s="413" customFormat="true" ht="12.8" hidden="false" customHeight="false" outlineLevel="0" collapsed="false">
      <c r="A46" s="382" t="s">
        <v>118</v>
      </c>
      <c r="B46" s="413" t="s">
        <v>142</v>
      </c>
      <c r="C46" s="196" t="s">
        <v>178</v>
      </c>
      <c r="D46" s="412" t="s">
        <v>179</v>
      </c>
      <c r="E46" s="438" t="n">
        <v>0</v>
      </c>
      <c r="F46" s="438" t="n">
        <v>0</v>
      </c>
      <c r="G46" s="438" t="n">
        <v>0</v>
      </c>
      <c r="H46" s="438" t="n">
        <v>0</v>
      </c>
      <c r="I46" s="438" t="n">
        <v>0</v>
      </c>
      <c r="J46" s="438" t="n">
        <v>0</v>
      </c>
      <c r="K46" s="439" t="n">
        <v>0</v>
      </c>
      <c r="L46" s="440" t="n">
        <v>0</v>
      </c>
    </row>
    <row r="47" s="413" customFormat="true" ht="19.5" hidden="false" customHeight="false" outlineLevel="0" collapsed="false">
      <c r="A47" s="382" t="s">
        <v>118</v>
      </c>
      <c r="B47" s="413" t="s">
        <v>142</v>
      </c>
      <c r="C47" s="196" t="s">
        <v>180</v>
      </c>
      <c r="D47" s="412" t="s">
        <v>181</v>
      </c>
      <c r="E47" s="438" t="n">
        <v>0</v>
      </c>
      <c r="F47" s="438" t="n">
        <v>0</v>
      </c>
      <c r="G47" s="438" t="n">
        <v>0</v>
      </c>
      <c r="H47" s="438" t="n">
        <v>0</v>
      </c>
      <c r="I47" s="438" t="n">
        <v>0</v>
      </c>
      <c r="J47" s="438" t="n">
        <v>0</v>
      </c>
      <c r="K47" s="439" t="n">
        <v>0</v>
      </c>
      <c r="L47" s="440" t="n">
        <v>0</v>
      </c>
    </row>
    <row r="48" s="413" customFormat="true" ht="19.5" hidden="false" customHeight="false" outlineLevel="0" collapsed="false">
      <c r="A48" s="382" t="s">
        <v>118</v>
      </c>
      <c r="B48" s="413" t="s">
        <v>142</v>
      </c>
      <c r="C48" s="196" t="s">
        <v>182</v>
      </c>
      <c r="D48" s="412" t="s">
        <v>183</v>
      </c>
      <c r="E48" s="438" t="n">
        <v>0</v>
      </c>
      <c r="F48" s="438" t="n">
        <v>0</v>
      </c>
      <c r="G48" s="438" t="n">
        <v>0</v>
      </c>
      <c r="H48" s="438" t="n">
        <v>0</v>
      </c>
      <c r="I48" s="438" t="n">
        <v>0</v>
      </c>
      <c r="J48" s="438" t="n">
        <v>0</v>
      </c>
      <c r="K48" s="439" t="n">
        <v>0</v>
      </c>
      <c r="L48" s="440" t="n">
        <v>0</v>
      </c>
    </row>
    <row r="49" s="413" customFormat="true" ht="12.8" hidden="false" customHeight="false" outlineLevel="0" collapsed="false">
      <c r="A49" s="382" t="s">
        <v>118</v>
      </c>
      <c r="B49" s="413" t="s">
        <v>142</v>
      </c>
      <c r="C49" s="196" t="s">
        <v>184</v>
      </c>
      <c r="D49" s="412" t="s">
        <v>185</v>
      </c>
      <c r="E49" s="438" t="n">
        <v>0</v>
      </c>
      <c r="F49" s="438" t="n">
        <v>0</v>
      </c>
      <c r="G49" s="438" t="n">
        <v>0</v>
      </c>
      <c r="H49" s="438" t="n">
        <v>0</v>
      </c>
      <c r="I49" s="438" t="n">
        <v>0</v>
      </c>
      <c r="J49" s="438" t="n">
        <v>0</v>
      </c>
      <c r="K49" s="439" t="n">
        <v>0</v>
      </c>
      <c r="L49" s="440" t="n">
        <v>0</v>
      </c>
    </row>
    <row r="50" s="413" customFormat="true" ht="12.8" hidden="false" customHeight="false" outlineLevel="0" collapsed="false">
      <c r="A50" s="382" t="s">
        <v>118</v>
      </c>
      <c r="B50" s="413" t="s">
        <v>142</v>
      </c>
      <c r="C50" s="196" t="s">
        <v>186</v>
      </c>
      <c r="D50" s="412" t="s">
        <v>187</v>
      </c>
      <c r="E50" s="438" t="n">
        <v>0</v>
      </c>
      <c r="F50" s="438" t="n">
        <v>0</v>
      </c>
      <c r="G50" s="438" t="n">
        <v>0</v>
      </c>
      <c r="H50" s="438" t="n">
        <v>0</v>
      </c>
      <c r="I50" s="438" t="n">
        <v>0</v>
      </c>
      <c r="J50" s="438" t="n">
        <v>0</v>
      </c>
      <c r="K50" s="439" t="n">
        <v>0</v>
      </c>
      <c r="L50" s="440" t="n">
        <v>0</v>
      </c>
    </row>
    <row r="51" s="413" customFormat="true" ht="12.8" hidden="false" customHeight="false" outlineLevel="0" collapsed="false">
      <c r="A51" s="382" t="s">
        <v>118</v>
      </c>
      <c r="B51" s="413" t="s">
        <v>142</v>
      </c>
      <c r="C51" s="196" t="s">
        <v>190</v>
      </c>
      <c r="D51" s="412" t="s">
        <v>191</v>
      </c>
      <c r="E51" s="438" t="n">
        <v>0</v>
      </c>
      <c r="F51" s="438" t="n">
        <v>0</v>
      </c>
      <c r="G51" s="438" t="n">
        <v>0</v>
      </c>
      <c r="H51" s="438" t="n">
        <v>0</v>
      </c>
      <c r="I51" s="438" t="n">
        <v>0</v>
      </c>
      <c r="J51" s="438" t="n">
        <v>0</v>
      </c>
      <c r="K51" s="439" t="n">
        <v>0</v>
      </c>
      <c r="L51" s="440" t="n">
        <v>0</v>
      </c>
    </row>
    <row r="52" s="413" customFormat="true" ht="19.5" hidden="false" customHeight="false" outlineLevel="0" collapsed="false">
      <c r="A52" s="382" t="s">
        <v>118</v>
      </c>
      <c r="B52" s="413" t="s">
        <v>142</v>
      </c>
      <c r="C52" s="196" t="s">
        <v>180</v>
      </c>
      <c r="D52" s="412" t="s">
        <v>192</v>
      </c>
      <c r="E52" s="438" t="n">
        <v>0</v>
      </c>
      <c r="F52" s="438" t="n">
        <v>0</v>
      </c>
      <c r="G52" s="438" t="n">
        <v>0</v>
      </c>
      <c r="H52" s="438" t="n">
        <v>0</v>
      </c>
      <c r="I52" s="438" t="n">
        <v>0</v>
      </c>
      <c r="J52" s="438" t="n">
        <v>0</v>
      </c>
      <c r="K52" s="439" t="n">
        <v>0</v>
      </c>
      <c r="L52" s="440" t="n">
        <v>0</v>
      </c>
    </row>
    <row r="53" s="413" customFormat="true" ht="28.5" hidden="false" customHeight="false" outlineLevel="0" collapsed="false">
      <c r="A53" s="382" t="s">
        <v>118</v>
      </c>
      <c r="B53" s="413" t="s">
        <v>142</v>
      </c>
      <c r="C53" s="196" t="s">
        <v>193</v>
      </c>
      <c r="D53" s="412" t="s">
        <v>194</v>
      </c>
      <c r="E53" s="438" t="n">
        <v>0</v>
      </c>
      <c r="F53" s="438" t="n">
        <v>0</v>
      </c>
      <c r="G53" s="438" t="n">
        <v>0</v>
      </c>
      <c r="H53" s="438" t="n">
        <v>0</v>
      </c>
      <c r="I53" s="438" t="n">
        <v>0</v>
      </c>
      <c r="J53" s="438" t="n">
        <v>0</v>
      </c>
      <c r="K53" s="439" t="n">
        <v>0</v>
      </c>
      <c r="L53" s="440" t="n">
        <v>0</v>
      </c>
    </row>
    <row r="54" s="413" customFormat="true" ht="28.5" hidden="false" customHeight="false" outlineLevel="0" collapsed="false">
      <c r="A54" s="382" t="s">
        <v>118</v>
      </c>
      <c r="B54" s="413" t="s">
        <v>142</v>
      </c>
      <c r="C54" s="196" t="s">
        <v>195</v>
      </c>
      <c r="D54" s="412" t="s">
        <v>196</v>
      </c>
      <c r="E54" s="438" t="n">
        <v>0</v>
      </c>
      <c r="F54" s="438" t="n">
        <v>0</v>
      </c>
      <c r="G54" s="438" t="n">
        <v>0</v>
      </c>
      <c r="H54" s="438" t="n">
        <v>0</v>
      </c>
      <c r="I54" s="438" t="n">
        <v>0</v>
      </c>
      <c r="J54" s="438" t="n">
        <v>0</v>
      </c>
      <c r="K54" s="439" t="n">
        <v>0</v>
      </c>
      <c r="L54" s="440" t="n">
        <v>0</v>
      </c>
    </row>
    <row r="55" s="413" customFormat="true" ht="28.5" hidden="false" customHeight="false" outlineLevel="0" collapsed="false">
      <c r="A55" s="382" t="s">
        <v>118</v>
      </c>
      <c r="B55" s="413" t="s">
        <v>142</v>
      </c>
      <c r="C55" s="196" t="s">
        <v>197</v>
      </c>
      <c r="D55" s="412" t="s">
        <v>198</v>
      </c>
      <c r="E55" s="438" t="n">
        <v>0</v>
      </c>
      <c r="F55" s="438" t="n">
        <v>0</v>
      </c>
      <c r="G55" s="438" t="n">
        <v>0</v>
      </c>
      <c r="H55" s="438" t="n">
        <v>0</v>
      </c>
      <c r="I55" s="438" t="n">
        <v>0</v>
      </c>
      <c r="J55" s="438" t="n">
        <v>0</v>
      </c>
      <c r="K55" s="439" t="n">
        <v>0</v>
      </c>
      <c r="L55" s="440" t="n">
        <v>0</v>
      </c>
    </row>
    <row r="56" s="413" customFormat="true" ht="12.8" hidden="false" customHeight="false" outlineLevel="0" collapsed="false">
      <c r="A56" s="382" t="s">
        <v>118</v>
      </c>
      <c r="B56" s="413" t="s">
        <v>142</v>
      </c>
      <c r="C56" s="196" t="s">
        <v>184</v>
      </c>
      <c r="D56" s="412" t="s">
        <v>199</v>
      </c>
      <c r="E56" s="438" t="n">
        <v>0</v>
      </c>
      <c r="F56" s="438" t="n">
        <v>0</v>
      </c>
      <c r="G56" s="438" t="n">
        <v>0</v>
      </c>
      <c r="H56" s="438" t="n">
        <v>0</v>
      </c>
      <c r="I56" s="438" t="n">
        <v>0</v>
      </c>
      <c r="J56" s="438" t="n">
        <v>0</v>
      </c>
      <c r="K56" s="439" t="n">
        <v>0</v>
      </c>
      <c r="L56" s="440" t="n">
        <v>0</v>
      </c>
    </row>
    <row r="57" s="413" customFormat="true" ht="12.8" hidden="false" customHeight="false" outlineLevel="0" collapsed="false">
      <c r="A57" s="382" t="s">
        <v>118</v>
      </c>
      <c r="B57" s="413" t="s">
        <v>142</v>
      </c>
      <c r="C57" s="196" t="s">
        <v>186</v>
      </c>
      <c r="D57" s="412" t="s">
        <v>200</v>
      </c>
      <c r="E57" s="438" t="n">
        <v>0</v>
      </c>
      <c r="F57" s="438" t="n">
        <v>0</v>
      </c>
      <c r="G57" s="438" t="n">
        <v>0</v>
      </c>
      <c r="H57" s="438" t="n">
        <v>0</v>
      </c>
      <c r="I57" s="438" t="n">
        <v>0</v>
      </c>
      <c r="J57" s="438" t="n">
        <v>0</v>
      </c>
      <c r="K57" s="439" t="n">
        <v>0</v>
      </c>
      <c r="L57" s="440" t="n">
        <v>0</v>
      </c>
    </row>
    <row r="58" s="413" customFormat="true" ht="12.8" hidden="false" customHeight="false" outlineLevel="0" collapsed="false">
      <c r="A58" s="382" t="s">
        <v>118</v>
      </c>
      <c r="B58" s="413" t="s">
        <v>201</v>
      </c>
      <c r="C58" s="196" t="s">
        <v>202</v>
      </c>
      <c r="D58" s="412" t="s">
        <v>203</v>
      </c>
      <c r="E58" s="438" t="n">
        <v>0</v>
      </c>
      <c r="F58" s="438" t="n">
        <v>0</v>
      </c>
      <c r="G58" s="438" t="n">
        <v>0</v>
      </c>
      <c r="H58" s="438" t="n">
        <v>0</v>
      </c>
      <c r="I58" s="438" t="n">
        <v>0</v>
      </c>
      <c r="J58" s="438" t="n">
        <v>0</v>
      </c>
      <c r="K58" s="439" t="n">
        <v>0</v>
      </c>
      <c r="L58" s="440" t="n">
        <v>0</v>
      </c>
    </row>
    <row r="59" s="413" customFormat="true" ht="19.5" hidden="false" customHeight="false" outlineLevel="0" collapsed="false">
      <c r="A59" s="382" t="s">
        <v>118</v>
      </c>
      <c r="B59" s="413" t="s">
        <v>201</v>
      </c>
      <c r="C59" s="196" t="s">
        <v>204</v>
      </c>
      <c r="D59" s="412" t="s">
        <v>205</v>
      </c>
      <c r="E59" s="438" t="n">
        <v>0</v>
      </c>
      <c r="F59" s="438" t="n">
        <v>0</v>
      </c>
      <c r="G59" s="438" t="n">
        <v>0</v>
      </c>
      <c r="H59" s="438" t="n">
        <v>0</v>
      </c>
      <c r="I59" s="438" t="n">
        <v>0</v>
      </c>
      <c r="J59" s="438" t="n">
        <v>0</v>
      </c>
      <c r="K59" s="439" t="n">
        <v>0</v>
      </c>
      <c r="L59" s="440" t="n">
        <v>0</v>
      </c>
    </row>
    <row r="60" s="413" customFormat="true" ht="19.5" hidden="false" customHeight="false" outlineLevel="0" collapsed="false">
      <c r="A60" s="382" t="s">
        <v>118</v>
      </c>
      <c r="B60" s="413" t="s">
        <v>201</v>
      </c>
      <c r="C60" s="196" t="s">
        <v>206</v>
      </c>
      <c r="D60" s="412" t="s">
        <v>207</v>
      </c>
      <c r="E60" s="438" t="n">
        <v>0</v>
      </c>
      <c r="F60" s="438" t="n">
        <v>0</v>
      </c>
      <c r="G60" s="438" t="n">
        <v>0</v>
      </c>
      <c r="H60" s="438" t="n">
        <v>0</v>
      </c>
      <c r="I60" s="438" t="n">
        <v>0</v>
      </c>
      <c r="J60" s="438" t="n">
        <v>0</v>
      </c>
      <c r="K60" s="439" t="n">
        <v>0</v>
      </c>
      <c r="L60" s="440" t="n">
        <v>0</v>
      </c>
    </row>
    <row r="61" s="413" customFormat="true" ht="19.5" hidden="false" customHeight="false" outlineLevel="0" collapsed="false">
      <c r="A61" s="382" t="s">
        <v>118</v>
      </c>
      <c r="B61" s="413" t="s">
        <v>201</v>
      </c>
      <c r="C61" s="196" t="s">
        <v>208</v>
      </c>
      <c r="D61" s="412" t="s">
        <v>209</v>
      </c>
      <c r="E61" s="438" t="n">
        <v>0</v>
      </c>
      <c r="F61" s="438" t="n">
        <v>0</v>
      </c>
      <c r="G61" s="438" t="n">
        <v>0</v>
      </c>
      <c r="H61" s="438" t="n">
        <v>0</v>
      </c>
      <c r="I61" s="438" t="n">
        <v>0</v>
      </c>
      <c r="J61" s="438" t="n">
        <v>0</v>
      </c>
      <c r="K61" s="439" t="n">
        <v>0</v>
      </c>
      <c r="L61" s="440" t="n">
        <v>0</v>
      </c>
    </row>
    <row r="62" s="413" customFormat="true" ht="12.8" hidden="false" customHeight="false" outlineLevel="0" collapsed="false">
      <c r="A62" s="382" t="s">
        <v>118</v>
      </c>
      <c r="B62" s="413" t="s">
        <v>201</v>
      </c>
      <c r="C62" s="196" t="s">
        <v>202</v>
      </c>
      <c r="D62" s="412" t="s">
        <v>210</v>
      </c>
      <c r="E62" s="438" t="n">
        <v>0</v>
      </c>
      <c r="F62" s="438" t="n">
        <v>0</v>
      </c>
      <c r="G62" s="438" t="n">
        <v>0</v>
      </c>
      <c r="H62" s="438" t="n">
        <v>0</v>
      </c>
      <c r="I62" s="438" t="n">
        <v>0</v>
      </c>
      <c r="J62" s="438" t="n">
        <v>0</v>
      </c>
      <c r="K62" s="439" t="n">
        <v>0</v>
      </c>
      <c r="L62" s="440" t="n">
        <v>0</v>
      </c>
    </row>
    <row r="63" s="413" customFormat="true" ht="19.5" hidden="false" customHeight="false" outlineLevel="0" collapsed="false">
      <c r="A63" s="382" t="s">
        <v>118</v>
      </c>
      <c r="B63" s="413" t="s">
        <v>201</v>
      </c>
      <c r="C63" s="196" t="s">
        <v>204</v>
      </c>
      <c r="D63" s="412" t="s">
        <v>211</v>
      </c>
      <c r="E63" s="438" t="n">
        <v>0</v>
      </c>
      <c r="F63" s="438" t="n">
        <v>0</v>
      </c>
      <c r="G63" s="438" t="n">
        <v>0</v>
      </c>
      <c r="H63" s="438" t="n">
        <v>0</v>
      </c>
      <c r="I63" s="438" t="n">
        <v>0</v>
      </c>
      <c r="J63" s="438" t="n">
        <v>0</v>
      </c>
      <c r="K63" s="439" t="n">
        <v>0</v>
      </c>
      <c r="L63" s="440" t="n">
        <v>0</v>
      </c>
    </row>
    <row r="64" s="413" customFormat="true" ht="19.5" hidden="false" customHeight="false" outlineLevel="0" collapsed="false">
      <c r="A64" s="382" t="s">
        <v>118</v>
      </c>
      <c r="B64" s="413" t="s">
        <v>201</v>
      </c>
      <c r="C64" s="196" t="s">
        <v>212</v>
      </c>
      <c r="D64" s="412" t="s">
        <v>213</v>
      </c>
      <c r="E64" s="438" t="n">
        <v>0</v>
      </c>
      <c r="F64" s="438" t="n">
        <v>0</v>
      </c>
      <c r="G64" s="438" t="n">
        <v>0</v>
      </c>
      <c r="H64" s="438" t="n">
        <v>0</v>
      </c>
      <c r="I64" s="438" t="n">
        <v>0</v>
      </c>
      <c r="J64" s="438" t="n">
        <v>0</v>
      </c>
      <c r="K64" s="439" t="n">
        <v>0</v>
      </c>
      <c r="L64" s="440" t="n">
        <v>0</v>
      </c>
    </row>
    <row r="65" s="413" customFormat="true" ht="28.5" hidden="false" customHeight="false" outlineLevel="0" collapsed="false">
      <c r="A65" s="382" t="s">
        <v>118</v>
      </c>
      <c r="B65" s="413" t="s">
        <v>201</v>
      </c>
      <c r="C65" s="196" t="s">
        <v>214</v>
      </c>
      <c r="D65" s="414" t="s">
        <v>215</v>
      </c>
      <c r="E65" s="438" t="n">
        <v>0</v>
      </c>
      <c r="F65" s="438" t="n">
        <v>0</v>
      </c>
      <c r="G65" s="438" t="n">
        <v>0</v>
      </c>
      <c r="H65" s="438" t="n">
        <v>0</v>
      </c>
      <c r="I65" s="438" t="n">
        <v>0</v>
      </c>
      <c r="J65" s="438" t="n">
        <v>0</v>
      </c>
      <c r="K65" s="439" t="n">
        <v>0</v>
      </c>
      <c r="L65" s="440" t="n">
        <v>0</v>
      </c>
    </row>
    <row r="66" s="413" customFormat="true" ht="12.8" hidden="false" customHeight="false" outlineLevel="0" collapsed="false">
      <c r="A66" s="382" t="s">
        <v>216</v>
      </c>
      <c r="B66" s="382" t="s">
        <v>217</v>
      </c>
      <c r="C66" s="196" t="s">
        <v>218</v>
      </c>
      <c r="D66" s="415" t="s">
        <v>219</v>
      </c>
      <c r="E66" s="438" t="n">
        <v>0</v>
      </c>
      <c r="F66" s="438" t="n">
        <v>0</v>
      </c>
      <c r="G66" s="438" t="n">
        <v>0</v>
      </c>
      <c r="H66" s="438" t="n">
        <v>0</v>
      </c>
      <c r="I66" s="438" t="n">
        <v>0</v>
      </c>
      <c r="J66" s="438" t="n">
        <v>0</v>
      </c>
      <c r="K66" s="439" t="n">
        <v>0</v>
      </c>
      <c r="L66" s="440" t="n">
        <v>0</v>
      </c>
    </row>
    <row r="67" s="413" customFormat="true" ht="12.8" hidden="false" customHeight="false" outlineLevel="0" collapsed="false">
      <c r="A67" s="382" t="s">
        <v>216</v>
      </c>
      <c r="B67" s="382" t="s">
        <v>217</v>
      </c>
      <c r="C67" s="196" t="s">
        <v>220</v>
      </c>
      <c r="D67" s="415" t="s">
        <v>221</v>
      </c>
      <c r="E67" s="438" t="n">
        <v>0</v>
      </c>
      <c r="F67" s="438" t="n">
        <v>0</v>
      </c>
      <c r="G67" s="438" t="n">
        <v>0</v>
      </c>
      <c r="H67" s="438" t="n">
        <v>0</v>
      </c>
      <c r="I67" s="438" t="n">
        <v>0</v>
      </c>
      <c r="J67" s="438" t="n">
        <v>0</v>
      </c>
      <c r="K67" s="439" t="n">
        <v>0</v>
      </c>
      <c r="L67" s="440" t="n">
        <v>0</v>
      </c>
    </row>
    <row r="68" s="413" customFormat="true" ht="12.8" hidden="false" customHeight="false" outlineLevel="0" collapsed="false">
      <c r="A68" s="382" t="s">
        <v>216</v>
      </c>
      <c r="B68" s="382" t="s">
        <v>217</v>
      </c>
      <c r="C68" s="196" t="s">
        <v>222</v>
      </c>
      <c r="D68" s="415" t="s">
        <v>223</v>
      </c>
      <c r="E68" s="438" t="n">
        <v>0</v>
      </c>
      <c r="F68" s="438" t="n">
        <v>0</v>
      </c>
      <c r="G68" s="438" t="n">
        <v>0</v>
      </c>
      <c r="H68" s="438" t="n">
        <v>0</v>
      </c>
      <c r="I68" s="438" t="n">
        <v>0</v>
      </c>
      <c r="J68" s="438" t="n">
        <v>0</v>
      </c>
      <c r="K68" s="439" t="n">
        <v>0</v>
      </c>
      <c r="L68" s="440" t="n">
        <v>0</v>
      </c>
    </row>
    <row r="69" s="413" customFormat="true" ht="12.8" hidden="false" customHeight="false" outlineLevel="0" collapsed="false">
      <c r="A69" s="382" t="s">
        <v>216</v>
      </c>
      <c r="B69" s="382" t="s">
        <v>217</v>
      </c>
      <c r="C69" s="196" t="s">
        <v>224</v>
      </c>
      <c r="D69" s="415" t="s">
        <v>225</v>
      </c>
      <c r="E69" s="438" t="n">
        <v>0</v>
      </c>
      <c r="F69" s="438" t="n">
        <v>0</v>
      </c>
      <c r="G69" s="438" t="n">
        <v>0</v>
      </c>
      <c r="H69" s="438" t="n">
        <v>0</v>
      </c>
      <c r="I69" s="438" t="n">
        <v>0</v>
      </c>
      <c r="J69" s="438" t="n">
        <v>0</v>
      </c>
      <c r="K69" s="439" t="n">
        <v>0</v>
      </c>
      <c r="L69" s="440" t="n">
        <v>0</v>
      </c>
    </row>
    <row r="70" s="413" customFormat="true" ht="12.8" hidden="false" customHeight="false" outlineLevel="0" collapsed="false">
      <c r="A70" s="382" t="s">
        <v>216</v>
      </c>
      <c r="B70" s="382" t="s">
        <v>217</v>
      </c>
      <c r="C70" s="196" t="s">
        <v>226</v>
      </c>
      <c r="D70" s="415" t="s">
        <v>227</v>
      </c>
      <c r="E70" s="438" t="n">
        <v>0</v>
      </c>
      <c r="F70" s="438" t="n">
        <v>0</v>
      </c>
      <c r="G70" s="438" t="n">
        <v>0</v>
      </c>
      <c r="H70" s="438" t="n">
        <v>0</v>
      </c>
      <c r="I70" s="438" t="n">
        <v>0</v>
      </c>
      <c r="J70" s="438" t="n">
        <v>0</v>
      </c>
      <c r="K70" s="439" t="n">
        <v>0</v>
      </c>
      <c r="L70" s="440" t="n">
        <v>0</v>
      </c>
    </row>
    <row r="71" s="413" customFormat="true" ht="12.8" hidden="false" customHeight="false" outlineLevel="0" collapsed="false">
      <c r="A71" s="382" t="s">
        <v>216</v>
      </c>
      <c r="B71" s="382" t="s">
        <v>217</v>
      </c>
      <c r="C71" s="196" t="s">
        <v>228</v>
      </c>
      <c r="D71" s="415" t="s">
        <v>229</v>
      </c>
      <c r="E71" s="438" t="n">
        <v>0</v>
      </c>
      <c r="F71" s="438" t="n">
        <v>0</v>
      </c>
      <c r="G71" s="438" t="n">
        <v>0</v>
      </c>
      <c r="H71" s="438" t="n">
        <v>0</v>
      </c>
      <c r="I71" s="438" t="n">
        <v>0</v>
      </c>
      <c r="J71" s="438" t="n">
        <v>0</v>
      </c>
      <c r="K71" s="439" t="n">
        <v>0</v>
      </c>
      <c r="L71" s="440" t="n">
        <v>0</v>
      </c>
    </row>
    <row r="72" s="413" customFormat="true" ht="12.8" hidden="false" customHeight="false" outlineLevel="0" collapsed="false">
      <c r="A72" s="382" t="s">
        <v>216</v>
      </c>
      <c r="B72" s="382" t="s">
        <v>217</v>
      </c>
      <c r="C72" s="196" t="s">
        <v>230</v>
      </c>
      <c r="D72" s="415" t="s">
        <v>231</v>
      </c>
      <c r="E72" s="438" t="n">
        <v>0</v>
      </c>
      <c r="F72" s="438" t="n">
        <v>0</v>
      </c>
      <c r="G72" s="438" t="n">
        <v>0</v>
      </c>
      <c r="H72" s="438" t="n">
        <v>0</v>
      </c>
      <c r="I72" s="438" t="n">
        <v>0</v>
      </c>
      <c r="J72" s="438" t="n">
        <v>0</v>
      </c>
      <c r="K72" s="439" t="n">
        <v>0</v>
      </c>
      <c r="L72" s="440" t="n">
        <v>0</v>
      </c>
    </row>
    <row r="73" s="413" customFormat="true" ht="12.8" hidden="false" customHeight="false" outlineLevel="0" collapsed="false">
      <c r="A73" s="382" t="s">
        <v>216</v>
      </c>
      <c r="B73" s="382" t="s">
        <v>217</v>
      </c>
      <c r="C73" s="196" t="s">
        <v>232</v>
      </c>
      <c r="D73" s="415" t="s">
        <v>233</v>
      </c>
      <c r="E73" s="438" t="n">
        <v>0</v>
      </c>
      <c r="F73" s="438" t="n">
        <v>0</v>
      </c>
      <c r="G73" s="438" t="n">
        <v>0</v>
      </c>
      <c r="H73" s="438" t="n">
        <v>0</v>
      </c>
      <c r="I73" s="438" t="n">
        <v>0</v>
      </c>
      <c r="J73" s="438" t="n">
        <v>0</v>
      </c>
      <c r="K73" s="439" t="n">
        <v>0</v>
      </c>
      <c r="L73" s="440" t="n">
        <v>0</v>
      </c>
    </row>
    <row r="74" s="413" customFormat="true" ht="19.5" hidden="false" customHeight="false" outlineLevel="0" collapsed="false">
      <c r="A74" s="382" t="s">
        <v>216</v>
      </c>
      <c r="B74" s="382" t="s">
        <v>217</v>
      </c>
      <c r="C74" s="196" t="s">
        <v>234</v>
      </c>
      <c r="D74" s="415" t="s">
        <v>235</v>
      </c>
      <c r="E74" s="438" t="n">
        <v>0</v>
      </c>
      <c r="F74" s="438" t="n">
        <v>0</v>
      </c>
      <c r="G74" s="438" t="n">
        <v>0</v>
      </c>
      <c r="H74" s="438" t="n">
        <v>0</v>
      </c>
      <c r="I74" s="438" t="n">
        <v>0</v>
      </c>
      <c r="J74" s="438" t="n">
        <v>0</v>
      </c>
      <c r="K74" s="439" t="n">
        <v>0</v>
      </c>
      <c r="L74" s="440" t="n">
        <v>0</v>
      </c>
    </row>
    <row r="75" s="413" customFormat="true" ht="12.8" hidden="false" customHeight="false" outlineLevel="0" collapsed="false">
      <c r="A75" s="382" t="s">
        <v>216</v>
      </c>
      <c r="B75" s="382" t="s">
        <v>217</v>
      </c>
      <c r="C75" s="196" t="s">
        <v>218</v>
      </c>
      <c r="D75" s="415" t="s">
        <v>236</v>
      </c>
      <c r="E75" s="438" t="n">
        <v>45633510</v>
      </c>
      <c r="F75" s="438" t="n">
        <v>502878462</v>
      </c>
      <c r="G75" s="438" t="n">
        <v>11459300</v>
      </c>
      <c r="H75" s="438" t="n">
        <v>69913658</v>
      </c>
      <c r="I75" s="438" t="n">
        <v>46791800</v>
      </c>
      <c r="J75" s="438" t="n">
        <v>237156861</v>
      </c>
      <c r="K75" s="439" t="n">
        <v>913833591</v>
      </c>
      <c r="L75" s="440" t="n">
        <v>34173660149</v>
      </c>
    </row>
    <row r="76" s="413" customFormat="true" ht="12.8" hidden="false" customHeight="false" outlineLevel="0" collapsed="false">
      <c r="A76" s="382" t="s">
        <v>216</v>
      </c>
      <c r="B76" s="382" t="s">
        <v>217</v>
      </c>
      <c r="C76" s="196" t="s">
        <v>220</v>
      </c>
      <c r="D76" s="415" t="s">
        <v>237</v>
      </c>
      <c r="E76" s="438" t="n">
        <v>1603434</v>
      </c>
      <c r="F76" s="438" t="n">
        <v>28139616</v>
      </c>
      <c r="G76" s="438" t="n">
        <v>163800</v>
      </c>
      <c r="H76" s="438" t="n">
        <v>1849100</v>
      </c>
      <c r="I76" s="438" t="n">
        <v>136500</v>
      </c>
      <c r="J76" s="438" t="n">
        <v>2179800</v>
      </c>
      <c r="K76" s="439" t="n">
        <v>34072250</v>
      </c>
      <c r="L76" s="440" t="n">
        <v>3434404148</v>
      </c>
    </row>
    <row r="77" s="413" customFormat="true" ht="12.8" hidden="false" customHeight="false" outlineLevel="0" collapsed="false">
      <c r="A77" s="382" t="s">
        <v>216</v>
      </c>
      <c r="B77" s="382" t="s">
        <v>217</v>
      </c>
      <c r="C77" s="196" t="s">
        <v>222</v>
      </c>
      <c r="D77" s="415" t="s">
        <v>238</v>
      </c>
      <c r="E77" s="438" t="n">
        <v>3527640</v>
      </c>
      <c r="F77" s="438" t="n">
        <v>118226200</v>
      </c>
      <c r="G77" s="438" t="n">
        <v>362000</v>
      </c>
      <c r="H77" s="438" t="n">
        <v>208000</v>
      </c>
      <c r="I77" s="438" t="n">
        <v>0</v>
      </c>
      <c r="J77" s="438" t="n">
        <v>11484160</v>
      </c>
      <c r="K77" s="439" t="n">
        <v>133808000</v>
      </c>
      <c r="L77" s="440" t="n">
        <v>9111056134</v>
      </c>
    </row>
    <row r="78" s="413" customFormat="true" ht="12.8" hidden="false" customHeight="false" outlineLevel="0" collapsed="false">
      <c r="A78" s="382" t="s">
        <v>216</v>
      </c>
      <c r="B78" s="382" t="s">
        <v>217</v>
      </c>
      <c r="C78" s="196" t="s">
        <v>224</v>
      </c>
      <c r="D78" s="415" t="s">
        <v>239</v>
      </c>
      <c r="E78" s="438" t="n">
        <v>268000</v>
      </c>
      <c r="F78" s="438" t="n">
        <v>3525400</v>
      </c>
      <c r="G78" s="438" t="n">
        <v>47200</v>
      </c>
      <c r="H78" s="438" t="n">
        <v>650750</v>
      </c>
      <c r="I78" s="438" t="n">
        <v>865600</v>
      </c>
      <c r="J78" s="438" t="n">
        <v>1074400</v>
      </c>
      <c r="K78" s="439" t="n">
        <v>6431350</v>
      </c>
      <c r="L78" s="440" t="n">
        <v>257543152</v>
      </c>
    </row>
    <row r="79" s="413" customFormat="true" ht="12.8" hidden="false" customHeight="false" outlineLevel="0" collapsed="false">
      <c r="A79" s="382" t="s">
        <v>216</v>
      </c>
      <c r="B79" s="382" t="s">
        <v>217</v>
      </c>
      <c r="C79" s="196" t="s">
        <v>226</v>
      </c>
      <c r="D79" s="415" t="s">
        <v>240</v>
      </c>
      <c r="E79" s="438" t="n">
        <v>0</v>
      </c>
      <c r="F79" s="438" t="n">
        <v>0</v>
      </c>
      <c r="G79" s="438" t="n">
        <v>0</v>
      </c>
      <c r="H79" s="438" t="n">
        <v>6545400</v>
      </c>
      <c r="I79" s="438" t="n">
        <v>0</v>
      </c>
      <c r="J79" s="438" t="n">
        <v>0</v>
      </c>
      <c r="K79" s="439" t="n">
        <v>6545400</v>
      </c>
      <c r="L79" s="440" t="n">
        <v>46410124</v>
      </c>
    </row>
    <row r="80" s="413" customFormat="true" ht="12.8" hidden="false" customHeight="false" outlineLevel="0" collapsed="false">
      <c r="A80" s="382" t="s">
        <v>216</v>
      </c>
      <c r="B80" s="382" t="s">
        <v>217</v>
      </c>
      <c r="C80" s="196" t="s">
        <v>241</v>
      </c>
      <c r="D80" s="415" t="s">
        <v>242</v>
      </c>
      <c r="E80" s="438" t="n">
        <v>0</v>
      </c>
      <c r="F80" s="438" t="n">
        <v>0</v>
      </c>
      <c r="G80" s="438" t="n">
        <v>0</v>
      </c>
      <c r="H80" s="438" t="n">
        <v>0</v>
      </c>
      <c r="I80" s="438" t="n">
        <v>0</v>
      </c>
      <c r="J80" s="438" t="n">
        <v>0</v>
      </c>
      <c r="K80" s="439" t="n">
        <v>0</v>
      </c>
      <c r="L80" s="440" t="n">
        <v>133931650</v>
      </c>
    </row>
    <row r="81" s="413" customFormat="true" ht="12.8" hidden="false" customHeight="false" outlineLevel="0" collapsed="false">
      <c r="A81" s="382" t="s">
        <v>216</v>
      </c>
      <c r="B81" s="382" t="s">
        <v>217</v>
      </c>
      <c r="C81" s="196" t="s">
        <v>243</v>
      </c>
      <c r="D81" s="415" t="s">
        <v>244</v>
      </c>
      <c r="E81" s="438" t="n">
        <v>0</v>
      </c>
      <c r="F81" s="438" t="n">
        <v>0</v>
      </c>
      <c r="G81" s="438" t="n">
        <v>0</v>
      </c>
      <c r="H81" s="438" t="n">
        <v>0</v>
      </c>
      <c r="I81" s="438" t="n">
        <v>0</v>
      </c>
      <c r="J81" s="438" t="n">
        <v>0</v>
      </c>
      <c r="K81" s="439" t="n">
        <v>0</v>
      </c>
      <c r="L81" s="440" t="n">
        <v>38880</v>
      </c>
    </row>
    <row r="82" s="413" customFormat="true" ht="12.8" hidden="false" customHeight="false" outlineLevel="0" collapsed="false">
      <c r="A82" s="382" t="s">
        <v>216</v>
      </c>
      <c r="B82" s="382" t="s">
        <v>217</v>
      </c>
      <c r="C82" s="196" t="s">
        <v>232</v>
      </c>
      <c r="D82" s="415" t="s">
        <v>245</v>
      </c>
      <c r="E82" s="438" t="n">
        <v>0</v>
      </c>
      <c r="F82" s="438" t="n">
        <v>0</v>
      </c>
      <c r="G82" s="438" t="n">
        <v>0</v>
      </c>
      <c r="H82" s="438" t="n">
        <v>0</v>
      </c>
      <c r="I82" s="438" t="n">
        <v>0</v>
      </c>
      <c r="J82" s="438" t="n">
        <v>0</v>
      </c>
      <c r="K82" s="439" t="n">
        <v>0</v>
      </c>
      <c r="L82" s="440" t="n">
        <v>292770</v>
      </c>
    </row>
    <row r="83" s="413" customFormat="true" ht="46.5" hidden="false" customHeight="false" outlineLevel="0" collapsed="false">
      <c r="A83" s="382" t="s">
        <v>216</v>
      </c>
      <c r="B83" s="382" t="s">
        <v>217</v>
      </c>
      <c r="C83" s="196" t="s">
        <v>246</v>
      </c>
      <c r="D83" s="415" t="s">
        <v>247</v>
      </c>
      <c r="E83" s="438" t="n">
        <v>0</v>
      </c>
      <c r="F83" s="438" t="n">
        <v>0</v>
      </c>
      <c r="G83" s="438" t="n">
        <v>0</v>
      </c>
      <c r="H83" s="438" t="n">
        <v>0</v>
      </c>
      <c r="I83" s="438" t="n">
        <v>0</v>
      </c>
      <c r="J83" s="438" t="n">
        <v>0</v>
      </c>
      <c r="K83" s="439" t="n">
        <v>0</v>
      </c>
      <c r="L83" s="440" t="n">
        <v>0</v>
      </c>
    </row>
    <row r="84" s="413" customFormat="true" ht="12.8" hidden="false" customHeight="false" outlineLevel="0" collapsed="false">
      <c r="A84" s="382" t="s">
        <v>216</v>
      </c>
      <c r="B84" s="413" t="s">
        <v>561</v>
      </c>
      <c r="C84" s="196" t="s">
        <v>248</v>
      </c>
      <c r="D84" s="415" t="s">
        <v>249</v>
      </c>
      <c r="E84" s="438" t="n">
        <v>0</v>
      </c>
      <c r="F84" s="438" t="n">
        <v>0</v>
      </c>
      <c r="G84" s="438" t="n">
        <v>0</v>
      </c>
      <c r="H84" s="438" t="n">
        <v>0</v>
      </c>
      <c r="I84" s="438" t="n">
        <v>0</v>
      </c>
      <c r="J84" s="438" t="n">
        <v>0</v>
      </c>
      <c r="K84" s="439" t="n">
        <v>0</v>
      </c>
      <c r="L84" s="440" t="n">
        <v>0</v>
      </c>
    </row>
    <row r="85" s="413" customFormat="true" ht="12.8" hidden="false" customHeight="false" outlineLevel="0" collapsed="false">
      <c r="A85" s="382" t="s">
        <v>216</v>
      </c>
      <c r="B85" s="413" t="s">
        <v>561</v>
      </c>
      <c r="C85" s="196" t="s">
        <v>250</v>
      </c>
      <c r="D85" s="415" t="s">
        <v>251</v>
      </c>
      <c r="E85" s="438" t="n">
        <v>0</v>
      </c>
      <c r="F85" s="438" t="n">
        <v>0</v>
      </c>
      <c r="G85" s="438" t="n">
        <v>0</v>
      </c>
      <c r="H85" s="438" t="n">
        <v>0</v>
      </c>
      <c r="I85" s="438" t="n">
        <v>0</v>
      </c>
      <c r="J85" s="438" t="n">
        <v>0</v>
      </c>
      <c r="K85" s="439" t="n">
        <v>0</v>
      </c>
      <c r="L85" s="440" t="n">
        <v>0</v>
      </c>
    </row>
    <row r="86" s="413" customFormat="true" ht="12.8" hidden="false" customHeight="false" outlineLevel="0" collapsed="false">
      <c r="A86" s="382" t="s">
        <v>216</v>
      </c>
      <c r="B86" s="413" t="s">
        <v>561</v>
      </c>
      <c r="C86" s="196" t="s">
        <v>252</v>
      </c>
      <c r="D86" s="415" t="s">
        <v>253</v>
      </c>
      <c r="E86" s="438" t="n">
        <v>0</v>
      </c>
      <c r="F86" s="438" t="n">
        <v>0</v>
      </c>
      <c r="G86" s="438" t="n">
        <v>0</v>
      </c>
      <c r="H86" s="438" t="n">
        <v>0</v>
      </c>
      <c r="I86" s="438" t="n">
        <v>0</v>
      </c>
      <c r="J86" s="438" t="n">
        <v>0</v>
      </c>
      <c r="K86" s="439" t="n">
        <v>0</v>
      </c>
      <c r="L86" s="440" t="n">
        <v>0</v>
      </c>
    </row>
    <row r="87" s="413" customFormat="true" ht="12.8" hidden="false" customHeight="false" outlineLevel="0" collapsed="false">
      <c r="A87" s="382" t="s">
        <v>216</v>
      </c>
      <c r="B87" s="413" t="s">
        <v>561</v>
      </c>
      <c r="C87" s="196" t="s">
        <v>254</v>
      </c>
      <c r="D87" s="415" t="s">
        <v>255</v>
      </c>
      <c r="E87" s="438" t="n">
        <v>0</v>
      </c>
      <c r="F87" s="438" t="n">
        <v>0</v>
      </c>
      <c r="G87" s="438" t="n">
        <v>0</v>
      </c>
      <c r="H87" s="438" t="n">
        <v>0</v>
      </c>
      <c r="I87" s="438" t="n">
        <v>0</v>
      </c>
      <c r="J87" s="438" t="n">
        <v>0</v>
      </c>
      <c r="K87" s="439" t="n">
        <v>0</v>
      </c>
      <c r="L87" s="440" t="n">
        <v>0</v>
      </c>
    </row>
    <row r="88" s="413" customFormat="true" ht="19.5" hidden="false" customHeight="false" outlineLevel="0" collapsed="false">
      <c r="A88" s="382" t="s">
        <v>216</v>
      </c>
      <c r="B88" s="413" t="s">
        <v>561</v>
      </c>
      <c r="C88" s="196" t="s">
        <v>256</v>
      </c>
      <c r="D88" s="415" t="s">
        <v>257</v>
      </c>
      <c r="E88" s="438" t="n">
        <v>0</v>
      </c>
      <c r="F88" s="438" t="n">
        <v>0</v>
      </c>
      <c r="G88" s="438" t="n">
        <v>0</v>
      </c>
      <c r="H88" s="438" t="n">
        <v>0</v>
      </c>
      <c r="I88" s="438" t="n">
        <v>0</v>
      </c>
      <c r="J88" s="438" t="n">
        <v>0</v>
      </c>
      <c r="K88" s="439" t="n">
        <v>0</v>
      </c>
      <c r="L88" s="440" t="n">
        <v>0</v>
      </c>
    </row>
    <row r="89" s="413" customFormat="true" ht="12.8" hidden="false" customHeight="false" outlineLevel="0" collapsed="false">
      <c r="A89" s="382" t="s">
        <v>216</v>
      </c>
      <c r="B89" s="413" t="s">
        <v>561</v>
      </c>
      <c r="C89" s="196" t="s">
        <v>258</v>
      </c>
      <c r="D89" s="415" t="s">
        <v>259</v>
      </c>
      <c r="E89" s="438" t="n">
        <v>0</v>
      </c>
      <c r="F89" s="438" t="n">
        <v>0</v>
      </c>
      <c r="G89" s="438" t="n">
        <v>0</v>
      </c>
      <c r="H89" s="438" t="n">
        <v>0</v>
      </c>
      <c r="I89" s="438" t="n">
        <v>0</v>
      </c>
      <c r="J89" s="438" t="n">
        <v>0</v>
      </c>
      <c r="K89" s="439" t="n">
        <v>0</v>
      </c>
      <c r="L89" s="440" t="n">
        <v>0</v>
      </c>
    </row>
    <row r="90" s="413" customFormat="true" ht="12.8" hidden="false" customHeight="false" outlineLevel="0" collapsed="false">
      <c r="A90" s="382" t="s">
        <v>216</v>
      </c>
      <c r="B90" s="413" t="s">
        <v>561</v>
      </c>
      <c r="C90" s="196" t="s">
        <v>260</v>
      </c>
      <c r="D90" s="415" t="s">
        <v>261</v>
      </c>
      <c r="E90" s="438" t="n">
        <v>0</v>
      </c>
      <c r="F90" s="438" t="n">
        <v>0</v>
      </c>
      <c r="G90" s="438" t="n">
        <v>0</v>
      </c>
      <c r="H90" s="438" t="n">
        <v>0</v>
      </c>
      <c r="I90" s="438" t="n">
        <v>0</v>
      </c>
      <c r="J90" s="438" t="n">
        <v>0</v>
      </c>
      <c r="K90" s="439" t="n">
        <v>0</v>
      </c>
      <c r="L90" s="440" t="n">
        <v>0</v>
      </c>
    </row>
    <row r="91" s="413" customFormat="true" ht="12.8" hidden="false" customHeight="false" outlineLevel="0" collapsed="false">
      <c r="A91" s="382" t="s">
        <v>216</v>
      </c>
      <c r="B91" s="413" t="s">
        <v>561</v>
      </c>
      <c r="C91" s="196" t="s">
        <v>262</v>
      </c>
      <c r="D91" s="415" t="s">
        <v>263</v>
      </c>
      <c r="E91" s="438" t="n">
        <v>0</v>
      </c>
      <c r="F91" s="438" t="n">
        <v>0</v>
      </c>
      <c r="G91" s="438" t="n">
        <v>0</v>
      </c>
      <c r="H91" s="438" t="n">
        <v>0</v>
      </c>
      <c r="I91" s="438" t="n">
        <v>0</v>
      </c>
      <c r="J91" s="438" t="n">
        <v>0</v>
      </c>
      <c r="K91" s="439" t="n">
        <v>0</v>
      </c>
      <c r="L91" s="440" t="n">
        <v>0</v>
      </c>
    </row>
    <row r="92" s="413" customFormat="true" ht="19.5" hidden="false" customHeight="false" outlineLevel="0" collapsed="false">
      <c r="A92" s="382" t="s">
        <v>216</v>
      </c>
      <c r="B92" s="413" t="s">
        <v>561</v>
      </c>
      <c r="C92" s="196" t="s">
        <v>264</v>
      </c>
      <c r="D92" s="415" t="s">
        <v>265</v>
      </c>
      <c r="E92" s="438" t="n">
        <v>0</v>
      </c>
      <c r="F92" s="438" t="n">
        <v>0</v>
      </c>
      <c r="G92" s="438" t="n">
        <v>0</v>
      </c>
      <c r="H92" s="438" t="n">
        <v>0</v>
      </c>
      <c r="I92" s="438" t="n">
        <v>0</v>
      </c>
      <c r="J92" s="438" t="n">
        <v>0</v>
      </c>
      <c r="K92" s="439" t="n">
        <v>0</v>
      </c>
      <c r="L92" s="440" t="n">
        <v>0</v>
      </c>
    </row>
    <row r="93" s="413" customFormat="true" ht="19.5" hidden="false" customHeight="false" outlineLevel="0" collapsed="false">
      <c r="A93" s="382" t="s">
        <v>216</v>
      </c>
      <c r="B93" s="413" t="s">
        <v>561</v>
      </c>
      <c r="C93" s="196" t="s">
        <v>266</v>
      </c>
      <c r="D93" s="415" t="s">
        <v>267</v>
      </c>
      <c r="E93" s="438" t="n">
        <v>0</v>
      </c>
      <c r="F93" s="438" t="n">
        <v>0</v>
      </c>
      <c r="G93" s="438" t="n">
        <v>0</v>
      </c>
      <c r="H93" s="438" t="n">
        <v>0</v>
      </c>
      <c r="I93" s="438" t="n">
        <v>0</v>
      </c>
      <c r="J93" s="438" t="n">
        <v>0</v>
      </c>
      <c r="K93" s="439" t="n">
        <v>0</v>
      </c>
      <c r="L93" s="440" t="n">
        <v>0</v>
      </c>
    </row>
    <row r="94" s="413" customFormat="true" ht="12.8" hidden="false" customHeight="false" outlineLevel="0" collapsed="false">
      <c r="A94" s="382" t="s">
        <v>216</v>
      </c>
      <c r="B94" s="413" t="s">
        <v>561</v>
      </c>
      <c r="C94" s="196" t="s">
        <v>268</v>
      </c>
      <c r="D94" s="415" t="s">
        <v>269</v>
      </c>
      <c r="E94" s="438" t="n">
        <v>0</v>
      </c>
      <c r="F94" s="438" t="n">
        <v>0</v>
      </c>
      <c r="G94" s="438" t="n">
        <v>36030288</v>
      </c>
      <c r="H94" s="438" t="n">
        <v>33600</v>
      </c>
      <c r="I94" s="438" t="n">
        <v>8400</v>
      </c>
      <c r="J94" s="438" t="n">
        <v>0</v>
      </c>
      <c r="K94" s="439" t="n">
        <v>36072288</v>
      </c>
      <c r="L94" s="440" t="n">
        <v>507461094</v>
      </c>
    </row>
    <row r="95" s="413" customFormat="true" ht="12.8" hidden="false" customHeight="false" outlineLevel="0" collapsed="false">
      <c r="A95" s="382" t="s">
        <v>216</v>
      </c>
      <c r="B95" s="413" t="s">
        <v>561</v>
      </c>
      <c r="C95" s="196" t="s">
        <v>270</v>
      </c>
      <c r="D95" s="415" t="s">
        <v>271</v>
      </c>
      <c r="E95" s="438" t="n">
        <v>0</v>
      </c>
      <c r="F95" s="438" t="n">
        <v>0</v>
      </c>
      <c r="G95" s="438" t="n">
        <v>0</v>
      </c>
      <c r="H95" s="438" t="n">
        <v>0</v>
      </c>
      <c r="I95" s="438" t="n">
        <v>0</v>
      </c>
      <c r="J95" s="438" t="n">
        <v>0</v>
      </c>
      <c r="K95" s="439" t="n">
        <v>0</v>
      </c>
      <c r="L95" s="440" t="n">
        <v>0</v>
      </c>
    </row>
    <row r="96" s="413" customFormat="true" ht="12.8" hidden="false" customHeight="false" outlineLevel="0" collapsed="false">
      <c r="A96" s="382" t="s">
        <v>216</v>
      </c>
      <c r="B96" s="413" t="s">
        <v>561</v>
      </c>
      <c r="C96" s="196" t="s">
        <v>272</v>
      </c>
      <c r="D96" s="415" t="s">
        <v>273</v>
      </c>
      <c r="E96" s="438" t="n">
        <v>0</v>
      </c>
      <c r="F96" s="438" t="n">
        <v>0</v>
      </c>
      <c r="G96" s="438" t="n">
        <v>0</v>
      </c>
      <c r="H96" s="438" t="n">
        <v>0</v>
      </c>
      <c r="I96" s="438" t="n">
        <v>0</v>
      </c>
      <c r="J96" s="438" t="n">
        <v>0</v>
      </c>
      <c r="K96" s="439" t="n">
        <v>0</v>
      </c>
      <c r="L96" s="440" t="n">
        <v>0</v>
      </c>
    </row>
    <row r="97" s="413" customFormat="true" ht="19.5" hidden="false" customHeight="false" outlineLevel="0" collapsed="false">
      <c r="A97" s="382" t="s">
        <v>216</v>
      </c>
      <c r="B97" s="413" t="s">
        <v>561</v>
      </c>
      <c r="C97" s="196" t="s">
        <v>274</v>
      </c>
      <c r="D97" s="415" t="s">
        <v>275</v>
      </c>
      <c r="E97" s="438" t="n">
        <v>0</v>
      </c>
      <c r="F97" s="438" t="n">
        <v>0</v>
      </c>
      <c r="G97" s="438" t="n">
        <v>0</v>
      </c>
      <c r="H97" s="438" t="n">
        <v>0</v>
      </c>
      <c r="I97" s="438" t="n">
        <v>0</v>
      </c>
      <c r="J97" s="438" t="n">
        <v>0</v>
      </c>
      <c r="K97" s="439" t="n">
        <v>0</v>
      </c>
      <c r="L97" s="440" t="n">
        <v>2557193</v>
      </c>
    </row>
    <row r="98" s="413" customFormat="true" ht="12.8" hidden="false" customHeight="false" outlineLevel="0" collapsed="false">
      <c r="A98" s="382" t="s">
        <v>216</v>
      </c>
      <c r="B98" s="413" t="s">
        <v>561</v>
      </c>
      <c r="C98" s="196" t="s">
        <v>276</v>
      </c>
      <c r="D98" s="415" t="s">
        <v>277</v>
      </c>
      <c r="E98" s="438" t="n">
        <v>557099</v>
      </c>
      <c r="F98" s="438" t="n">
        <v>11569861</v>
      </c>
      <c r="G98" s="438" t="n">
        <v>27152579</v>
      </c>
      <c r="H98" s="438" t="n">
        <v>124924380</v>
      </c>
      <c r="I98" s="438" t="n">
        <v>6672432</v>
      </c>
      <c r="J98" s="438" t="n">
        <v>1127100</v>
      </c>
      <c r="K98" s="439" t="n">
        <v>172003451</v>
      </c>
      <c r="L98" s="440" t="n">
        <v>14180227014</v>
      </c>
    </row>
    <row r="99" s="413" customFormat="true" ht="12.8" hidden="false" customHeight="false" outlineLevel="0" collapsed="false">
      <c r="A99" s="382" t="s">
        <v>216</v>
      </c>
      <c r="B99" s="413" t="s">
        <v>561</v>
      </c>
      <c r="C99" s="196" t="s">
        <v>278</v>
      </c>
      <c r="D99" s="415" t="s">
        <v>279</v>
      </c>
      <c r="E99" s="438" t="n">
        <v>0</v>
      </c>
      <c r="F99" s="438" t="n">
        <v>0</v>
      </c>
      <c r="G99" s="438" t="n">
        <v>0</v>
      </c>
      <c r="H99" s="438" t="n">
        <v>0</v>
      </c>
      <c r="I99" s="438" t="n">
        <v>0</v>
      </c>
      <c r="J99" s="438" t="n">
        <v>0</v>
      </c>
      <c r="K99" s="439" t="n">
        <v>0</v>
      </c>
      <c r="L99" s="440" t="n">
        <v>0</v>
      </c>
    </row>
    <row r="100" s="413" customFormat="true" ht="19.5" hidden="false" customHeight="false" outlineLevel="0" collapsed="false">
      <c r="A100" s="382" t="s">
        <v>216</v>
      </c>
      <c r="B100" s="413" t="s">
        <v>561</v>
      </c>
      <c r="C100" s="196" t="s">
        <v>280</v>
      </c>
      <c r="D100" s="415" t="s">
        <v>281</v>
      </c>
      <c r="E100" s="438" t="n">
        <v>0</v>
      </c>
      <c r="F100" s="438" t="n">
        <v>0</v>
      </c>
      <c r="G100" s="438" t="n">
        <v>0</v>
      </c>
      <c r="H100" s="438" t="n">
        <v>0</v>
      </c>
      <c r="I100" s="438" t="n">
        <v>0</v>
      </c>
      <c r="J100" s="438" t="n">
        <v>0</v>
      </c>
      <c r="K100" s="439" t="n">
        <v>0</v>
      </c>
      <c r="L100" s="440" t="n">
        <v>0</v>
      </c>
    </row>
    <row r="101" s="413" customFormat="true" ht="19.5" hidden="false" customHeight="false" outlineLevel="0" collapsed="false">
      <c r="A101" s="382" t="s">
        <v>216</v>
      </c>
      <c r="B101" s="413" t="s">
        <v>561</v>
      </c>
      <c r="C101" s="196" t="s">
        <v>282</v>
      </c>
      <c r="D101" s="415" t="s">
        <v>283</v>
      </c>
      <c r="E101" s="438" t="n">
        <v>0</v>
      </c>
      <c r="F101" s="438" t="n">
        <v>0</v>
      </c>
      <c r="G101" s="438" t="n">
        <v>0</v>
      </c>
      <c r="H101" s="438" t="n">
        <v>0</v>
      </c>
      <c r="I101" s="438" t="n">
        <v>0</v>
      </c>
      <c r="J101" s="438" t="n">
        <v>0</v>
      </c>
      <c r="K101" s="439" t="n">
        <v>0</v>
      </c>
      <c r="L101" s="440" t="n">
        <v>0</v>
      </c>
    </row>
    <row r="102" s="413" customFormat="true" ht="12.8" hidden="false" customHeight="false" outlineLevel="0" collapsed="false">
      <c r="A102" s="382" t="s">
        <v>216</v>
      </c>
      <c r="B102" s="413" t="s">
        <v>135</v>
      </c>
      <c r="C102" s="196" t="s">
        <v>286</v>
      </c>
      <c r="D102" s="415" t="s">
        <v>287</v>
      </c>
      <c r="E102" s="438" t="n">
        <v>0</v>
      </c>
      <c r="F102" s="438" t="n">
        <v>0</v>
      </c>
      <c r="G102" s="438" t="n">
        <v>0</v>
      </c>
      <c r="H102" s="438" t="n">
        <v>0</v>
      </c>
      <c r="I102" s="438" t="n">
        <v>0</v>
      </c>
      <c r="J102" s="438" t="n">
        <v>0</v>
      </c>
      <c r="K102" s="439" t="n">
        <v>0</v>
      </c>
      <c r="L102" s="440" t="n">
        <v>0</v>
      </c>
    </row>
    <row r="103" s="413" customFormat="true" ht="19.5" hidden="false" customHeight="false" outlineLevel="0" collapsed="false">
      <c r="A103" s="382" t="s">
        <v>216</v>
      </c>
      <c r="B103" s="413" t="s">
        <v>135</v>
      </c>
      <c r="C103" s="196" t="s">
        <v>288</v>
      </c>
      <c r="D103" s="415" t="s">
        <v>289</v>
      </c>
      <c r="E103" s="438" t="n">
        <v>0</v>
      </c>
      <c r="F103" s="438" t="n">
        <v>0</v>
      </c>
      <c r="G103" s="438" t="n">
        <v>0</v>
      </c>
      <c r="H103" s="438" t="n">
        <v>0</v>
      </c>
      <c r="I103" s="438" t="n">
        <v>0</v>
      </c>
      <c r="J103" s="438" t="n">
        <v>0</v>
      </c>
      <c r="K103" s="439" t="n">
        <v>0</v>
      </c>
      <c r="L103" s="440" t="n">
        <v>0</v>
      </c>
    </row>
    <row r="104" s="413" customFormat="true" ht="19.5" hidden="false" customHeight="false" outlineLevel="0" collapsed="false">
      <c r="A104" s="382" t="s">
        <v>216</v>
      </c>
      <c r="B104" s="413" t="s">
        <v>135</v>
      </c>
      <c r="C104" s="196" t="s">
        <v>290</v>
      </c>
      <c r="D104" s="415" t="s">
        <v>291</v>
      </c>
      <c r="E104" s="438" t="n">
        <v>0</v>
      </c>
      <c r="F104" s="438" t="n">
        <v>0</v>
      </c>
      <c r="G104" s="438" t="n">
        <v>0</v>
      </c>
      <c r="H104" s="438" t="n">
        <v>2695050</v>
      </c>
      <c r="I104" s="438" t="n">
        <v>0</v>
      </c>
      <c r="J104" s="438" t="n">
        <v>0</v>
      </c>
      <c r="K104" s="439" t="n">
        <v>2695050</v>
      </c>
      <c r="L104" s="440" t="n">
        <v>16414266</v>
      </c>
    </row>
    <row r="105" s="413" customFormat="true" ht="12.8" hidden="false" customHeight="false" outlineLevel="0" collapsed="false">
      <c r="A105" s="382" t="s">
        <v>216</v>
      </c>
      <c r="B105" s="413" t="s">
        <v>142</v>
      </c>
      <c r="C105" s="196" t="s">
        <v>296</v>
      </c>
      <c r="D105" s="415" t="s">
        <v>297</v>
      </c>
      <c r="E105" s="438" t="n">
        <v>0</v>
      </c>
      <c r="F105" s="438" t="n">
        <v>0</v>
      </c>
      <c r="G105" s="438" t="n">
        <v>0</v>
      </c>
      <c r="H105" s="438" t="n">
        <v>0</v>
      </c>
      <c r="I105" s="438" t="n">
        <v>0</v>
      </c>
      <c r="J105" s="438" t="n">
        <v>0</v>
      </c>
      <c r="K105" s="439" t="n">
        <v>0</v>
      </c>
      <c r="L105" s="440" t="n">
        <v>0</v>
      </c>
    </row>
    <row r="106" s="413" customFormat="true" ht="19.5" hidden="false" customHeight="false" outlineLevel="0" collapsed="false">
      <c r="A106" s="382" t="s">
        <v>216</v>
      </c>
      <c r="B106" s="413" t="s">
        <v>142</v>
      </c>
      <c r="C106" s="196" t="s">
        <v>298</v>
      </c>
      <c r="D106" s="415" t="s">
        <v>299</v>
      </c>
      <c r="E106" s="438" t="n">
        <v>0</v>
      </c>
      <c r="F106" s="438" t="n">
        <v>0</v>
      </c>
      <c r="G106" s="438" t="n">
        <v>0</v>
      </c>
      <c r="H106" s="438" t="n">
        <v>0</v>
      </c>
      <c r="I106" s="438" t="n">
        <v>0</v>
      </c>
      <c r="J106" s="438" t="n">
        <v>0</v>
      </c>
      <c r="K106" s="439" t="n">
        <v>0</v>
      </c>
      <c r="L106" s="440" t="n">
        <v>0</v>
      </c>
    </row>
    <row r="107" s="413" customFormat="true" ht="12.8" hidden="false" customHeight="false" outlineLevel="0" collapsed="false">
      <c r="A107" s="382" t="s">
        <v>216</v>
      </c>
      <c r="B107" s="413" t="s">
        <v>142</v>
      </c>
      <c r="C107" s="196" t="s">
        <v>300</v>
      </c>
      <c r="D107" s="415" t="s">
        <v>301</v>
      </c>
      <c r="E107" s="438" t="n">
        <v>0</v>
      </c>
      <c r="F107" s="438" t="n">
        <v>0</v>
      </c>
      <c r="G107" s="438" t="n">
        <v>0</v>
      </c>
      <c r="H107" s="438" t="n">
        <v>0</v>
      </c>
      <c r="I107" s="438" t="n">
        <v>0</v>
      </c>
      <c r="J107" s="438" t="n">
        <v>0</v>
      </c>
      <c r="K107" s="439" t="n">
        <v>0</v>
      </c>
      <c r="L107" s="440" t="n">
        <v>0</v>
      </c>
    </row>
    <row r="108" s="413" customFormat="true" ht="12.8" hidden="false" customHeight="false" outlineLevel="0" collapsed="false">
      <c r="A108" s="382" t="s">
        <v>216</v>
      </c>
      <c r="B108" s="413" t="s">
        <v>142</v>
      </c>
      <c r="C108" s="196" t="s">
        <v>302</v>
      </c>
      <c r="D108" s="415" t="s">
        <v>303</v>
      </c>
      <c r="E108" s="438" t="n">
        <v>0</v>
      </c>
      <c r="F108" s="438" t="n">
        <v>0</v>
      </c>
      <c r="G108" s="438" t="n">
        <v>0</v>
      </c>
      <c r="H108" s="438" t="n">
        <v>0</v>
      </c>
      <c r="I108" s="438" t="n">
        <v>0</v>
      </c>
      <c r="J108" s="438" t="n">
        <v>0</v>
      </c>
      <c r="K108" s="439" t="n">
        <v>0</v>
      </c>
      <c r="L108" s="440" t="n">
        <v>0</v>
      </c>
    </row>
    <row r="109" s="413" customFormat="true" ht="19.5" hidden="false" customHeight="false" outlineLevel="0" collapsed="false">
      <c r="A109" s="382" t="s">
        <v>216</v>
      </c>
      <c r="B109" s="413" t="s">
        <v>142</v>
      </c>
      <c r="C109" s="196" t="s">
        <v>304</v>
      </c>
      <c r="D109" s="415" t="s">
        <v>305</v>
      </c>
      <c r="E109" s="438" t="n">
        <v>0</v>
      </c>
      <c r="F109" s="438" t="n">
        <v>0</v>
      </c>
      <c r="G109" s="438" t="n">
        <v>0</v>
      </c>
      <c r="H109" s="438" t="n">
        <v>0</v>
      </c>
      <c r="I109" s="438" t="n">
        <v>0</v>
      </c>
      <c r="J109" s="438" t="n">
        <v>0</v>
      </c>
      <c r="K109" s="439" t="n">
        <v>0</v>
      </c>
      <c r="L109" s="440" t="n">
        <v>0</v>
      </c>
    </row>
    <row r="110" s="413" customFormat="true" ht="12.8" hidden="false" customHeight="false" outlineLevel="0" collapsed="false">
      <c r="A110" s="382" t="s">
        <v>216</v>
      </c>
      <c r="B110" s="413" t="s">
        <v>142</v>
      </c>
      <c r="C110" s="196" t="s">
        <v>306</v>
      </c>
      <c r="D110" s="415" t="s">
        <v>307</v>
      </c>
      <c r="E110" s="438" t="n">
        <v>0</v>
      </c>
      <c r="F110" s="438" t="n">
        <v>0</v>
      </c>
      <c r="G110" s="438" t="n">
        <v>0</v>
      </c>
      <c r="H110" s="438" t="n">
        <v>0</v>
      </c>
      <c r="I110" s="438" t="n">
        <v>0</v>
      </c>
      <c r="J110" s="438" t="n">
        <v>0</v>
      </c>
      <c r="K110" s="439" t="n">
        <v>0</v>
      </c>
      <c r="L110" s="440" t="n">
        <v>0</v>
      </c>
    </row>
    <row r="111" s="413" customFormat="true" ht="12.8" hidden="false" customHeight="false" outlineLevel="0" collapsed="false">
      <c r="A111" s="382" t="s">
        <v>216</v>
      </c>
      <c r="B111" s="413" t="s">
        <v>142</v>
      </c>
      <c r="C111" s="196" t="s">
        <v>308</v>
      </c>
      <c r="D111" s="415" t="s">
        <v>309</v>
      </c>
      <c r="E111" s="438" t="n">
        <v>0</v>
      </c>
      <c r="F111" s="438" t="n">
        <v>0</v>
      </c>
      <c r="G111" s="438" t="n">
        <v>0</v>
      </c>
      <c r="H111" s="438" t="n">
        <v>0</v>
      </c>
      <c r="I111" s="438" t="n">
        <v>0</v>
      </c>
      <c r="J111" s="438" t="n">
        <v>0</v>
      </c>
      <c r="K111" s="439" t="n">
        <v>0</v>
      </c>
      <c r="L111" s="440" t="n">
        <v>0</v>
      </c>
    </row>
    <row r="112" s="413" customFormat="true" ht="28.5" hidden="false" customHeight="false" outlineLevel="0" collapsed="false">
      <c r="A112" s="382" t="s">
        <v>216</v>
      </c>
      <c r="B112" s="413" t="s">
        <v>142</v>
      </c>
      <c r="C112" s="196" t="s">
        <v>310</v>
      </c>
      <c r="D112" s="415" t="s">
        <v>311</v>
      </c>
      <c r="E112" s="438" t="n">
        <v>0</v>
      </c>
      <c r="F112" s="438" t="n">
        <v>0</v>
      </c>
      <c r="G112" s="438" t="n">
        <v>0</v>
      </c>
      <c r="H112" s="438" t="n">
        <v>0</v>
      </c>
      <c r="I112" s="438" t="n">
        <v>0</v>
      </c>
      <c r="J112" s="438" t="n">
        <v>0</v>
      </c>
      <c r="K112" s="439" t="n">
        <v>0</v>
      </c>
      <c r="L112" s="440" t="n">
        <v>0</v>
      </c>
    </row>
    <row r="113" s="413" customFormat="true" ht="12.8" hidden="false" customHeight="false" outlineLevel="0" collapsed="false">
      <c r="A113" s="382" t="s">
        <v>216</v>
      </c>
      <c r="B113" s="413" t="s">
        <v>142</v>
      </c>
      <c r="C113" s="196" t="s">
        <v>312</v>
      </c>
      <c r="D113" s="415" t="s">
        <v>313</v>
      </c>
      <c r="E113" s="438" t="n">
        <v>0</v>
      </c>
      <c r="F113" s="438" t="n">
        <v>0</v>
      </c>
      <c r="G113" s="438" t="n">
        <v>0</v>
      </c>
      <c r="H113" s="438" t="n">
        <v>0</v>
      </c>
      <c r="I113" s="438" t="n">
        <v>0</v>
      </c>
      <c r="J113" s="438" t="n">
        <v>0</v>
      </c>
      <c r="K113" s="439" t="n">
        <v>0</v>
      </c>
      <c r="L113" s="440" t="n">
        <v>0</v>
      </c>
    </row>
    <row r="114" s="413" customFormat="true" ht="12.8" hidden="false" customHeight="false" outlineLevel="0" collapsed="false">
      <c r="A114" s="382" t="s">
        <v>216</v>
      </c>
      <c r="B114" s="413" t="s">
        <v>142</v>
      </c>
      <c r="C114" s="196" t="s">
        <v>314</v>
      </c>
      <c r="D114" s="415" t="s">
        <v>315</v>
      </c>
      <c r="E114" s="438" t="n">
        <v>0</v>
      </c>
      <c r="F114" s="438" t="n">
        <v>0</v>
      </c>
      <c r="G114" s="438" t="n">
        <v>0</v>
      </c>
      <c r="H114" s="438" t="n">
        <v>0</v>
      </c>
      <c r="I114" s="438" t="n">
        <v>0</v>
      </c>
      <c r="J114" s="438" t="n">
        <v>0</v>
      </c>
      <c r="K114" s="439" t="n">
        <v>0</v>
      </c>
      <c r="L114" s="440" t="n">
        <v>0</v>
      </c>
    </row>
    <row r="115" s="413" customFormat="true" ht="28.5" hidden="false" customHeight="false" outlineLevel="0" collapsed="false">
      <c r="A115" s="382" t="s">
        <v>216</v>
      </c>
      <c r="B115" s="413" t="s">
        <v>142</v>
      </c>
      <c r="C115" s="196" t="s">
        <v>316</v>
      </c>
      <c r="D115" s="415" t="s">
        <v>317</v>
      </c>
      <c r="E115" s="438" t="n">
        <v>0</v>
      </c>
      <c r="F115" s="438" t="n">
        <v>0</v>
      </c>
      <c r="G115" s="438" t="n">
        <v>0</v>
      </c>
      <c r="H115" s="438" t="n">
        <v>0</v>
      </c>
      <c r="I115" s="438" t="n">
        <v>0</v>
      </c>
      <c r="J115" s="438" t="n">
        <v>0</v>
      </c>
      <c r="K115" s="439" t="n">
        <v>0</v>
      </c>
      <c r="L115" s="440" t="n">
        <v>0</v>
      </c>
    </row>
    <row r="116" s="413" customFormat="true" ht="19.5" hidden="false" customHeight="false" outlineLevel="0" collapsed="false">
      <c r="A116" s="382" t="s">
        <v>216</v>
      </c>
      <c r="B116" s="413" t="s">
        <v>142</v>
      </c>
      <c r="C116" s="196" t="s">
        <v>318</v>
      </c>
      <c r="D116" s="415" t="s">
        <v>319</v>
      </c>
      <c r="E116" s="438" t="n">
        <v>0</v>
      </c>
      <c r="F116" s="438" t="n">
        <v>0</v>
      </c>
      <c r="G116" s="438" t="n">
        <v>0</v>
      </c>
      <c r="H116" s="438" t="n">
        <v>0</v>
      </c>
      <c r="I116" s="438" t="n">
        <v>0</v>
      </c>
      <c r="J116" s="438" t="n">
        <v>0</v>
      </c>
      <c r="K116" s="439" t="n">
        <v>0</v>
      </c>
      <c r="L116" s="440" t="n">
        <v>0</v>
      </c>
    </row>
    <row r="117" s="413" customFormat="true" ht="12.8" hidden="false" customHeight="false" outlineLevel="0" collapsed="false">
      <c r="A117" s="382" t="s">
        <v>216</v>
      </c>
      <c r="B117" s="413" t="s">
        <v>142</v>
      </c>
      <c r="C117" s="196" t="s">
        <v>296</v>
      </c>
      <c r="D117" s="415" t="s">
        <v>320</v>
      </c>
      <c r="E117" s="438" t="n">
        <v>0</v>
      </c>
      <c r="F117" s="438" t="n">
        <v>0</v>
      </c>
      <c r="G117" s="438" t="n">
        <v>0</v>
      </c>
      <c r="H117" s="438" t="n">
        <v>0</v>
      </c>
      <c r="I117" s="438" t="n">
        <v>0</v>
      </c>
      <c r="J117" s="438" t="n">
        <v>0</v>
      </c>
      <c r="K117" s="439" t="n">
        <v>0</v>
      </c>
      <c r="L117" s="440" t="n">
        <v>285200</v>
      </c>
    </row>
    <row r="118" s="413" customFormat="true" ht="12.8" hidden="false" customHeight="false" outlineLevel="0" collapsed="false">
      <c r="A118" s="382" t="s">
        <v>216</v>
      </c>
      <c r="B118" s="413" t="s">
        <v>142</v>
      </c>
      <c r="C118" s="196" t="s">
        <v>321</v>
      </c>
      <c r="D118" s="415" t="s">
        <v>322</v>
      </c>
      <c r="E118" s="438" t="n">
        <v>0</v>
      </c>
      <c r="F118" s="438" t="n">
        <v>0</v>
      </c>
      <c r="G118" s="438" t="n">
        <v>0</v>
      </c>
      <c r="H118" s="438" t="n">
        <v>0</v>
      </c>
      <c r="I118" s="438" t="n">
        <v>0</v>
      </c>
      <c r="J118" s="438" t="n">
        <v>0</v>
      </c>
      <c r="K118" s="439" t="n">
        <v>0</v>
      </c>
      <c r="L118" s="440" t="n">
        <v>0</v>
      </c>
    </row>
    <row r="119" s="413" customFormat="true" ht="12.8" hidden="false" customHeight="false" outlineLevel="0" collapsed="false">
      <c r="A119" s="382" t="s">
        <v>216</v>
      </c>
      <c r="B119" s="413" t="s">
        <v>142</v>
      </c>
      <c r="C119" s="196" t="s">
        <v>173</v>
      </c>
      <c r="D119" s="415" t="s">
        <v>323</v>
      </c>
      <c r="E119" s="438" t="n">
        <v>418560</v>
      </c>
      <c r="F119" s="438" t="n">
        <v>223720</v>
      </c>
      <c r="G119" s="438" t="n">
        <v>95920</v>
      </c>
      <c r="H119" s="438" t="n">
        <v>404040</v>
      </c>
      <c r="I119" s="438" t="n">
        <v>95920</v>
      </c>
      <c r="J119" s="438" t="n">
        <v>0</v>
      </c>
      <c r="K119" s="439" t="n">
        <v>1238160</v>
      </c>
      <c r="L119" s="440" t="n">
        <v>37936350</v>
      </c>
    </row>
    <row r="120" s="413" customFormat="true" ht="12.8" hidden="false" customHeight="false" outlineLevel="0" collapsed="false">
      <c r="A120" s="382" t="s">
        <v>216</v>
      </c>
      <c r="B120" s="413" t="s">
        <v>142</v>
      </c>
      <c r="C120" s="196" t="s">
        <v>324</v>
      </c>
      <c r="D120" s="415" t="s">
        <v>325</v>
      </c>
      <c r="E120" s="438" t="n">
        <v>478300</v>
      </c>
      <c r="F120" s="438" t="n">
        <v>3904590</v>
      </c>
      <c r="G120" s="438" t="n">
        <v>624500</v>
      </c>
      <c r="H120" s="438" t="n">
        <v>6514272</v>
      </c>
      <c r="I120" s="438" t="n">
        <v>1504850</v>
      </c>
      <c r="J120" s="438" t="n">
        <v>3576460</v>
      </c>
      <c r="K120" s="439" t="n">
        <v>16602972</v>
      </c>
      <c r="L120" s="440" t="n">
        <v>820132628</v>
      </c>
    </row>
    <row r="121" s="413" customFormat="true" ht="12.8" hidden="false" customHeight="false" outlineLevel="0" collapsed="false">
      <c r="A121" s="382" t="s">
        <v>216</v>
      </c>
      <c r="B121" s="413" t="s">
        <v>142</v>
      </c>
      <c r="C121" s="196" t="s">
        <v>326</v>
      </c>
      <c r="D121" s="415" t="s">
        <v>327</v>
      </c>
      <c r="E121" s="438" t="n">
        <v>0</v>
      </c>
      <c r="F121" s="438" t="n">
        <v>0</v>
      </c>
      <c r="G121" s="438" t="n">
        <v>0</v>
      </c>
      <c r="H121" s="438" t="n">
        <v>61163850</v>
      </c>
      <c r="I121" s="438" t="n">
        <v>0</v>
      </c>
      <c r="J121" s="438" t="n">
        <v>0</v>
      </c>
      <c r="K121" s="439" t="n">
        <v>61163850</v>
      </c>
      <c r="L121" s="440" t="n">
        <v>185530842</v>
      </c>
    </row>
    <row r="122" s="413" customFormat="true" ht="19.5" hidden="false" customHeight="false" outlineLevel="0" collapsed="false">
      <c r="A122" s="382" t="s">
        <v>216</v>
      </c>
      <c r="B122" s="413" t="s">
        <v>142</v>
      </c>
      <c r="C122" s="196" t="s">
        <v>328</v>
      </c>
      <c r="D122" s="415" t="s">
        <v>329</v>
      </c>
      <c r="E122" s="438" t="n">
        <v>0</v>
      </c>
      <c r="F122" s="438" t="n">
        <v>0</v>
      </c>
      <c r="G122" s="438" t="n">
        <v>0</v>
      </c>
      <c r="H122" s="438" t="n">
        <v>0</v>
      </c>
      <c r="I122" s="438" t="n">
        <v>0</v>
      </c>
      <c r="J122" s="438" t="n">
        <v>0</v>
      </c>
      <c r="K122" s="439" t="n">
        <v>0</v>
      </c>
      <c r="L122" s="440" t="n">
        <v>129750806</v>
      </c>
    </row>
    <row r="123" s="413" customFormat="true" ht="12.8" hidden="false" customHeight="false" outlineLevel="0" collapsed="false">
      <c r="A123" s="382" t="s">
        <v>216</v>
      </c>
      <c r="B123" s="413" t="s">
        <v>142</v>
      </c>
      <c r="C123" s="196" t="s">
        <v>330</v>
      </c>
      <c r="D123" s="415" t="s">
        <v>331</v>
      </c>
      <c r="E123" s="438" t="n">
        <v>0</v>
      </c>
      <c r="F123" s="438" t="n">
        <v>0</v>
      </c>
      <c r="G123" s="438" t="n">
        <v>0</v>
      </c>
      <c r="H123" s="438" t="n">
        <v>0</v>
      </c>
      <c r="I123" s="438" t="n">
        <v>0</v>
      </c>
      <c r="J123" s="438" t="n">
        <v>0</v>
      </c>
      <c r="K123" s="439" t="n">
        <v>0</v>
      </c>
      <c r="L123" s="440" t="n">
        <v>0</v>
      </c>
    </row>
    <row r="124" s="413" customFormat="true" ht="12.8" hidden="false" customHeight="false" outlineLevel="0" collapsed="false">
      <c r="A124" s="382" t="s">
        <v>216</v>
      </c>
      <c r="B124" s="413" t="s">
        <v>142</v>
      </c>
      <c r="C124" s="196" t="s">
        <v>332</v>
      </c>
      <c r="D124" s="415" t="s">
        <v>333</v>
      </c>
      <c r="E124" s="438" t="n">
        <v>0</v>
      </c>
      <c r="F124" s="438" t="n">
        <v>0</v>
      </c>
      <c r="G124" s="438" t="n">
        <v>0</v>
      </c>
      <c r="H124" s="438" t="n">
        <v>1225560</v>
      </c>
      <c r="I124" s="438" t="n">
        <v>0</v>
      </c>
      <c r="J124" s="438" t="n">
        <v>0</v>
      </c>
      <c r="K124" s="439" t="n">
        <v>1225560</v>
      </c>
      <c r="L124" s="440" t="n">
        <v>1770784</v>
      </c>
    </row>
    <row r="125" s="413" customFormat="true" ht="12.8" hidden="false" customHeight="false" outlineLevel="0" collapsed="false">
      <c r="A125" s="382" t="s">
        <v>216</v>
      </c>
      <c r="B125" s="413" t="s">
        <v>142</v>
      </c>
      <c r="C125" s="196" t="s">
        <v>330</v>
      </c>
      <c r="D125" s="415" t="s">
        <v>334</v>
      </c>
      <c r="E125" s="438" t="n">
        <v>0</v>
      </c>
      <c r="F125" s="438" t="n">
        <v>0</v>
      </c>
      <c r="G125" s="438" t="n">
        <v>0</v>
      </c>
      <c r="H125" s="438" t="n">
        <v>0</v>
      </c>
      <c r="I125" s="438" t="n">
        <v>0</v>
      </c>
      <c r="J125" s="438" t="n">
        <v>0</v>
      </c>
      <c r="K125" s="439" t="n">
        <v>0</v>
      </c>
      <c r="L125" s="440" t="n">
        <v>19200</v>
      </c>
    </row>
    <row r="126" s="413" customFormat="true" ht="12.8" hidden="false" customHeight="false" outlineLevel="0" collapsed="false">
      <c r="A126" s="382" t="s">
        <v>216</v>
      </c>
      <c r="B126" s="413" t="s">
        <v>142</v>
      </c>
      <c r="C126" s="196" t="s">
        <v>335</v>
      </c>
      <c r="D126" s="415" t="s">
        <v>336</v>
      </c>
      <c r="E126" s="438" t="n">
        <v>121000</v>
      </c>
      <c r="F126" s="438" t="n">
        <v>828800</v>
      </c>
      <c r="G126" s="438" t="n">
        <v>32200</v>
      </c>
      <c r="H126" s="438" t="n">
        <v>96600</v>
      </c>
      <c r="I126" s="438" t="n">
        <v>177100</v>
      </c>
      <c r="J126" s="438" t="n">
        <v>459800</v>
      </c>
      <c r="K126" s="439" t="n">
        <v>1715500</v>
      </c>
      <c r="L126" s="440" t="n">
        <v>102220300</v>
      </c>
    </row>
    <row r="127" s="413" customFormat="true" ht="12.8" hidden="false" customHeight="false" outlineLevel="0" collapsed="false">
      <c r="A127" s="382" t="s">
        <v>216</v>
      </c>
      <c r="B127" s="413" t="s">
        <v>142</v>
      </c>
      <c r="C127" s="196" t="s">
        <v>337</v>
      </c>
      <c r="D127" s="415" t="s">
        <v>338</v>
      </c>
      <c r="E127" s="438" t="n">
        <v>0</v>
      </c>
      <c r="F127" s="438" t="n">
        <v>573600</v>
      </c>
      <c r="G127" s="438" t="n">
        <v>0</v>
      </c>
      <c r="H127" s="438" t="n">
        <v>0</v>
      </c>
      <c r="I127" s="438" t="n">
        <v>0</v>
      </c>
      <c r="J127" s="438" t="n">
        <v>0</v>
      </c>
      <c r="K127" s="439" t="n">
        <v>573600</v>
      </c>
      <c r="L127" s="440" t="n">
        <v>34790000</v>
      </c>
    </row>
    <row r="128" s="413" customFormat="true" ht="12.8" hidden="false" customHeight="false" outlineLevel="0" collapsed="false">
      <c r="A128" s="382" t="s">
        <v>216</v>
      </c>
      <c r="B128" s="413" t="s">
        <v>142</v>
      </c>
      <c r="C128" s="196" t="s">
        <v>339</v>
      </c>
      <c r="D128" s="415" t="s">
        <v>340</v>
      </c>
      <c r="E128" s="438" t="n">
        <v>0</v>
      </c>
      <c r="F128" s="438" t="n">
        <v>0</v>
      </c>
      <c r="G128" s="438" t="n">
        <v>0</v>
      </c>
      <c r="H128" s="438" t="n">
        <v>0</v>
      </c>
      <c r="I128" s="438" t="n">
        <v>0</v>
      </c>
      <c r="J128" s="438" t="n">
        <v>0</v>
      </c>
      <c r="K128" s="439" t="n">
        <v>0</v>
      </c>
      <c r="L128" s="440" t="n">
        <v>4116927053</v>
      </c>
    </row>
    <row r="129" s="413" customFormat="true" ht="12.8" hidden="false" customHeight="false" outlineLevel="0" collapsed="false">
      <c r="A129" s="382" t="s">
        <v>216</v>
      </c>
      <c r="B129" s="413" t="s">
        <v>142</v>
      </c>
      <c r="C129" s="196" t="s">
        <v>341</v>
      </c>
      <c r="D129" s="415" t="s">
        <v>342</v>
      </c>
      <c r="E129" s="438" t="n">
        <v>0</v>
      </c>
      <c r="F129" s="438" t="n">
        <v>0</v>
      </c>
      <c r="G129" s="438" t="n">
        <v>0</v>
      </c>
      <c r="H129" s="438" t="n">
        <v>0</v>
      </c>
      <c r="I129" s="438" t="n">
        <v>0</v>
      </c>
      <c r="J129" s="438" t="n">
        <v>0</v>
      </c>
      <c r="K129" s="439" t="n">
        <v>0</v>
      </c>
      <c r="L129" s="440" t="n">
        <v>256750</v>
      </c>
    </row>
    <row r="130" s="413" customFormat="true" ht="12.8" hidden="false" customHeight="false" outlineLevel="0" collapsed="false">
      <c r="A130" s="382" t="s">
        <v>216</v>
      </c>
      <c r="B130" s="413" t="s">
        <v>142</v>
      </c>
      <c r="C130" s="196" t="s">
        <v>343</v>
      </c>
      <c r="D130" s="415" t="s">
        <v>344</v>
      </c>
      <c r="E130" s="438" t="n">
        <v>0</v>
      </c>
      <c r="F130" s="438" t="n">
        <v>0</v>
      </c>
      <c r="G130" s="438" t="n">
        <v>0</v>
      </c>
      <c r="H130" s="438" t="n">
        <v>0</v>
      </c>
      <c r="I130" s="438" t="n">
        <v>0</v>
      </c>
      <c r="J130" s="438" t="n">
        <v>0</v>
      </c>
      <c r="K130" s="439" t="n">
        <v>0</v>
      </c>
      <c r="L130" s="440" t="n">
        <v>2109448</v>
      </c>
    </row>
    <row r="131" s="413" customFormat="true" ht="12.8" hidden="false" customHeight="false" outlineLevel="0" collapsed="false">
      <c r="A131" s="382" t="s">
        <v>216</v>
      </c>
      <c r="B131" s="413" t="s">
        <v>142</v>
      </c>
      <c r="C131" s="196" t="s">
        <v>345</v>
      </c>
      <c r="D131" s="415" t="s">
        <v>346</v>
      </c>
      <c r="E131" s="438" t="n">
        <v>0</v>
      </c>
      <c r="F131" s="438" t="n">
        <v>14200</v>
      </c>
      <c r="G131" s="438" t="n">
        <v>0</v>
      </c>
      <c r="H131" s="438" t="n">
        <v>0</v>
      </c>
      <c r="I131" s="438" t="n">
        <v>0</v>
      </c>
      <c r="J131" s="438" t="n">
        <v>0</v>
      </c>
      <c r="K131" s="439" t="n">
        <v>14200</v>
      </c>
      <c r="L131" s="440" t="n">
        <v>867595</v>
      </c>
    </row>
    <row r="132" s="413" customFormat="true" ht="12.8" hidden="false" customHeight="false" outlineLevel="0" collapsed="false">
      <c r="A132" s="382" t="s">
        <v>216</v>
      </c>
      <c r="B132" s="413" t="s">
        <v>142</v>
      </c>
      <c r="C132" s="196" t="s">
        <v>335</v>
      </c>
      <c r="D132" s="415" t="s">
        <v>347</v>
      </c>
      <c r="E132" s="438" t="n">
        <v>0</v>
      </c>
      <c r="F132" s="438" t="n">
        <v>0</v>
      </c>
      <c r="G132" s="438" t="n">
        <v>0</v>
      </c>
      <c r="H132" s="438" t="n">
        <v>0</v>
      </c>
      <c r="I132" s="438" t="n">
        <v>0</v>
      </c>
      <c r="J132" s="438" t="n">
        <v>0</v>
      </c>
      <c r="K132" s="439" t="n">
        <v>0</v>
      </c>
      <c r="L132" s="440" t="n">
        <v>0</v>
      </c>
    </row>
    <row r="133" s="413" customFormat="true" ht="12.8" hidden="false" customHeight="false" outlineLevel="0" collapsed="false">
      <c r="A133" s="382" t="s">
        <v>216</v>
      </c>
      <c r="B133" s="413" t="s">
        <v>142</v>
      </c>
      <c r="C133" s="196" t="s">
        <v>348</v>
      </c>
      <c r="D133" s="415" t="s">
        <v>349</v>
      </c>
      <c r="E133" s="438" t="n">
        <v>0</v>
      </c>
      <c r="F133" s="438" t="n">
        <v>0</v>
      </c>
      <c r="G133" s="438" t="n">
        <v>0</v>
      </c>
      <c r="H133" s="438" t="n">
        <v>0</v>
      </c>
      <c r="I133" s="438" t="n">
        <v>0</v>
      </c>
      <c r="J133" s="438" t="n">
        <v>0</v>
      </c>
      <c r="K133" s="439" t="n">
        <v>0</v>
      </c>
      <c r="L133" s="440" t="n">
        <v>0</v>
      </c>
    </row>
    <row r="134" s="413" customFormat="true" ht="12.8" hidden="false" customHeight="false" outlineLevel="0" collapsed="false">
      <c r="A134" s="382" t="s">
        <v>216</v>
      </c>
      <c r="B134" s="413" t="s">
        <v>142</v>
      </c>
      <c r="C134" s="196" t="s">
        <v>350</v>
      </c>
      <c r="D134" s="415" t="s">
        <v>351</v>
      </c>
      <c r="E134" s="438" t="n">
        <v>0</v>
      </c>
      <c r="F134" s="438" t="n">
        <v>0</v>
      </c>
      <c r="G134" s="438" t="n">
        <v>0</v>
      </c>
      <c r="H134" s="438" t="n">
        <v>0</v>
      </c>
      <c r="I134" s="438" t="n">
        <v>0</v>
      </c>
      <c r="J134" s="438" t="n">
        <v>0</v>
      </c>
      <c r="K134" s="439" t="n">
        <v>0</v>
      </c>
      <c r="L134" s="440" t="n">
        <v>0</v>
      </c>
    </row>
    <row r="135" s="413" customFormat="true" ht="12.8" hidden="false" customHeight="false" outlineLevel="0" collapsed="false">
      <c r="A135" s="382" t="s">
        <v>216</v>
      </c>
      <c r="B135" s="413" t="s">
        <v>142</v>
      </c>
      <c r="C135" s="196" t="s">
        <v>352</v>
      </c>
      <c r="D135" s="415" t="s">
        <v>353</v>
      </c>
      <c r="E135" s="438" t="n">
        <v>0</v>
      </c>
      <c r="F135" s="438" t="n">
        <v>0</v>
      </c>
      <c r="G135" s="438" t="n">
        <v>0</v>
      </c>
      <c r="H135" s="438" t="n">
        <v>0</v>
      </c>
      <c r="I135" s="438" t="n">
        <v>0</v>
      </c>
      <c r="J135" s="438" t="n">
        <v>0</v>
      </c>
      <c r="K135" s="439" t="n">
        <v>0</v>
      </c>
      <c r="L135" s="440" t="n">
        <v>23448276</v>
      </c>
    </row>
    <row r="136" s="413" customFormat="true" ht="12.8" hidden="false" customHeight="false" outlineLevel="0" collapsed="false">
      <c r="A136" s="382" t="s">
        <v>216</v>
      </c>
      <c r="B136" s="413" t="s">
        <v>142</v>
      </c>
      <c r="C136" s="196" t="s">
        <v>354</v>
      </c>
      <c r="D136" s="415" t="s">
        <v>355</v>
      </c>
      <c r="E136" s="438" t="n">
        <v>0</v>
      </c>
      <c r="F136" s="438" t="n">
        <v>0</v>
      </c>
      <c r="G136" s="438" t="n">
        <v>0</v>
      </c>
      <c r="H136" s="438" t="n">
        <v>0</v>
      </c>
      <c r="I136" s="438" t="n">
        <v>0</v>
      </c>
      <c r="J136" s="438" t="n">
        <v>0</v>
      </c>
      <c r="K136" s="439" t="n">
        <v>0</v>
      </c>
      <c r="L136" s="440" t="n">
        <v>4538036</v>
      </c>
    </row>
    <row r="137" s="413" customFormat="true" ht="19.5" hidden="false" customHeight="false" outlineLevel="0" collapsed="false">
      <c r="A137" s="382" t="s">
        <v>216</v>
      </c>
      <c r="B137" s="413" t="s">
        <v>142</v>
      </c>
      <c r="C137" s="196" t="s">
        <v>356</v>
      </c>
      <c r="D137" s="415" t="s">
        <v>357</v>
      </c>
      <c r="E137" s="438" t="n">
        <v>0</v>
      </c>
      <c r="F137" s="438" t="n">
        <v>0</v>
      </c>
      <c r="G137" s="438" t="n">
        <v>0</v>
      </c>
      <c r="H137" s="438" t="n">
        <v>0</v>
      </c>
      <c r="I137" s="438" t="n">
        <v>0</v>
      </c>
      <c r="J137" s="438" t="n">
        <v>0</v>
      </c>
      <c r="K137" s="439" t="n">
        <v>0</v>
      </c>
      <c r="L137" s="440" t="n">
        <v>1874240</v>
      </c>
    </row>
    <row r="138" s="413" customFormat="true" ht="19.5" hidden="false" customHeight="false" outlineLevel="0" collapsed="false">
      <c r="A138" s="382" t="s">
        <v>216</v>
      </c>
      <c r="B138" s="413" t="s">
        <v>142</v>
      </c>
      <c r="C138" s="196" t="s">
        <v>358</v>
      </c>
      <c r="D138" s="415" t="s">
        <v>359</v>
      </c>
      <c r="E138" s="438" t="n">
        <v>0</v>
      </c>
      <c r="F138" s="438" t="n">
        <v>38610</v>
      </c>
      <c r="G138" s="438" t="n">
        <v>0</v>
      </c>
      <c r="H138" s="438" t="n">
        <v>0</v>
      </c>
      <c r="I138" s="438" t="n">
        <v>0</v>
      </c>
      <c r="J138" s="438" t="n">
        <v>0</v>
      </c>
      <c r="K138" s="439" t="n">
        <v>38610</v>
      </c>
      <c r="L138" s="440" t="n">
        <v>14355309</v>
      </c>
    </row>
    <row r="139" s="413" customFormat="true" ht="12.8" hidden="false" customHeight="false" outlineLevel="0" collapsed="false">
      <c r="A139" s="382" t="s">
        <v>216</v>
      </c>
      <c r="B139" s="413" t="s">
        <v>142</v>
      </c>
      <c r="C139" s="196" t="s">
        <v>360</v>
      </c>
      <c r="D139" s="415" t="s">
        <v>361</v>
      </c>
      <c r="E139" s="438" t="n">
        <v>89600</v>
      </c>
      <c r="F139" s="438" t="n">
        <v>566200</v>
      </c>
      <c r="G139" s="438" t="n">
        <v>249000</v>
      </c>
      <c r="H139" s="438" t="n">
        <v>993900</v>
      </c>
      <c r="I139" s="438" t="n">
        <v>749400</v>
      </c>
      <c r="J139" s="438" t="n">
        <v>3629800</v>
      </c>
      <c r="K139" s="439" t="n">
        <v>6277900</v>
      </c>
      <c r="L139" s="440" t="n">
        <v>61986400</v>
      </c>
    </row>
    <row r="140" s="413" customFormat="true" ht="12.8" hidden="false" customHeight="false" outlineLevel="0" collapsed="false">
      <c r="A140" s="382" t="s">
        <v>216</v>
      </c>
      <c r="B140" s="413" t="s">
        <v>142</v>
      </c>
      <c r="C140" s="196" t="s">
        <v>337</v>
      </c>
      <c r="D140" s="415" t="s">
        <v>362</v>
      </c>
      <c r="E140" s="438" t="n">
        <v>0</v>
      </c>
      <c r="F140" s="438" t="n">
        <v>0</v>
      </c>
      <c r="G140" s="438" t="n">
        <v>0</v>
      </c>
      <c r="H140" s="438" t="n">
        <v>0</v>
      </c>
      <c r="I140" s="438" t="n">
        <v>0</v>
      </c>
      <c r="J140" s="438" t="n">
        <v>0</v>
      </c>
      <c r="K140" s="439" t="n">
        <v>0</v>
      </c>
      <c r="L140" s="440" t="n">
        <v>0</v>
      </c>
    </row>
    <row r="141" s="413" customFormat="true" ht="19.5" hidden="false" customHeight="false" outlineLevel="0" collapsed="false">
      <c r="A141" s="382" t="s">
        <v>216</v>
      </c>
      <c r="B141" s="413" t="s">
        <v>142</v>
      </c>
      <c r="C141" s="196" t="s">
        <v>363</v>
      </c>
      <c r="D141" s="415" t="s">
        <v>364</v>
      </c>
      <c r="E141" s="438" t="n">
        <v>0</v>
      </c>
      <c r="F141" s="438" t="n">
        <v>0</v>
      </c>
      <c r="G141" s="438" t="n">
        <v>0</v>
      </c>
      <c r="H141" s="438" t="n">
        <v>0</v>
      </c>
      <c r="I141" s="438" t="n">
        <v>0</v>
      </c>
      <c r="J141" s="438" t="n">
        <v>0</v>
      </c>
      <c r="K141" s="439" t="n">
        <v>0</v>
      </c>
      <c r="L141" s="440" t="n">
        <v>0</v>
      </c>
    </row>
    <row r="142" s="413" customFormat="true" ht="12.8" hidden="false" customHeight="false" outlineLevel="0" collapsed="false">
      <c r="A142" s="382" t="s">
        <v>216</v>
      </c>
      <c r="B142" s="413" t="s">
        <v>142</v>
      </c>
      <c r="C142" s="196" t="s">
        <v>365</v>
      </c>
      <c r="D142" s="415" t="s">
        <v>366</v>
      </c>
      <c r="E142" s="438" t="n">
        <v>0</v>
      </c>
      <c r="F142" s="438" t="n">
        <v>0</v>
      </c>
      <c r="G142" s="438" t="n">
        <v>0</v>
      </c>
      <c r="H142" s="438" t="n">
        <v>0</v>
      </c>
      <c r="I142" s="438" t="n">
        <v>0</v>
      </c>
      <c r="J142" s="438" t="n">
        <v>0</v>
      </c>
      <c r="K142" s="439" t="n">
        <v>0</v>
      </c>
      <c r="L142" s="440" t="n">
        <v>3246125945</v>
      </c>
    </row>
    <row r="143" s="413" customFormat="true" ht="12.8" hidden="false" customHeight="false" outlineLevel="0" collapsed="false">
      <c r="A143" s="382" t="s">
        <v>216</v>
      </c>
      <c r="B143" s="413" t="s">
        <v>142</v>
      </c>
      <c r="C143" s="196" t="s">
        <v>367</v>
      </c>
      <c r="D143" s="415" t="s">
        <v>368</v>
      </c>
      <c r="E143" s="438" t="n">
        <v>0</v>
      </c>
      <c r="F143" s="438" t="n">
        <v>0</v>
      </c>
      <c r="G143" s="438" t="n">
        <v>0</v>
      </c>
      <c r="H143" s="438" t="n">
        <v>0</v>
      </c>
      <c r="I143" s="438" t="n">
        <v>0</v>
      </c>
      <c r="J143" s="438" t="n">
        <v>0</v>
      </c>
      <c r="K143" s="439" t="n">
        <v>0</v>
      </c>
      <c r="L143" s="440" t="n">
        <v>0</v>
      </c>
    </row>
    <row r="144" s="413" customFormat="true" ht="19.5" hidden="false" customHeight="false" outlineLevel="0" collapsed="false">
      <c r="A144" s="382" t="s">
        <v>216</v>
      </c>
      <c r="B144" s="413" t="s">
        <v>142</v>
      </c>
      <c r="C144" s="196" t="s">
        <v>369</v>
      </c>
      <c r="D144" s="415" t="s">
        <v>370</v>
      </c>
      <c r="E144" s="438" t="n">
        <v>0</v>
      </c>
      <c r="F144" s="438" t="n">
        <v>0</v>
      </c>
      <c r="G144" s="438" t="n">
        <v>0</v>
      </c>
      <c r="H144" s="438" t="n">
        <v>0</v>
      </c>
      <c r="I144" s="438" t="n">
        <v>0</v>
      </c>
      <c r="J144" s="438" t="n">
        <v>0</v>
      </c>
      <c r="K144" s="439" t="n">
        <v>0</v>
      </c>
      <c r="L144" s="440" t="n">
        <v>0</v>
      </c>
    </row>
    <row r="145" s="413" customFormat="true" ht="19.5" hidden="false" customHeight="false" outlineLevel="0" collapsed="false">
      <c r="A145" s="382" t="s">
        <v>216</v>
      </c>
      <c r="B145" s="413" t="s">
        <v>142</v>
      </c>
      <c r="C145" s="196" t="s">
        <v>371</v>
      </c>
      <c r="D145" s="415" t="s">
        <v>372</v>
      </c>
      <c r="E145" s="438" t="n">
        <v>0</v>
      </c>
      <c r="F145" s="438" t="n">
        <v>0</v>
      </c>
      <c r="G145" s="438" t="n">
        <v>0</v>
      </c>
      <c r="H145" s="438" t="n">
        <v>0</v>
      </c>
      <c r="I145" s="438" t="n">
        <v>0</v>
      </c>
      <c r="J145" s="438" t="n">
        <v>0</v>
      </c>
      <c r="K145" s="439" t="n">
        <v>0</v>
      </c>
      <c r="L145" s="440" t="n">
        <v>0</v>
      </c>
    </row>
    <row r="146" s="413" customFormat="true" ht="12.8" hidden="false" customHeight="false" outlineLevel="0" collapsed="false">
      <c r="A146" s="382" t="s">
        <v>216</v>
      </c>
      <c r="B146" s="413" t="s">
        <v>142</v>
      </c>
      <c r="C146" s="196" t="s">
        <v>373</v>
      </c>
      <c r="D146" s="415" t="s">
        <v>374</v>
      </c>
      <c r="E146" s="438" t="n">
        <v>0</v>
      </c>
      <c r="F146" s="438" t="n">
        <v>0</v>
      </c>
      <c r="G146" s="438" t="n">
        <v>0</v>
      </c>
      <c r="H146" s="438" t="n">
        <v>0</v>
      </c>
      <c r="I146" s="438" t="n">
        <v>0</v>
      </c>
      <c r="J146" s="438" t="n">
        <v>0</v>
      </c>
      <c r="K146" s="439" t="n">
        <v>0</v>
      </c>
      <c r="L146" s="440" t="n">
        <v>0</v>
      </c>
    </row>
    <row r="147" s="413" customFormat="true" ht="12.8" hidden="false" customHeight="false" outlineLevel="0" collapsed="false">
      <c r="A147" s="382" t="s">
        <v>216</v>
      </c>
      <c r="B147" s="413" t="s">
        <v>142</v>
      </c>
      <c r="C147" s="196" t="s">
        <v>377</v>
      </c>
      <c r="D147" s="415" t="s">
        <v>378</v>
      </c>
      <c r="E147" s="438" t="n">
        <v>0</v>
      </c>
      <c r="F147" s="438" t="n">
        <v>0</v>
      </c>
      <c r="G147" s="438" t="n">
        <v>0</v>
      </c>
      <c r="H147" s="438" t="n">
        <v>0</v>
      </c>
      <c r="I147" s="438" t="n">
        <v>0</v>
      </c>
      <c r="J147" s="438" t="n">
        <v>0</v>
      </c>
      <c r="K147" s="439" t="n">
        <v>0</v>
      </c>
      <c r="L147" s="440" t="n">
        <v>0</v>
      </c>
    </row>
    <row r="148" s="413" customFormat="true" ht="12.8" hidden="false" customHeight="false" outlineLevel="0" collapsed="false">
      <c r="A148" s="382" t="s">
        <v>216</v>
      </c>
      <c r="B148" s="413" t="s">
        <v>142</v>
      </c>
      <c r="C148" s="196" t="s">
        <v>379</v>
      </c>
      <c r="D148" s="415" t="s">
        <v>380</v>
      </c>
      <c r="E148" s="438" t="n">
        <v>0</v>
      </c>
      <c r="F148" s="438" t="n">
        <v>0</v>
      </c>
      <c r="G148" s="438" t="n">
        <v>0</v>
      </c>
      <c r="H148" s="438" t="n">
        <v>0</v>
      </c>
      <c r="I148" s="438" t="n">
        <v>0</v>
      </c>
      <c r="J148" s="438" t="n">
        <v>0</v>
      </c>
      <c r="K148" s="439" t="n">
        <v>0</v>
      </c>
      <c r="L148" s="440" t="n">
        <v>0</v>
      </c>
    </row>
    <row r="149" s="413" customFormat="true" ht="19.5" hidden="false" customHeight="false" outlineLevel="0" collapsed="false">
      <c r="A149" s="382" t="s">
        <v>216</v>
      </c>
      <c r="B149" s="413" t="s">
        <v>142</v>
      </c>
      <c r="C149" s="196" t="s">
        <v>381</v>
      </c>
      <c r="D149" s="415" t="s">
        <v>382</v>
      </c>
      <c r="E149" s="438" t="n">
        <v>0</v>
      </c>
      <c r="F149" s="438" t="n">
        <v>0</v>
      </c>
      <c r="G149" s="438" t="n">
        <v>0</v>
      </c>
      <c r="H149" s="438" t="n">
        <v>0</v>
      </c>
      <c r="I149" s="438" t="n">
        <v>0</v>
      </c>
      <c r="J149" s="438" t="n">
        <v>0</v>
      </c>
      <c r="K149" s="439" t="n">
        <v>0</v>
      </c>
      <c r="L149" s="440" t="n">
        <v>0</v>
      </c>
    </row>
    <row r="150" s="413" customFormat="true" ht="12.8" hidden="false" customHeight="false" outlineLevel="0" collapsed="false">
      <c r="A150" s="382" t="s">
        <v>216</v>
      </c>
      <c r="B150" s="413" t="s">
        <v>142</v>
      </c>
      <c r="C150" s="196" t="s">
        <v>383</v>
      </c>
      <c r="D150" s="415" t="s">
        <v>384</v>
      </c>
      <c r="E150" s="438" t="n">
        <v>15600</v>
      </c>
      <c r="F150" s="438" t="n">
        <v>63300</v>
      </c>
      <c r="G150" s="438" t="n">
        <v>21100</v>
      </c>
      <c r="H150" s="438" t="n">
        <v>0</v>
      </c>
      <c r="I150" s="438" t="n">
        <v>42200</v>
      </c>
      <c r="J150" s="438" t="n">
        <v>42200</v>
      </c>
      <c r="K150" s="439" t="n">
        <v>184400</v>
      </c>
      <c r="L150" s="440" t="n">
        <v>8092800</v>
      </c>
    </row>
    <row r="151" s="413" customFormat="true" ht="19.5" hidden="false" customHeight="false" outlineLevel="0" collapsed="false">
      <c r="A151" s="382" t="s">
        <v>216</v>
      </c>
      <c r="B151" s="413" t="s">
        <v>142</v>
      </c>
      <c r="C151" s="196" t="s">
        <v>375</v>
      </c>
      <c r="D151" s="415" t="s">
        <v>376</v>
      </c>
      <c r="E151" s="438" t="n">
        <v>0</v>
      </c>
      <c r="F151" s="438" t="n">
        <v>0</v>
      </c>
      <c r="G151" s="438" t="n">
        <v>0</v>
      </c>
      <c r="H151" s="438" t="n">
        <v>0</v>
      </c>
      <c r="I151" s="438" t="n">
        <v>0</v>
      </c>
      <c r="J151" s="438" t="n">
        <v>0</v>
      </c>
      <c r="K151" s="439" t="n">
        <v>0</v>
      </c>
      <c r="L151" s="440" t="n">
        <v>0</v>
      </c>
    </row>
    <row r="152" s="413" customFormat="true" ht="12.8" hidden="false" customHeight="false" outlineLevel="0" collapsed="false">
      <c r="A152" s="382" t="s">
        <v>216</v>
      </c>
      <c r="B152" s="413" t="s">
        <v>142</v>
      </c>
      <c r="C152" s="196" t="s">
        <v>385</v>
      </c>
      <c r="D152" s="415" t="s">
        <v>386</v>
      </c>
      <c r="E152" s="438" t="n">
        <v>0</v>
      </c>
      <c r="F152" s="438" t="n">
        <v>0</v>
      </c>
      <c r="G152" s="438" t="n">
        <v>0</v>
      </c>
      <c r="H152" s="438" t="n">
        <v>0</v>
      </c>
      <c r="I152" s="438" t="n">
        <v>0</v>
      </c>
      <c r="J152" s="438" t="n">
        <v>0</v>
      </c>
      <c r="K152" s="439" t="n">
        <v>0</v>
      </c>
      <c r="L152" s="440" t="n">
        <v>0</v>
      </c>
    </row>
    <row r="153" s="413" customFormat="true" ht="19.5" hidden="false" customHeight="false" outlineLevel="0" collapsed="false">
      <c r="A153" s="382" t="s">
        <v>216</v>
      </c>
      <c r="B153" s="413" t="s">
        <v>142</v>
      </c>
      <c r="C153" s="196" t="s">
        <v>387</v>
      </c>
      <c r="D153" s="415" t="s">
        <v>388</v>
      </c>
      <c r="E153" s="438" t="n">
        <v>0</v>
      </c>
      <c r="F153" s="438" t="n">
        <v>0</v>
      </c>
      <c r="G153" s="438" t="n">
        <v>0</v>
      </c>
      <c r="H153" s="438" t="n">
        <v>0</v>
      </c>
      <c r="I153" s="438" t="n">
        <v>0</v>
      </c>
      <c r="J153" s="438" t="n">
        <v>0</v>
      </c>
      <c r="K153" s="439" t="n">
        <v>0</v>
      </c>
      <c r="L153" s="440" t="n">
        <v>0</v>
      </c>
    </row>
    <row r="154" s="413" customFormat="true" ht="12.8" hidden="false" customHeight="false" outlineLevel="0" collapsed="false">
      <c r="A154" s="382" t="s">
        <v>216</v>
      </c>
      <c r="B154" s="413" t="s">
        <v>142</v>
      </c>
      <c r="C154" s="196" t="s">
        <v>389</v>
      </c>
      <c r="D154" s="415" t="s">
        <v>390</v>
      </c>
      <c r="E154" s="438" t="n">
        <v>0</v>
      </c>
      <c r="F154" s="438" t="n">
        <v>0</v>
      </c>
      <c r="G154" s="438" t="n">
        <v>0</v>
      </c>
      <c r="H154" s="438" t="n">
        <v>0</v>
      </c>
      <c r="I154" s="438" t="n">
        <v>0</v>
      </c>
      <c r="J154" s="438" t="n">
        <v>0</v>
      </c>
      <c r="K154" s="439" t="n">
        <v>0</v>
      </c>
      <c r="L154" s="440" t="n">
        <v>763075</v>
      </c>
    </row>
    <row r="155" s="413" customFormat="true" ht="19.5" hidden="false" customHeight="false" outlineLevel="0" collapsed="false">
      <c r="A155" s="382" t="s">
        <v>216</v>
      </c>
      <c r="B155" s="413" t="s">
        <v>142</v>
      </c>
      <c r="C155" s="196" t="s">
        <v>391</v>
      </c>
      <c r="D155" s="415" t="s">
        <v>392</v>
      </c>
      <c r="E155" s="438" t="n">
        <v>0</v>
      </c>
      <c r="F155" s="438" t="n">
        <v>0</v>
      </c>
      <c r="G155" s="438" t="n">
        <v>0</v>
      </c>
      <c r="H155" s="438" t="n">
        <v>0</v>
      </c>
      <c r="I155" s="438" t="n">
        <v>0</v>
      </c>
      <c r="J155" s="438" t="n">
        <v>0</v>
      </c>
      <c r="K155" s="439" t="n">
        <v>0</v>
      </c>
      <c r="L155" s="440" t="n">
        <v>3281372</v>
      </c>
    </row>
    <row r="156" s="413" customFormat="true" ht="12.8" hidden="false" customHeight="false" outlineLevel="0" collapsed="false">
      <c r="A156" s="382" t="s">
        <v>216</v>
      </c>
      <c r="B156" s="413" t="s">
        <v>142</v>
      </c>
      <c r="C156" s="196" t="s">
        <v>393</v>
      </c>
      <c r="D156" s="415" t="s">
        <v>394</v>
      </c>
      <c r="E156" s="438" t="n">
        <v>0</v>
      </c>
      <c r="F156" s="438" t="n">
        <v>0</v>
      </c>
      <c r="G156" s="438" t="n">
        <v>0</v>
      </c>
      <c r="H156" s="438" t="n">
        <v>0</v>
      </c>
      <c r="I156" s="438" t="n">
        <v>0</v>
      </c>
      <c r="J156" s="438" t="n">
        <v>0</v>
      </c>
      <c r="K156" s="439" t="n">
        <v>0</v>
      </c>
      <c r="L156" s="440" t="n">
        <v>0</v>
      </c>
    </row>
    <row r="157" s="413" customFormat="true" ht="19.5" hidden="false" customHeight="false" outlineLevel="0" collapsed="false">
      <c r="A157" s="382" t="s">
        <v>216</v>
      </c>
      <c r="B157" s="413" t="s">
        <v>142</v>
      </c>
      <c r="C157" s="196" t="s">
        <v>395</v>
      </c>
      <c r="D157" s="415" t="s">
        <v>398</v>
      </c>
      <c r="E157" s="438" t="n">
        <v>0</v>
      </c>
      <c r="F157" s="438" t="n">
        <v>0</v>
      </c>
      <c r="G157" s="438" t="n">
        <v>0</v>
      </c>
      <c r="H157" s="438" t="n">
        <v>0</v>
      </c>
      <c r="I157" s="438" t="n">
        <v>0</v>
      </c>
      <c r="J157" s="438" t="n">
        <v>0</v>
      </c>
      <c r="K157" s="439" t="n">
        <v>0</v>
      </c>
      <c r="L157" s="440" t="n">
        <v>0</v>
      </c>
    </row>
    <row r="158" s="413" customFormat="true" ht="12.8" hidden="false" customHeight="false" outlineLevel="0" collapsed="false">
      <c r="A158" s="382" t="s">
        <v>216</v>
      </c>
      <c r="B158" s="413" t="s">
        <v>142</v>
      </c>
      <c r="C158" s="196" t="s">
        <v>397</v>
      </c>
      <c r="D158" s="415" t="s">
        <v>396</v>
      </c>
      <c r="E158" s="438" t="n">
        <v>0</v>
      </c>
      <c r="F158" s="438" t="n">
        <v>0</v>
      </c>
      <c r="G158" s="438" t="n">
        <v>0</v>
      </c>
      <c r="H158" s="438" t="n">
        <v>0</v>
      </c>
      <c r="I158" s="438" t="n">
        <v>0</v>
      </c>
      <c r="J158" s="438" t="n">
        <v>0</v>
      </c>
      <c r="K158" s="439" t="n">
        <v>0</v>
      </c>
      <c r="L158" s="440" t="n">
        <v>0</v>
      </c>
    </row>
    <row r="159" s="413" customFormat="true" ht="12.8" hidden="false" customHeight="false" outlineLevel="0" collapsed="false">
      <c r="A159" s="382" t="s">
        <v>216</v>
      </c>
      <c r="B159" s="413" t="s">
        <v>142</v>
      </c>
      <c r="C159" s="196" t="s">
        <v>343</v>
      </c>
      <c r="D159" s="415" t="s">
        <v>409</v>
      </c>
      <c r="E159" s="438" t="n">
        <v>0</v>
      </c>
      <c r="F159" s="438" t="n">
        <v>0</v>
      </c>
      <c r="G159" s="438" t="n">
        <v>0</v>
      </c>
      <c r="H159" s="438" t="n">
        <v>0</v>
      </c>
      <c r="I159" s="438" t="n">
        <v>0</v>
      </c>
      <c r="J159" s="438" t="n">
        <v>0</v>
      </c>
      <c r="K159" s="439" t="n">
        <v>0</v>
      </c>
      <c r="L159" s="440" t="n">
        <v>0</v>
      </c>
    </row>
    <row r="160" s="413" customFormat="true" ht="19.5" hidden="false" customHeight="false" outlineLevel="0" collapsed="false">
      <c r="A160" s="382" t="s">
        <v>216</v>
      </c>
      <c r="B160" s="413" t="s">
        <v>142</v>
      </c>
      <c r="C160" s="196" t="s">
        <v>410</v>
      </c>
      <c r="D160" s="415" t="s">
        <v>411</v>
      </c>
      <c r="E160" s="438" t="n">
        <v>0</v>
      </c>
      <c r="F160" s="438" t="n">
        <v>0</v>
      </c>
      <c r="G160" s="438" t="n">
        <v>0</v>
      </c>
      <c r="H160" s="438" t="n">
        <v>0</v>
      </c>
      <c r="I160" s="438" t="n">
        <v>0</v>
      </c>
      <c r="J160" s="438" t="n">
        <v>0</v>
      </c>
      <c r="K160" s="439" t="n">
        <v>0</v>
      </c>
      <c r="L160" s="440" t="n">
        <v>0</v>
      </c>
    </row>
    <row r="161" s="413" customFormat="true" ht="19.5" hidden="false" customHeight="false" outlineLevel="0" collapsed="false">
      <c r="A161" s="382" t="s">
        <v>216</v>
      </c>
      <c r="B161" s="413" t="s">
        <v>142</v>
      </c>
      <c r="C161" s="196" t="s">
        <v>412</v>
      </c>
      <c r="D161" s="415" t="s">
        <v>413</v>
      </c>
      <c r="E161" s="438" t="n">
        <v>0</v>
      </c>
      <c r="F161" s="438" t="n">
        <v>0</v>
      </c>
      <c r="G161" s="438" t="n">
        <v>0</v>
      </c>
      <c r="H161" s="438" t="n">
        <v>0</v>
      </c>
      <c r="I161" s="438" t="n">
        <v>0</v>
      </c>
      <c r="J161" s="438" t="n">
        <v>0</v>
      </c>
      <c r="K161" s="439" t="n">
        <v>0</v>
      </c>
      <c r="L161" s="440" t="n">
        <v>0</v>
      </c>
    </row>
    <row r="162" s="413" customFormat="true" ht="19.5" hidden="false" customHeight="false" outlineLevel="0" collapsed="false">
      <c r="A162" s="382" t="s">
        <v>216</v>
      </c>
      <c r="B162" s="413" t="s">
        <v>142</v>
      </c>
      <c r="C162" s="196" t="s">
        <v>414</v>
      </c>
      <c r="D162" s="415" t="s">
        <v>415</v>
      </c>
      <c r="E162" s="438" t="n">
        <v>0</v>
      </c>
      <c r="F162" s="438" t="n">
        <v>0</v>
      </c>
      <c r="G162" s="438" t="n">
        <v>0</v>
      </c>
      <c r="H162" s="438" t="n">
        <v>0</v>
      </c>
      <c r="I162" s="438" t="n">
        <v>0</v>
      </c>
      <c r="J162" s="438" t="n">
        <v>0</v>
      </c>
      <c r="K162" s="439" t="n">
        <v>0</v>
      </c>
      <c r="L162" s="440" t="n">
        <v>0</v>
      </c>
    </row>
    <row r="163" s="413" customFormat="true" ht="12.8" hidden="false" customHeight="false" outlineLevel="0" collapsed="false">
      <c r="A163" s="382" t="s">
        <v>216</v>
      </c>
      <c r="B163" s="413" t="s">
        <v>142</v>
      </c>
      <c r="C163" s="196" t="s">
        <v>416</v>
      </c>
      <c r="D163" s="415" t="s">
        <v>417</v>
      </c>
      <c r="E163" s="438" t="n">
        <v>0</v>
      </c>
      <c r="F163" s="438" t="n">
        <v>0</v>
      </c>
      <c r="G163" s="438" t="n">
        <v>0</v>
      </c>
      <c r="H163" s="438" t="n">
        <v>0</v>
      </c>
      <c r="I163" s="438" t="n">
        <v>0</v>
      </c>
      <c r="J163" s="438" t="n">
        <v>0</v>
      </c>
      <c r="K163" s="439" t="n">
        <v>0</v>
      </c>
      <c r="L163" s="440" t="n">
        <v>0</v>
      </c>
    </row>
    <row r="164" s="413" customFormat="true" ht="12.8" hidden="false" customHeight="false" outlineLevel="0" collapsed="false">
      <c r="A164" s="382" t="s">
        <v>216</v>
      </c>
      <c r="B164" s="413" t="s">
        <v>142</v>
      </c>
      <c r="C164" s="196" t="s">
        <v>350</v>
      </c>
      <c r="D164" s="415" t="s">
        <v>418</v>
      </c>
      <c r="E164" s="438" t="n">
        <v>0</v>
      </c>
      <c r="F164" s="438" t="n">
        <v>0</v>
      </c>
      <c r="G164" s="438" t="n">
        <v>0</v>
      </c>
      <c r="H164" s="438" t="n">
        <v>0</v>
      </c>
      <c r="I164" s="438" t="n">
        <v>0</v>
      </c>
      <c r="J164" s="438" t="n">
        <v>0</v>
      </c>
      <c r="K164" s="439" t="n">
        <v>0</v>
      </c>
      <c r="L164" s="440" t="n">
        <v>0</v>
      </c>
    </row>
    <row r="165" s="413" customFormat="true" ht="12.8" hidden="false" customHeight="false" outlineLevel="0" collapsed="false">
      <c r="A165" s="382" t="s">
        <v>216</v>
      </c>
      <c r="B165" s="413" t="s">
        <v>142</v>
      </c>
      <c r="C165" s="196" t="s">
        <v>352</v>
      </c>
      <c r="D165" s="415" t="s">
        <v>419</v>
      </c>
      <c r="E165" s="438" t="n">
        <v>0</v>
      </c>
      <c r="F165" s="438" t="n">
        <v>0</v>
      </c>
      <c r="G165" s="438" t="n">
        <v>0</v>
      </c>
      <c r="H165" s="438" t="n">
        <v>0</v>
      </c>
      <c r="I165" s="438" t="n">
        <v>0</v>
      </c>
      <c r="J165" s="438" t="n">
        <v>0</v>
      </c>
      <c r="K165" s="439" t="n">
        <v>0</v>
      </c>
      <c r="L165" s="440" t="n">
        <v>0</v>
      </c>
    </row>
    <row r="166" s="413" customFormat="true" ht="12.8" hidden="false" customHeight="false" outlineLevel="0" collapsed="false">
      <c r="A166" s="382" t="s">
        <v>216</v>
      </c>
      <c r="B166" s="413" t="s">
        <v>142</v>
      </c>
      <c r="C166" s="196" t="s">
        <v>420</v>
      </c>
      <c r="D166" s="415" t="s">
        <v>421</v>
      </c>
      <c r="E166" s="438" t="n">
        <v>0</v>
      </c>
      <c r="F166" s="438" t="n">
        <v>0</v>
      </c>
      <c r="G166" s="438" t="n">
        <v>0</v>
      </c>
      <c r="H166" s="438" t="n">
        <v>0</v>
      </c>
      <c r="I166" s="438" t="n">
        <v>0</v>
      </c>
      <c r="J166" s="438" t="n">
        <v>0</v>
      </c>
      <c r="K166" s="439" t="n">
        <v>0</v>
      </c>
      <c r="L166" s="440" t="n">
        <v>0</v>
      </c>
    </row>
    <row r="167" s="413" customFormat="true" ht="12.8" hidden="false" customHeight="false" outlineLevel="0" collapsed="false">
      <c r="A167" s="382" t="s">
        <v>216</v>
      </c>
      <c r="B167" s="413" t="s">
        <v>142</v>
      </c>
      <c r="C167" s="196" t="s">
        <v>422</v>
      </c>
      <c r="D167" s="415" t="s">
        <v>423</v>
      </c>
      <c r="E167" s="438" t="n">
        <v>0</v>
      </c>
      <c r="F167" s="438" t="n">
        <v>0</v>
      </c>
      <c r="G167" s="438" t="n">
        <v>0</v>
      </c>
      <c r="H167" s="438" t="n">
        <v>0</v>
      </c>
      <c r="I167" s="438" t="n">
        <v>0</v>
      </c>
      <c r="J167" s="438" t="n">
        <v>0</v>
      </c>
      <c r="K167" s="439" t="n">
        <v>0</v>
      </c>
      <c r="L167" s="440" t="n">
        <v>0</v>
      </c>
    </row>
    <row r="168" s="413" customFormat="true" ht="12.8" hidden="false" customHeight="false" outlineLevel="0" collapsed="false">
      <c r="A168" s="382" t="s">
        <v>216</v>
      </c>
      <c r="B168" s="413" t="s">
        <v>142</v>
      </c>
      <c r="C168" s="196" t="s">
        <v>424</v>
      </c>
      <c r="D168" s="415" t="s">
        <v>425</v>
      </c>
      <c r="E168" s="438" t="n">
        <v>0</v>
      </c>
      <c r="F168" s="438" t="n">
        <v>0</v>
      </c>
      <c r="G168" s="438" t="n">
        <v>0</v>
      </c>
      <c r="H168" s="438" t="n">
        <v>0</v>
      </c>
      <c r="I168" s="438" t="n">
        <v>0</v>
      </c>
      <c r="J168" s="438" t="n">
        <v>0</v>
      </c>
      <c r="K168" s="439" t="n">
        <v>0</v>
      </c>
      <c r="L168" s="440" t="n">
        <v>0</v>
      </c>
    </row>
    <row r="169" s="413" customFormat="true" ht="19.5" hidden="false" customHeight="false" outlineLevel="0" collapsed="false">
      <c r="A169" s="382" t="s">
        <v>216</v>
      </c>
      <c r="B169" s="413" t="s">
        <v>142</v>
      </c>
      <c r="C169" s="196" t="s">
        <v>426</v>
      </c>
      <c r="D169" s="415" t="s">
        <v>427</v>
      </c>
      <c r="E169" s="438" t="n">
        <v>0</v>
      </c>
      <c r="F169" s="438" t="n">
        <v>0</v>
      </c>
      <c r="G169" s="438" t="n">
        <v>0</v>
      </c>
      <c r="H169" s="438" t="n">
        <v>0</v>
      </c>
      <c r="I169" s="438" t="n">
        <v>0</v>
      </c>
      <c r="J169" s="438" t="n">
        <v>0</v>
      </c>
      <c r="K169" s="439" t="n">
        <v>0</v>
      </c>
      <c r="L169" s="440" t="n">
        <v>0</v>
      </c>
    </row>
    <row r="170" s="413" customFormat="true" ht="19.5" hidden="false" customHeight="false" outlineLevel="0" collapsed="false">
      <c r="A170" s="382" t="s">
        <v>216</v>
      </c>
      <c r="B170" s="413" t="s">
        <v>142</v>
      </c>
      <c r="C170" s="196" t="s">
        <v>428</v>
      </c>
      <c r="D170" s="415" t="s">
        <v>429</v>
      </c>
      <c r="E170" s="438" t="n">
        <v>0</v>
      </c>
      <c r="F170" s="438" t="n">
        <v>0</v>
      </c>
      <c r="G170" s="438" t="n">
        <v>0</v>
      </c>
      <c r="H170" s="438" t="n">
        <v>0</v>
      </c>
      <c r="I170" s="438" t="n">
        <v>0</v>
      </c>
      <c r="J170" s="438" t="n">
        <v>0</v>
      </c>
      <c r="K170" s="439" t="n">
        <v>0</v>
      </c>
      <c r="L170" s="440" t="n">
        <v>0</v>
      </c>
    </row>
    <row r="171" s="413" customFormat="true" ht="12.8" hidden="false" customHeight="false" outlineLevel="0" collapsed="false">
      <c r="A171" s="382" t="s">
        <v>216</v>
      </c>
      <c r="B171" s="413" t="s">
        <v>142</v>
      </c>
      <c r="C171" s="196" t="s">
        <v>360</v>
      </c>
      <c r="D171" s="415" t="s">
        <v>430</v>
      </c>
      <c r="E171" s="438" t="n">
        <v>0</v>
      </c>
      <c r="F171" s="438" t="n">
        <v>0</v>
      </c>
      <c r="G171" s="438" t="n">
        <v>0</v>
      </c>
      <c r="H171" s="438" t="n">
        <v>0</v>
      </c>
      <c r="I171" s="438" t="n">
        <v>0</v>
      </c>
      <c r="J171" s="438" t="n">
        <v>0</v>
      </c>
      <c r="K171" s="439" t="n">
        <v>0</v>
      </c>
      <c r="L171" s="440" t="n">
        <v>0</v>
      </c>
    </row>
    <row r="172" s="413" customFormat="true" ht="19.5" hidden="false" customHeight="false" outlineLevel="0" collapsed="false">
      <c r="A172" s="382" t="s">
        <v>216</v>
      </c>
      <c r="B172" s="413" t="s">
        <v>142</v>
      </c>
      <c r="C172" s="196" t="s">
        <v>431</v>
      </c>
      <c r="D172" s="415" t="s">
        <v>432</v>
      </c>
      <c r="E172" s="438" t="n">
        <v>0</v>
      </c>
      <c r="F172" s="438" t="n">
        <v>0</v>
      </c>
      <c r="G172" s="438" t="n">
        <v>0</v>
      </c>
      <c r="H172" s="438" t="n">
        <v>0</v>
      </c>
      <c r="I172" s="438" t="n">
        <v>0</v>
      </c>
      <c r="J172" s="438" t="n">
        <v>0</v>
      </c>
      <c r="K172" s="439" t="n">
        <v>0</v>
      </c>
      <c r="L172" s="440" t="n">
        <v>0</v>
      </c>
    </row>
    <row r="173" s="413" customFormat="true" ht="12.8" hidden="false" customHeight="false" outlineLevel="0" collapsed="false">
      <c r="A173" s="382" t="s">
        <v>216</v>
      </c>
      <c r="B173" s="413" t="s">
        <v>142</v>
      </c>
      <c r="C173" s="196" t="s">
        <v>433</v>
      </c>
      <c r="D173" s="415" t="s">
        <v>434</v>
      </c>
      <c r="E173" s="438" t="n">
        <v>0</v>
      </c>
      <c r="F173" s="438" t="n">
        <v>0</v>
      </c>
      <c r="G173" s="438" t="n">
        <v>0</v>
      </c>
      <c r="H173" s="438" t="n">
        <v>0</v>
      </c>
      <c r="I173" s="438" t="n">
        <v>0</v>
      </c>
      <c r="J173" s="438" t="n">
        <v>0</v>
      </c>
      <c r="K173" s="439" t="n">
        <v>0</v>
      </c>
      <c r="L173" s="440" t="n">
        <v>0</v>
      </c>
    </row>
    <row r="174" s="413" customFormat="true" ht="19.5" hidden="false" customHeight="false" outlineLevel="0" collapsed="false">
      <c r="A174" s="382" t="s">
        <v>216</v>
      </c>
      <c r="B174" s="413" t="s">
        <v>142</v>
      </c>
      <c r="C174" s="196" t="s">
        <v>435</v>
      </c>
      <c r="D174" s="415" t="s">
        <v>436</v>
      </c>
      <c r="E174" s="438" t="n">
        <v>0</v>
      </c>
      <c r="F174" s="438" t="n">
        <v>0</v>
      </c>
      <c r="G174" s="438" t="n">
        <v>0</v>
      </c>
      <c r="H174" s="438" t="n">
        <v>0</v>
      </c>
      <c r="I174" s="438" t="n">
        <v>0</v>
      </c>
      <c r="J174" s="438" t="n">
        <v>0</v>
      </c>
      <c r="K174" s="439" t="n">
        <v>0</v>
      </c>
      <c r="L174" s="440" t="n">
        <v>0</v>
      </c>
    </row>
    <row r="175" s="413" customFormat="true" ht="12.8" hidden="false" customHeight="false" outlineLevel="0" collapsed="false">
      <c r="A175" s="382" t="s">
        <v>216</v>
      </c>
      <c r="B175" s="413" t="s">
        <v>142</v>
      </c>
      <c r="C175" s="196" t="s">
        <v>437</v>
      </c>
      <c r="D175" s="415" t="s">
        <v>438</v>
      </c>
      <c r="E175" s="438" t="n">
        <v>0</v>
      </c>
      <c r="F175" s="438" t="n">
        <v>0</v>
      </c>
      <c r="G175" s="438" t="n">
        <v>0</v>
      </c>
      <c r="H175" s="438" t="n">
        <v>0</v>
      </c>
      <c r="I175" s="438" t="n">
        <v>0</v>
      </c>
      <c r="J175" s="438" t="n">
        <v>0</v>
      </c>
      <c r="K175" s="439" t="n">
        <v>0</v>
      </c>
      <c r="L175" s="440" t="n">
        <v>0</v>
      </c>
    </row>
    <row r="176" s="413" customFormat="true" ht="12.8" hidden="false" customHeight="false" outlineLevel="0" collapsed="false">
      <c r="A176" s="382" t="s">
        <v>216</v>
      </c>
      <c r="B176" s="413" t="s">
        <v>142</v>
      </c>
      <c r="C176" s="196" t="s">
        <v>439</v>
      </c>
      <c r="D176" s="415" t="s">
        <v>440</v>
      </c>
      <c r="E176" s="438" t="n">
        <v>0</v>
      </c>
      <c r="F176" s="438" t="n">
        <v>0</v>
      </c>
      <c r="G176" s="438" t="n">
        <v>0</v>
      </c>
      <c r="H176" s="438" t="n">
        <v>0</v>
      </c>
      <c r="I176" s="438" t="n">
        <v>0</v>
      </c>
      <c r="J176" s="438" t="n">
        <v>0</v>
      </c>
      <c r="K176" s="439" t="n">
        <v>0</v>
      </c>
      <c r="L176" s="440" t="n">
        <v>0</v>
      </c>
    </row>
    <row r="177" s="413" customFormat="true" ht="19.5" hidden="false" customHeight="false" outlineLevel="0" collapsed="false">
      <c r="A177" s="382" t="s">
        <v>216</v>
      </c>
      <c r="B177" s="413" t="s">
        <v>142</v>
      </c>
      <c r="C177" s="196" t="s">
        <v>441</v>
      </c>
      <c r="D177" s="415" t="s">
        <v>442</v>
      </c>
      <c r="E177" s="438" t="n">
        <v>0</v>
      </c>
      <c r="F177" s="438" t="n">
        <v>0</v>
      </c>
      <c r="G177" s="438" t="n">
        <v>0</v>
      </c>
      <c r="H177" s="438" t="n">
        <v>0</v>
      </c>
      <c r="I177" s="438" t="n">
        <v>0</v>
      </c>
      <c r="J177" s="438" t="n">
        <v>0</v>
      </c>
      <c r="K177" s="439" t="n">
        <v>0</v>
      </c>
      <c r="L177" s="440" t="n">
        <v>0</v>
      </c>
    </row>
    <row r="178" s="413" customFormat="true" ht="19.5" hidden="false" customHeight="false" outlineLevel="0" collapsed="false">
      <c r="A178" s="382" t="s">
        <v>216</v>
      </c>
      <c r="B178" s="413" t="s">
        <v>142</v>
      </c>
      <c r="C178" s="196" t="s">
        <v>443</v>
      </c>
      <c r="D178" s="415" t="s">
        <v>444</v>
      </c>
      <c r="E178" s="438" t="n">
        <v>0</v>
      </c>
      <c r="F178" s="438" t="n">
        <v>0</v>
      </c>
      <c r="G178" s="438" t="n">
        <v>0</v>
      </c>
      <c r="H178" s="438" t="n">
        <v>0</v>
      </c>
      <c r="I178" s="438" t="n">
        <v>0</v>
      </c>
      <c r="J178" s="438" t="n">
        <v>0</v>
      </c>
      <c r="K178" s="439" t="n">
        <v>0</v>
      </c>
      <c r="L178" s="440" t="n">
        <v>0</v>
      </c>
    </row>
    <row r="179" s="413" customFormat="true" ht="28.5" hidden="false" customHeight="false" outlineLevel="0" collapsed="false">
      <c r="A179" s="382" t="s">
        <v>216</v>
      </c>
      <c r="B179" s="413" t="s">
        <v>142</v>
      </c>
      <c r="C179" s="196" t="s">
        <v>445</v>
      </c>
      <c r="D179" s="415" t="s">
        <v>446</v>
      </c>
      <c r="E179" s="438" t="n">
        <v>0</v>
      </c>
      <c r="F179" s="438" t="n">
        <v>0</v>
      </c>
      <c r="G179" s="438" t="n">
        <v>0</v>
      </c>
      <c r="H179" s="438" t="n">
        <v>0</v>
      </c>
      <c r="I179" s="438" t="n">
        <v>0</v>
      </c>
      <c r="J179" s="438" t="n">
        <v>0</v>
      </c>
      <c r="K179" s="439" t="n">
        <v>0</v>
      </c>
      <c r="L179" s="440" t="n">
        <v>0</v>
      </c>
    </row>
    <row r="180" s="413" customFormat="true" ht="12.8" hidden="false" customHeight="false" outlineLevel="0" collapsed="false">
      <c r="A180" s="382" t="s">
        <v>216</v>
      </c>
      <c r="B180" s="413" t="s">
        <v>142</v>
      </c>
      <c r="C180" s="196" t="s">
        <v>447</v>
      </c>
      <c r="D180" s="415" t="s">
        <v>448</v>
      </c>
      <c r="E180" s="438" t="n">
        <v>0</v>
      </c>
      <c r="F180" s="438" t="n">
        <v>0</v>
      </c>
      <c r="G180" s="438" t="n">
        <v>0</v>
      </c>
      <c r="H180" s="438" t="n">
        <v>0</v>
      </c>
      <c r="I180" s="438" t="n">
        <v>0</v>
      </c>
      <c r="J180" s="438" t="n">
        <v>0</v>
      </c>
      <c r="K180" s="439" t="n">
        <v>0</v>
      </c>
      <c r="L180" s="440" t="n">
        <v>0</v>
      </c>
    </row>
    <row r="181" s="413" customFormat="true" ht="19.5" hidden="false" customHeight="false" outlineLevel="0" collapsed="false">
      <c r="A181" s="382" t="s">
        <v>216</v>
      </c>
      <c r="B181" s="413" t="s">
        <v>142</v>
      </c>
      <c r="C181" s="196" t="s">
        <v>449</v>
      </c>
      <c r="D181" s="415" t="s">
        <v>450</v>
      </c>
      <c r="E181" s="438" t="n">
        <v>0</v>
      </c>
      <c r="F181" s="438" t="n">
        <v>0</v>
      </c>
      <c r="G181" s="438" t="n">
        <v>0</v>
      </c>
      <c r="H181" s="438" t="n">
        <v>0</v>
      </c>
      <c r="I181" s="438" t="n">
        <v>0</v>
      </c>
      <c r="J181" s="438" t="n">
        <v>0</v>
      </c>
      <c r="K181" s="439" t="n">
        <v>0</v>
      </c>
      <c r="L181" s="440" t="n">
        <v>0</v>
      </c>
    </row>
    <row r="182" s="413" customFormat="true" ht="12.8" hidden="false" customHeight="false" outlineLevel="0" collapsed="false">
      <c r="A182" s="382" t="s">
        <v>216</v>
      </c>
      <c r="B182" s="413" t="s">
        <v>142</v>
      </c>
      <c r="C182" s="196" t="s">
        <v>451</v>
      </c>
      <c r="D182" s="415" t="s">
        <v>452</v>
      </c>
      <c r="E182" s="438" t="n">
        <v>0</v>
      </c>
      <c r="F182" s="438" t="n">
        <v>0</v>
      </c>
      <c r="G182" s="438" t="n">
        <v>0</v>
      </c>
      <c r="H182" s="438" t="n">
        <v>0</v>
      </c>
      <c r="I182" s="438" t="n">
        <v>0</v>
      </c>
      <c r="J182" s="438" t="n">
        <v>0</v>
      </c>
      <c r="K182" s="439" t="n">
        <v>0</v>
      </c>
      <c r="L182" s="440" t="n">
        <v>0</v>
      </c>
    </row>
    <row r="183" s="413" customFormat="true" ht="12.8" hidden="false" customHeight="false" outlineLevel="0" collapsed="false">
      <c r="A183" s="382" t="s">
        <v>216</v>
      </c>
      <c r="B183" s="413" t="s">
        <v>142</v>
      </c>
      <c r="C183" s="196" t="s">
        <v>453</v>
      </c>
      <c r="D183" s="415" t="s">
        <v>454</v>
      </c>
      <c r="E183" s="438" t="n">
        <v>0</v>
      </c>
      <c r="F183" s="438" t="n">
        <v>0</v>
      </c>
      <c r="G183" s="438" t="n">
        <v>0</v>
      </c>
      <c r="H183" s="438" t="n">
        <v>0</v>
      </c>
      <c r="I183" s="438" t="n">
        <v>0</v>
      </c>
      <c r="J183" s="438" t="n">
        <v>0</v>
      </c>
      <c r="K183" s="439" t="n">
        <v>0</v>
      </c>
      <c r="L183" s="440" t="n">
        <v>0</v>
      </c>
    </row>
    <row r="184" s="413" customFormat="true" ht="12.8" hidden="false" customHeight="false" outlineLevel="0" collapsed="false">
      <c r="A184" s="382" t="s">
        <v>216</v>
      </c>
      <c r="B184" s="413" t="s">
        <v>142</v>
      </c>
      <c r="C184" s="196" t="s">
        <v>455</v>
      </c>
      <c r="D184" s="415" t="s">
        <v>456</v>
      </c>
      <c r="E184" s="438" t="n">
        <v>0</v>
      </c>
      <c r="F184" s="438" t="n">
        <v>0</v>
      </c>
      <c r="G184" s="438" t="n">
        <v>0</v>
      </c>
      <c r="H184" s="438" t="n">
        <v>0</v>
      </c>
      <c r="I184" s="438" t="n">
        <v>0</v>
      </c>
      <c r="J184" s="438" t="n">
        <v>0</v>
      </c>
      <c r="K184" s="439" t="n">
        <v>0</v>
      </c>
      <c r="L184" s="440" t="n">
        <v>0</v>
      </c>
    </row>
    <row r="185" s="413" customFormat="true" ht="12.8" hidden="false" customHeight="false" outlineLevel="0" collapsed="false">
      <c r="A185" s="382" t="s">
        <v>216</v>
      </c>
      <c r="B185" s="413" t="s">
        <v>142</v>
      </c>
      <c r="C185" s="196" t="s">
        <v>457</v>
      </c>
      <c r="D185" s="415" t="s">
        <v>458</v>
      </c>
      <c r="E185" s="438" t="n">
        <v>0</v>
      </c>
      <c r="F185" s="438" t="n">
        <v>0</v>
      </c>
      <c r="G185" s="438" t="n">
        <v>0</v>
      </c>
      <c r="H185" s="438" t="n">
        <v>0</v>
      </c>
      <c r="I185" s="438" t="n">
        <v>0</v>
      </c>
      <c r="J185" s="438" t="n">
        <v>0</v>
      </c>
      <c r="K185" s="439" t="n">
        <v>0</v>
      </c>
      <c r="L185" s="440" t="n">
        <v>0</v>
      </c>
    </row>
    <row r="186" s="413" customFormat="true" ht="19.5" hidden="false" customHeight="false" outlineLevel="0" collapsed="false">
      <c r="A186" s="382" t="s">
        <v>216</v>
      </c>
      <c r="B186" s="413" t="s">
        <v>142</v>
      </c>
      <c r="C186" s="196" t="s">
        <v>459</v>
      </c>
      <c r="D186" s="415" t="s">
        <v>460</v>
      </c>
      <c r="E186" s="438" t="n">
        <v>0</v>
      </c>
      <c r="F186" s="438" t="n">
        <v>0</v>
      </c>
      <c r="G186" s="438" t="n">
        <v>0</v>
      </c>
      <c r="H186" s="438" t="n">
        <v>0</v>
      </c>
      <c r="I186" s="438" t="n">
        <v>0</v>
      </c>
      <c r="J186" s="438" t="n">
        <v>0</v>
      </c>
      <c r="K186" s="439" t="n">
        <v>0</v>
      </c>
      <c r="L186" s="440" t="n">
        <v>0</v>
      </c>
    </row>
    <row r="187" s="413" customFormat="true" ht="12.8" hidden="false" customHeight="false" outlineLevel="0" collapsed="false">
      <c r="A187" s="382" t="s">
        <v>216</v>
      </c>
      <c r="B187" s="413" t="s">
        <v>142</v>
      </c>
      <c r="C187" s="196" t="s">
        <v>461</v>
      </c>
      <c r="D187" s="415" t="s">
        <v>462</v>
      </c>
      <c r="E187" s="438" t="n">
        <v>0</v>
      </c>
      <c r="F187" s="438" t="n">
        <v>0</v>
      </c>
      <c r="G187" s="438" t="n">
        <v>0</v>
      </c>
      <c r="H187" s="438" t="n">
        <v>0</v>
      </c>
      <c r="I187" s="438" t="n">
        <v>0</v>
      </c>
      <c r="J187" s="438" t="n">
        <v>0</v>
      </c>
      <c r="K187" s="439" t="n">
        <v>0</v>
      </c>
      <c r="L187" s="440" t="n">
        <v>0</v>
      </c>
    </row>
    <row r="188" s="413" customFormat="true" ht="19.5" hidden="false" customHeight="false" outlineLevel="0" collapsed="false">
      <c r="A188" s="382" t="s">
        <v>216</v>
      </c>
      <c r="B188" s="413" t="s">
        <v>142</v>
      </c>
      <c r="C188" s="196" t="s">
        <v>463</v>
      </c>
      <c r="D188" s="415" t="s">
        <v>464</v>
      </c>
      <c r="E188" s="438" t="n">
        <v>0</v>
      </c>
      <c r="F188" s="438" t="n">
        <v>0</v>
      </c>
      <c r="G188" s="438" t="n">
        <v>0</v>
      </c>
      <c r="H188" s="438" t="n">
        <v>0</v>
      </c>
      <c r="I188" s="438" t="n">
        <v>0</v>
      </c>
      <c r="J188" s="438" t="n">
        <v>0</v>
      </c>
      <c r="K188" s="439" t="n">
        <v>0</v>
      </c>
      <c r="L188" s="440" t="n">
        <v>0</v>
      </c>
    </row>
    <row r="189" s="413" customFormat="true" ht="12.8" hidden="false" customHeight="false" outlineLevel="0" collapsed="false">
      <c r="A189" s="382" t="s">
        <v>216</v>
      </c>
      <c r="B189" s="413" t="s">
        <v>142</v>
      </c>
      <c r="C189" s="196" t="s">
        <v>465</v>
      </c>
      <c r="D189" s="415" t="s">
        <v>466</v>
      </c>
      <c r="E189" s="438" t="n">
        <v>0</v>
      </c>
      <c r="F189" s="438" t="n">
        <v>0</v>
      </c>
      <c r="G189" s="438" t="n">
        <v>0</v>
      </c>
      <c r="H189" s="438" t="n">
        <v>0</v>
      </c>
      <c r="I189" s="438" t="n">
        <v>0</v>
      </c>
      <c r="J189" s="438" t="n">
        <v>0</v>
      </c>
      <c r="K189" s="439" t="n">
        <v>0</v>
      </c>
      <c r="L189" s="440" t="n">
        <v>0</v>
      </c>
    </row>
    <row r="190" s="413" customFormat="true" ht="12.8" hidden="false" customHeight="false" outlineLevel="0" collapsed="false">
      <c r="A190" s="382" t="s">
        <v>216</v>
      </c>
      <c r="B190" s="413" t="s">
        <v>142</v>
      </c>
      <c r="C190" s="196" t="s">
        <v>467</v>
      </c>
      <c r="D190" s="415" t="s">
        <v>468</v>
      </c>
      <c r="E190" s="438" t="n">
        <v>0</v>
      </c>
      <c r="F190" s="438" t="n">
        <v>0</v>
      </c>
      <c r="G190" s="438" t="n">
        <v>0</v>
      </c>
      <c r="H190" s="438" t="n">
        <v>0</v>
      </c>
      <c r="I190" s="438" t="n">
        <v>0</v>
      </c>
      <c r="J190" s="438" t="n">
        <v>0</v>
      </c>
      <c r="K190" s="439" t="n">
        <v>0</v>
      </c>
      <c r="L190" s="440" t="n">
        <v>0</v>
      </c>
    </row>
    <row r="191" s="413" customFormat="true" ht="12.8" hidden="false" customHeight="false" outlineLevel="0" collapsed="false">
      <c r="A191" s="382" t="s">
        <v>216</v>
      </c>
      <c r="B191" s="413" t="s">
        <v>142</v>
      </c>
      <c r="C191" s="196" t="s">
        <v>278</v>
      </c>
      <c r="D191" s="415" t="s">
        <v>469</v>
      </c>
      <c r="E191" s="438" t="n">
        <v>0</v>
      </c>
      <c r="F191" s="438" t="n">
        <v>0</v>
      </c>
      <c r="G191" s="438" t="n">
        <v>0</v>
      </c>
      <c r="H191" s="438" t="n">
        <v>0</v>
      </c>
      <c r="I191" s="438" t="n">
        <v>0</v>
      </c>
      <c r="J191" s="438" t="n">
        <v>0</v>
      </c>
      <c r="K191" s="439" t="n">
        <v>0</v>
      </c>
      <c r="L191" s="440" t="n">
        <v>0</v>
      </c>
    </row>
    <row r="192" s="413" customFormat="true" ht="19.5" hidden="false" customHeight="false" outlineLevel="0" collapsed="false">
      <c r="A192" s="382" t="s">
        <v>216</v>
      </c>
      <c r="B192" s="413" t="s">
        <v>142</v>
      </c>
      <c r="C192" s="196" t="s">
        <v>387</v>
      </c>
      <c r="D192" s="415" t="s">
        <v>470</v>
      </c>
      <c r="E192" s="438" t="n">
        <v>0</v>
      </c>
      <c r="F192" s="438" t="n">
        <v>0</v>
      </c>
      <c r="G192" s="438" t="n">
        <v>0</v>
      </c>
      <c r="H192" s="438" t="n">
        <v>0</v>
      </c>
      <c r="I192" s="438" t="n">
        <v>0</v>
      </c>
      <c r="J192" s="438" t="n">
        <v>0</v>
      </c>
      <c r="K192" s="439" t="n">
        <v>0</v>
      </c>
      <c r="L192" s="440" t="n">
        <v>0</v>
      </c>
    </row>
    <row r="193" s="413" customFormat="true" ht="19.5" hidden="false" customHeight="false" outlineLevel="0" collapsed="false">
      <c r="A193" s="382" t="s">
        <v>216</v>
      </c>
      <c r="B193" s="413" t="s">
        <v>142</v>
      </c>
      <c r="C193" s="196" t="s">
        <v>471</v>
      </c>
      <c r="D193" s="415" t="s">
        <v>472</v>
      </c>
      <c r="E193" s="438" t="n">
        <v>0</v>
      </c>
      <c r="F193" s="438" t="n">
        <v>0</v>
      </c>
      <c r="G193" s="438" t="n">
        <v>0</v>
      </c>
      <c r="H193" s="438" t="n">
        <v>0</v>
      </c>
      <c r="I193" s="438" t="n">
        <v>0</v>
      </c>
      <c r="J193" s="438" t="n">
        <v>0</v>
      </c>
      <c r="K193" s="439" t="n">
        <v>0</v>
      </c>
      <c r="L193" s="440" t="n">
        <v>0</v>
      </c>
    </row>
    <row r="194" s="413" customFormat="true" ht="12.8" hidden="false" customHeight="false" outlineLevel="0" collapsed="false">
      <c r="A194" s="382" t="s">
        <v>216</v>
      </c>
      <c r="B194" s="413" t="s">
        <v>142</v>
      </c>
      <c r="C194" s="196" t="s">
        <v>473</v>
      </c>
      <c r="D194" s="415" t="s">
        <v>474</v>
      </c>
      <c r="E194" s="438" t="n">
        <v>0</v>
      </c>
      <c r="F194" s="438" t="n">
        <v>0</v>
      </c>
      <c r="G194" s="438" t="n">
        <v>0</v>
      </c>
      <c r="H194" s="438" t="n">
        <v>0</v>
      </c>
      <c r="I194" s="438" t="n">
        <v>0</v>
      </c>
      <c r="J194" s="438" t="n">
        <v>0</v>
      </c>
      <c r="K194" s="439" t="n">
        <v>0</v>
      </c>
      <c r="L194" s="440" t="n">
        <v>0</v>
      </c>
    </row>
    <row r="195" s="413" customFormat="true" ht="19.5" hidden="false" customHeight="false" outlineLevel="0" collapsed="false">
      <c r="A195" s="382" t="s">
        <v>216</v>
      </c>
      <c r="B195" s="413" t="s">
        <v>142</v>
      </c>
      <c r="C195" s="196" t="s">
        <v>475</v>
      </c>
      <c r="D195" s="415" t="s">
        <v>476</v>
      </c>
      <c r="E195" s="438" t="n">
        <v>0</v>
      </c>
      <c r="F195" s="438" t="n">
        <v>0</v>
      </c>
      <c r="G195" s="438" t="n">
        <v>0</v>
      </c>
      <c r="H195" s="438" t="n">
        <v>0</v>
      </c>
      <c r="I195" s="438" t="n">
        <v>0</v>
      </c>
      <c r="J195" s="438" t="n">
        <v>0</v>
      </c>
      <c r="K195" s="439" t="n">
        <v>0</v>
      </c>
      <c r="L195" s="440" t="n">
        <v>0</v>
      </c>
    </row>
    <row r="196" s="413" customFormat="true" ht="19.5" hidden="false" customHeight="false" outlineLevel="0" collapsed="false">
      <c r="A196" s="382" t="s">
        <v>216</v>
      </c>
      <c r="B196" s="413" t="s">
        <v>142</v>
      </c>
      <c r="C196" s="196" t="s">
        <v>477</v>
      </c>
      <c r="D196" s="415" t="s">
        <v>478</v>
      </c>
      <c r="E196" s="438" t="n">
        <v>0</v>
      </c>
      <c r="F196" s="438" t="n">
        <v>0</v>
      </c>
      <c r="G196" s="438" t="n">
        <v>0</v>
      </c>
      <c r="H196" s="438" t="n">
        <v>0</v>
      </c>
      <c r="I196" s="438" t="n">
        <v>0</v>
      </c>
      <c r="J196" s="438" t="n">
        <v>0</v>
      </c>
      <c r="K196" s="439" t="n">
        <v>0</v>
      </c>
      <c r="L196" s="440" t="n">
        <v>0</v>
      </c>
    </row>
    <row r="197" s="413" customFormat="true" ht="12.8" hidden="false" customHeight="false" outlineLevel="0" collapsed="false">
      <c r="A197" s="382" t="s">
        <v>216</v>
      </c>
      <c r="B197" s="413" t="s">
        <v>142</v>
      </c>
      <c r="C197" s="196" t="s">
        <v>479</v>
      </c>
      <c r="D197" s="415" t="s">
        <v>480</v>
      </c>
      <c r="E197" s="438" t="n">
        <v>0</v>
      </c>
      <c r="F197" s="438" t="n">
        <v>0</v>
      </c>
      <c r="G197" s="438" t="n">
        <v>0</v>
      </c>
      <c r="H197" s="438" t="n">
        <v>0</v>
      </c>
      <c r="I197" s="438" t="n">
        <v>0</v>
      </c>
      <c r="J197" s="438" t="n">
        <v>0</v>
      </c>
      <c r="K197" s="439" t="n">
        <v>0</v>
      </c>
      <c r="L197" s="440" t="n">
        <v>0</v>
      </c>
    </row>
    <row r="198" s="413" customFormat="true" ht="12.8" hidden="false" customHeight="false" outlineLevel="0" collapsed="false">
      <c r="A198" s="382" t="s">
        <v>216</v>
      </c>
      <c r="B198" s="413" t="s">
        <v>142</v>
      </c>
      <c r="C198" s="196" t="s">
        <v>481</v>
      </c>
      <c r="D198" s="415" t="s">
        <v>482</v>
      </c>
      <c r="E198" s="438" t="n">
        <v>0</v>
      </c>
      <c r="F198" s="438" t="n">
        <v>0</v>
      </c>
      <c r="G198" s="438" t="n">
        <v>0</v>
      </c>
      <c r="H198" s="438" t="n">
        <v>0</v>
      </c>
      <c r="I198" s="438" t="n">
        <v>0</v>
      </c>
      <c r="J198" s="438" t="n">
        <v>0</v>
      </c>
      <c r="K198" s="439" t="n">
        <v>0</v>
      </c>
      <c r="L198" s="440" t="n">
        <v>0</v>
      </c>
    </row>
    <row r="199" s="413" customFormat="true" ht="19.5" hidden="false" customHeight="false" outlineLevel="0" collapsed="false">
      <c r="A199" s="382" t="s">
        <v>216</v>
      </c>
      <c r="B199" s="413" t="s">
        <v>142</v>
      </c>
      <c r="C199" s="196" t="s">
        <v>483</v>
      </c>
      <c r="D199" s="415" t="s">
        <v>484</v>
      </c>
      <c r="E199" s="438" t="n">
        <v>0</v>
      </c>
      <c r="F199" s="438" t="n">
        <v>0</v>
      </c>
      <c r="G199" s="438" t="n">
        <v>0</v>
      </c>
      <c r="H199" s="438" t="n">
        <v>0</v>
      </c>
      <c r="I199" s="438" t="n">
        <v>0</v>
      </c>
      <c r="J199" s="438" t="n">
        <v>0</v>
      </c>
      <c r="K199" s="439" t="n">
        <v>0</v>
      </c>
      <c r="L199" s="440" t="n">
        <v>0</v>
      </c>
    </row>
    <row r="200" s="413" customFormat="true" ht="12.8" hidden="false" customHeight="false" outlineLevel="0" collapsed="false">
      <c r="A200" s="382" t="s">
        <v>485</v>
      </c>
      <c r="B200" s="382" t="s">
        <v>217</v>
      </c>
      <c r="C200" s="196" t="s">
        <v>218</v>
      </c>
      <c r="D200" s="416" t="s">
        <v>486</v>
      </c>
      <c r="E200" s="438" t="n">
        <v>0</v>
      </c>
      <c r="F200" s="438" t="n">
        <v>0</v>
      </c>
      <c r="G200" s="438" t="n">
        <v>0</v>
      </c>
      <c r="H200" s="438" t="n">
        <v>0</v>
      </c>
      <c r="I200" s="438" t="n">
        <v>0</v>
      </c>
      <c r="J200" s="438" t="n">
        <v>0</v>
      </c>
      <c r="K200" s="439" t="n">
        <v>0</v>
      </c>
      <c r="L200" s="440" t="n">
        <v>0</v>
      </c>
    </row>
    <row r="201" s="413" customFormat="true" ht="19.5" hidden="false" customHeight="false" outlineLevel="0" collapsed="false">
      <c r="A201" s="382" t="s">
        <v>485</v>
      </c>
      <c r="B201" s="382" t="s">
        <v>217</v>
      </c>
      <c r="C201" s="196" t="s">
        <v>487</v>
      </c>
      <c r="D201" s="416" t="s">
        <v>488</v>
      </c>
      <c r="E201" s="438" t="n">
        <v>0</v>
      </c>
      <c r="F201" s="438" t="n">
        <v>0</v>
      </c>
      <c r="G201" s="438" t="n">
        <v>0</v>
      </c>
      <c r="H201" s="438" t="n">
        <v>0</v>
      </c>
      <c r="I201" s="438" t="n">
        <v>0</v>
      </c>
      <c r="J201" s="438" t="n">
        <v>0</v>
      </c>
      <c r="K201" s="439" t="n">
        <v>0</v>
      </c>
      <c r="L201" s="440" t="n">
        <v>0</v>
      </c>
    </row>
    <row r="202" s="413" customFormat="true" ht="12.8" hidden="false" customHeight="false" outlineLevel="0" collapsed="false">
      <c r="A202" s="382" t="s">
        <v>485</v>
      </c>
      <c r="B202" s="382" t="s">
        <v>217</v>
      </c>
      <c r="C202" s="196" t="s">
        <v>489</v>
      </c>
      <c r="D202" s="416" t="s">
        <v>490</v>
      </c>
      <c r="E202" s="438" t="n">
        <v>0</v>
      </c>
      <c r="F202" s="438" t="n">
        <v>0</v>
      </c>
      <c r="G202" s="438" t="n">
        <v>0</v>
      </c>
      <c r="H202" s="438" t="n">
        <v>0</v>
      </c>
      <c r="I202" s="438" t="n">
        <v>0</v>
      </c>
      <c r="J202" s="438" t="n">
        <v>0</v>
      </c>
      <c r="K202" s="439" t="n">
        <v>0</v>
      </c>
      <c r="L202" s="440" t="n">
        <v>0</v>
      </c>
    </row>
    <row r="203" s="413" customFormat="true" ht="19.5" hidden="false" customHeight="false" outlineLevel="0" collapsed="false">
      <c r="A203" s="382" t="s">
        <v>485</v>
      </c>
      <c r="B203" s="382" t="s">
        <v>217</v>
      </c>
      <c r="C203" s="196" t="s">
        <v>491</v>
      </c>
      <c r="D203" s="416" t="s">
        <v>492</v>
      </c>
      <c r="E203" s="438" t="n">
        <v>0</v>
      </c>
      <c r="F203" s="438" t="n">
        <v>0</v>
      </c>
      <c r="G203" s="438" t="n">
        <v>0</v>
      </c>
      <c r="H203" s="438" t="n">
        <v>0</v>
      </c>
      <c r="I203" s="438" t="n">
        <v>0</v>
      </c>
      <c r="J203" s="438" t="n">
        <v>0</v>
      </c>
      <c r="K203" s="439" t="n">
        <v>0</v>
      </c>
      <c r="L203" s="440" t="n">
        <v>0</v>
      </c>
    </row>
    <row r="204" s="413" customFormat="true" ht="12.8" hidden="false" customHeight="false" outlineLevel="0" collapsed="false">
      <c r="A204" s="382" t="s">
        <v>485</v>
      </c>
      <c r="B204" s="382" t="s">
        <v>217</v>
      </c>
      <c r="C204" s="196" t="s">
        <v>222</v>
      </c>
      <c r="D204" s="416" t="s">
        <v>493</v>
      </c>
      <c r="E204" s="438" t="n">
        <v>0</v>
      </c>
      <c r="F204" s="438" t="n">
        <v>0</v>
      </c>
      <c r="G204" s="438" t="n">
        <v>0</v>
      </c>
      <c r="H204" s="438" t="n">
        <v>0</v>
      </c>
      <c r="I204" s="438" t="n">
        <v>0</v>
      </c>
      <c r="J204" s="438" t="n">
        <v>0</v>
      </c>
      <c r="K204" s="439" t="n">
        <v>0</v>
      </c>
      <c r="L204" s="440" t="n">
        <v>0</v>
      </c>
    </row>
    <row r="205" s="413" customFormat="true" ht="12.8" hidden="false" customHeight="false" outlineLevel="0" collapsed="false">
      <c r="A205" s="382" t="s">
        <v>485</v>
      </c>
      <c r="B205" s="382" t="s">
        <v>217</v>
      </c>
      <c r="C205" s="196" t="s">
        <v>494</v>
      </c>
      <c r="D205" s="416" t="s">
        <v>495</v>
      </c>
      <c r="E205" s="438" t="n">
        <v>0</v>
      </c>
      <c r="F205" s="438" t="n">
        <v>0</v>
      </c>
      <c r="G205" s="438" t="n">
        <v>0</v>
      </c>
      <c r="H205" s="438" t="n">
        <v>0</v>
      </c>
      <c r="I205" s="438" t="n">
        <v>0</v>
      </c>
      <c r="J205" s="438" t="n">
        <v>0</v>
      </c>
      <c r="K205" s="439" t="n">
        <v>0</v>
      </c>
      <c r="L205" s="440" t="n">
        <v>0</v>
      </c>
    </row>
    <row r="206" s="413" customFormat="true" ht="12.8" hidden="false" customHeight="false" outlineLevel="0" collapsed="false">
      <c r="A206" s="382" t="s">
        <v>485</v>
      </c>
      <c r="B206" s="382" t="s">
        <v>217</v>
      </c>
      <c r="C206" s="196" t="s">
        <v>224</v>
      </c>
      <c r="D206" s="416" t="s">
        <v>496</v>
      </c>
      <c r="E206" s="438" t="n">
        <v>0</v>
      </c>
      <c r="F206" s="438" t="n">
        <v>0</v>
      </c>
      <c r="G206" s="438" t="n">
        <v>0</v>
      </c>
      <c r="H206" s="438" t="n">
        <v>0</v>
      </c>
      <c r="I206" s="438" t="n">
        <v>0</v>
      </c>
      <c r="J206" s="438" t="n">
        <v>0</v>
      </c>
      <c r="K206" s="439" t="n">
        <v>0</v>
      </c>
      <c r="L206" s="440" t="n">
        <v>0</v>
      </c>
    </row>
    <row r="207" s="413" customFormat="true" ht="19.5" hidden="false" customHeight="false" outlineLevel="0" collapsed="false">
      <c r="A207" s="382" t="s">
        <v>485</v>
      </c>
      <c r="B207" s="382" t="s">
        <v>217</v>
      </c>
      <c r="C207" s="196" t="s">
        <v>497</v>
      </c>
      <c r="D207" s="416" t="s">
        <v>498</v>
      </c>
      <c r="E207" s="438" t="n">
        <v>0</v>
      </c>
      <c r="F207" s="438" t="n">
        <v>0</v>
      </c>
      <c r="G207" s="438" t="n">
        <v>0</v>
      </c>
      <c r="H207" s="438" t="n">
        <v>0</v>
      </c>
      <c r="I207" s="438" t="n">
        <v>0</v>
      </c>
      <c r="J207" s="438" t="n">
        <v>0</v>
      </c>
      <c r="K207" s="439" t="n">
        <v>0</v>
      </c>
      <c r="L207" s="440" t="n">
        <v>0</v>
      </c>
    </row>
    <row r="208" s="413" customFormat="true" ht="12.8" hidden="false" customHeight="false" outlineLevel="0" collapsed="false">
      <c r="A208" s="382" t="s">
        <v>485</v>
      </c>
      <c r="B208" s="382" t="s">
        <v>217</v>
      </c>
      <c r="C208" s="196" t="s">
        <v>499</v>
      </c>
      <c r="D208" s="416" t="s">
        <v>500</v>
      </c>
      <c r="E208" s="438" t="n">
        <v>0</v>
      </c>
      <c r="F208" s="438" t="n">
        <v>0</v>
      </c>
      <c r="G208" s="438" t="n">
        <v>0</v>
      </c>
      <c r="H208" s="438" t="n">
        <v>0</v>
      </c>
      <c r="I208" s="438" t="n">
        <v>0</v>
      </c>
      <c r="J208" s="438" t="n">
        <v>0</v>
      </c>
      <c r="K208" s="439" t="n">
        <v>0</v>
      </c>
      <c r="L208" s="440" t="n">
        <v>0</v>
      </c>
    </row>
    <row r="209" s="413" customFormat="true" ht="19.5" hidden="false" customHeight="false" outlineLevel="0" collapsed="false">
      <c r="A209" s="382" t="s">
        <v>485</v>
      </c>
      <c r="B209" s="382" t="s">
        <v>217</v>
      </c>
      <c r="C209" s="196" t="s">
        <v>501</v>
      </c>
      <c r="D209" s="416" t="s">
        <v>502</v>
      </c>
      <c r="E209" s="438" t="n">
        <v>0</v>
      </c>
      <c r="F209" s="438" t="n">
        <v>0</v>
      </c>
      <c r="G209" s="438" t="n">
        <v>0</v>
      </c>
      <c r="H209" s="438" t="n">
        <v>0</v>
      </c>
      <c r="I209" s="438" t="n">
        <v>0</v>
      </c>
      <c r="J209" s="438" t="n">
        <v>0</v>
      </c>
      <c r="K209" s="439" t="n">
        <v>0</v>
      </c>
      <c r="L209" s="440" t="n">
        <v>0</v>
      </c>
    </row>
    <row r="210" s="413" customFormat="true" ht="12.8" hidden="false" customHeight="false" outlineLevel="0" collapsed="false">
      <c r="A210" s="382" t="s">
        <v>485</v>
      </c>
      <c r="B210" s="382" t="s">
        <v>217</v>
      </c>
      <c r="C210" s="196" t="s">
        <v>241</v>
      </c>
      <c r="D210" s="416" t="s">
        <v>503</v>
      </c>
      <c r="E210" s="438" t="n">
        <v>0</v>
      </c>
      <c r="F210" s="438" t="n">
        <v>0</v>
      </c>
      <c r="G210" s="438" t="n">
        <v>0</v>
      </c>
      <c r="H210" s="438" t="n">
        <v>0</v>
      </c>
      <c r="I210" s="438" t="n">
        <v>0</v>
      </c>
      <c r="J210" s="438" t="n">
        <v>0</v>
      </c>
      <c r="K210" s="439" t="n">
        <v>0</v>
      </c>
      <c r="L210" s="440" t="n">
        <v>0</v>
      </c>
    </row>
    <row r="211" s="413" customFormat="true" ht="19.5" hidden="false" customHeight="false" outlineLevel="0" collapsed="false">
      <c r="A211" s="382" t="s">
        <v>485</v>
      </c>
      <c r="B211" s="382" t="s">
        <v>217</v>
      </c>
      <c r="C211" s="196" t="s">
        <v>504</v>
      </c>
      <c r="D211" s="416" t="s">
        <v>505</v>
      </c>
      <c r="E211" s="438" t="n">
        <v>0</v>
      </c>
      <c r="F211" s="438" t="n">
        <v>0</v>
      </c>
      <c r="G211" s="438" t="n">
        <v>0</v>
      </c>
      <c r="H211" s="438" t="n">
        <v>0</v>
      </c>
      <c r="I211" s="438" t="n">
        <v>0</v>
      </c>
      <c r="J211" s="438" t="n">
        <v>0</v>
      </c>
      <c r="K211" s="439" t="n">
        <v>0</v>
      </c>
      <c r="L211" s="440" t="n">
        <v>0</v>
      </c>
    </row>
    <row r="212" s="413" customFormat="true" ht="28.5" hidden="false" customHeight="false" outlineLevel="0" collapsed="false">
      <c r="A212" s="382" t="s">
        <v>485</v>
      </c>
      <c r="B212" s="382" t="s">
        <v>217</v>
      </c>
      <c r="C212" s="196" t="s">
        <v>506</v>
      </c>
      <c r="D212" s="416" t="s">
        <v>507</v>
      </c>
      <c r="E212" s="438" t="n">
        <v>0</v>
      </c>
      <c r="F212" s="438" t="n">
        <v>0</v>
      </c>
      <c r="G212" s="438" t="n">
        <v>0</v>
      </c>
      <c r="H212" s="438" t="n">
        <v>0</v>
      </c>
      <c r="I212" s="438" t="n">
        <v>0</v>
      </c>
      <c r="J212" s="438" t="n">
        <v>0</v>
      </c>
      <c r="K212" s="439" t="n">
        <v>0</v>
      </c>
      <c r="L212" s="440" t="n">
        <v>0</v>
      </c>
    </row>
    <row r="213" s="413" customFormat="true" ht="12.8" hidden="false" customHeight="false" outlineLevel="0" collapsed="false">
      <c r="A213" s="382" t="s">
        <v>485</v>
      </c>
      <c r="B213" s="382" t="s">
        <v>217</v>
      </c>
      <c r="C213" s="196" t="s">
        <v>243</v>
      </c>
      <c r="D213" s="416" t="s">
        <v>508</v>
      </c>
      <c r="E213" s="438" t="n">
        <v>0</v>
      </c>
      <c r="F213" s="438" t="n">
        <v>0</v>
      </c>
      <c r="G213" s="438" t="n">
        <v>0</v>
      </c>
      <c r="H213" s="438" t="n">
        <v>0</v>
      </c>
      <c r="I213" s="438" t="n">
        <v>0</v>
      </c>
      <c r="J213" s="438" t="n">
        <v>0</v>
      </c>
      <c r="K213" s="439" t="n">
        <v>0</v>
      </c>
      <c r="L213" s="440" t="n">
        <v>0</v>
      </c>
    </row>
    <row r="214" s="413" customFormat="true" ht="19.5" hidden="false" customHeight="false" outlineLevel="0" collapsed="false">
      <c r="A214" s="382" t="s">
        <v>485</v>
      </c>
      <c r="B214" s="382" t="s">
        <v>217</v>
      </c>
      <c r="C214" s="196" t="s">
        <v>509</v>
      </c>
      <c r="D214" s="416" t="s">
        <v>510</v>
      </c>
      <c r="E214" s="438" t="n">
        <v>0</v>
      </c>
      <c r="F214" s="438" t="n">
        <v>0</v>
      </c>
      <c r="G214" s="438" t="n">
        <v>0</v>
      </c>
      <c r="H214" s="438" t="n">
        <v>0</v>
      </c>
      <c r="I214" s="438" t="n">
        <v>0</v>
      </c>
      <c r="J214" s="438" t="n">
        <v>0</v>
      </c>
      <c r="K214" s="439" t="n">
        <v>0</v>
      </c>
      <c r="L214" s="440" t="n">
        <v>0</v>
      </c>
    </row>
    <row r="215" s="413" customFormat="true" ht="12.8" hidden="false" customHeight="false" outlineLevel="0" collapsed="false">
      <c r="A215" s="382" t="s">
        <v>485</v>
      </c>
      <c r="B215" s="382" t="s">
        <v>217</v>
      </c>
      <c r="C215" s="196" t="s">
        <v>218</v>
      </c>
      <c r="D215" s="416" t="s">
        <v>511</v>
      </c>
      <c r="E215" s="438" t="n">
        <v>0</v>
      </c>
      <c r="F215" s="438" t="n">
        <v>0</v>
      </c>
      <c r="G215" s="438" t="n">
        <v>0</v>
      </c>
      <c r="H215" s="438" t="n">
        <v>0</v>
      </c>
      <c r="I215" s="438" t="n">
        <v>0</v>
      </c>
      <c r="J215" s="438" t="n">
        <v>0</v>
      </c>
      <c r="K215" s="439" t="n">
        <v>0</v>
      </c>
      <c r="L215" s="440" t="n">
        <v>0</v>
      </c>
    </row>
    <row r="216" s="413" customFormat="true" ht="12.8" hidden="false" customHeight="false" outlineLevel="0" collapsed="false">
      <c r="A216" s="382" t="s">
        <v>485</v>
      </c>
      <c r="B216" s="382" t="s">
        <v>217</v>
      </c>
      <c r="C216" s="196" t="s">
        <v>220</v>
      </c>
      <c r="D216" s="416" t="s">
        <v>513</v>
      </c>
      <c r="E216" s="438" t="n">
        <v>0</v>
      </c>
      <c r="F216" s="438" t="n">
        <v>0</v>
      </c>
      <c r="G216" s="438" t="n">
        <v>0</v>
      </c>
      <c r="H216" s="438" t="n">
        <v>0</v>
      </c>
      <c r="I216" s="438" t="n">
        <v>0</v>
      </c>
      <c r="J216" s="438" t="n">
        <v>0</v>
      </c>
      <c r="K216" s="439" t="n">
        <v>0</v>
      </c>
      <c r="L216" s="440" t="n">
        <v>0</v>
      </c>
    </row>
    <row r="217" s="413" customFormat="true" ht="12.8" hidden="false" customHeight="false" outlineLevel="0" collapsed="false">
      <c r="A217" s="382" t="s">
        <v>485</v>
      </c>
      <c r="B217" s="382" t="s">
        <v>217</v>
      </c>
      <c r="C217" s="196" t="s">
        <v>222</v>
      </c>
      <c r="D217" s="416" t="s">
        <v>514</v>
      </c>
      <c r="E217" s="438" t="n">
        <v>0</v>
      </c>
      <c r="F217" s="438" t="n">
        <v>0</v>
      </c>
      <c r="G217" s="438" t="n">
        <v>0</v>
      </c>
      <c r="H217" s="438" t="n">
        <v>0</v>
      </c>
      <c r="I217" s="438" t="n">
        <v>0</v>
      </c>
      <c r="J217" s="438" t="n">
        <v>0</v>
      </c>
      <c r="K217" s="439" t="n">
        <v>0</v>
      </c>
      <c r="L217" s="440" t="n">
        <v>0</v>
      </c>
    </row>
    <row r="218" s="413" customFormat="true" ht="12.8" hidden="false" customHeight="false" outlineLevel="0" collapsed="false">
      <c r="A218" s="382" t="s">
        <v>485</v>
      </c>
      <c r="B218" s="382" t="s">
        <v>217</v>
      </c>
      <c r="C218" s="196" t="s">
        <v>224</v>
      </c>
      <c r="D218" s="416" t="s">
        <v>515</v>
      </c>
      <c r="E218" s="438" t="n">
        <v>0</v>
      </c>
      <c r="F218" s="438" t="n">
        <v>0</v>
      </c>
      <c r="G218" s="438" t="n">
        <v>0</v>
      </c>
      <c r="H218" s="438" t="n">
        <v>0</v>
      </c>
      <c r="I218" s="438" t="n">
        <v>0</v>
      </c>
      <c r="J218" s="438" t="n">
        <v>0</v>
      </c>
      <c r="K218" s="439" t="n">
        <v>0</v>
      </c>
      <c r="L218" s="440" t="n">
        <v>0</v>
      </c>
    </row>
    <row r="219" s="413" customFormat="true" ht="19.5" hidden="false" customHeight="false" outlineLevel="0" collapsed="false">
      <c r="A219" s="382" t="s">
        <v>485</v>
      </c>
      <c r="B219" s="382" t="s">
        <v>217</v>
      </c>
      <c r="C219" s="196" t="s">
        <v>516</v>
      </c>
      <c r="D219" s="416" t="s">
        <v>517</v>
      </c>
      <c r="E219" s="438" t="n">
        <v>0</v>
      </c>
      <c r="F219" s="438" t="n">
        <v>0</v>
      </c>
      <c r="G219" s="438" t="n">
        <v>0</v>
      </c>
      <c r="H219" s="438" t="n">
        <v>0</v>
      </c>
      <c r="I219" s="438" t="n">
        <v>0</v>
      </c>
      <c r="J219" s="438" t="n">
        <v>0</v>
      </c>
      <c r="K219" s="439" t="n">
        <v>0</v>
      </c>
      <c r="L219" s="440" t="n">
        <v>0</v>
      </c>
    </row>
    <row r="220" s="413" customFormat="true" ht="12.8" hidden="false" customHeight="false" outlineLevel="0" collapsed="false">
      <c r="A220" s="382" t="s">
        <v>485</v>
      </c>
      <c r="B220" s="382" t="s">
        <v>217</v>
      </c>
      <c r="C220" s="196" t="s">
        <v>226</v>
      </c>
      <c r="D220" s="416" t="s">
        <v>518</v>
      </c>
      <c r="E220" s="438" t="n">
        <v>0</v>
      </c>
      <c r="F220" s="438" t="n">
        <v>0</v>
      </c>
      <c r="G220" s="438" t="n">
        <v>0</v>
      </c>
      <c r="H220" s="438" t="n">
        <v>0</v>
      </c>
      <c r="I220" s="438" t="n">
        <v>0</v>
      </c>
      <c r="J220" s="438" t="n">
        <v>0</v>
      </c>
      <c r="K220" s="439" t="n">
        <v>0</v>
      </c>
      <c r="L220" s="440" t="n">
        <v>0</v>
      </c>
    </row>
    <row r="221" s="413" customFormat="true" ht="19.5" hidden="false" customHeight="false" outlineLevel="0" collapsed="false">
      <c r="A221" s="382" t="s">
        <v>485</v>
      </c>
      <c r="B221" s="382" t="s">
        <v>217</v>
      </c>
      <c r="C221" s="196" t="s">
        <v>519</v>
      </c>
      <c r="D221" s="416" t="s">
        <v>520</v>
      </c>
      <c r="E221" s="438" t="n">
        <v>0</v>
      </c>
      <c r="F221" s="438" t="n">
        <v>0</v>
      </c>
      <c r="G221" s="438" t="n">
        <v>0</v>
      </c>
      <c r="H221" s="438" t="n">
        <v>0</v>
      </c>
      <c r="I221" s="438" t="n">
        <v>0</v>
      </c>
      <c r="J221" s="438" t="n">
        <v>0</v>
      </c>
      <c r="K221" s="439" t="n">
        <v>0</v>
      </c>
      <c r="L221" s="440" t="n">
        <v>0</v>
      </c>
    </row>
    <row r="222" s="413" customFormat="true" ht="19.5" hidden="false" customHeight="false" outlineLevel="0" collapsed="false">
      <c r="A222" s="382" t="s">
        <v>485</v>
      </c>
      <c r="B222" s="382" t="s">
        <v>217</v>
      </c>
      <c r="C222" s="196" t="s">
        <v>509</v>
      </c>
      <c r="D222" s="416" t="s">
        <v>521</v>
      </c>
      <c r="E222" s="438" t="n">
        <v>0</v>
      </c>
      <c r="F222" s="438" t="n">
        <v>0</v>
      </c>
      <c r="G222" s="438" t="n">
        <v>0</v>
      </c>
      <c r="H222" s="438" t="n">
        <v>0</v>
      </c>
      <c r="I222" s="438" t="n">
        <v>0</v>
      </c>
      <c r="J222" s="438" t="n">
        <v>0</v>
      </c>
      <c r="K222" s="439" t="n">
        <v>0</v>
      </c>
      <c r="L222" s="440" t="n">
        <v>0</v>
      </c>
    </row>
    <row r="223" s="413" customFormat="true" ht="19.5" hidden="false" customHeight="false" outlineLevel="0" collapsed="false">
      <c r="A223" s="382" t="s">
        <v>485</v>
      </c>
      <c r="B223" s="382" t="s">
        <v>217</v>
      </c>
      <c r="C223" s="196" t="s">
        <v>522</v>
      </c>
      <c r="D223" s="416" t="s">
        <v>523</v>
      </c>
      <c r="E223" s="438" t="n">
        <v>0</v>
      </c>
      <c r="F223" s="438" t="n">
        <v>0</v>
      </c>
      <c r="G223" s="438" t="n">
        <v>0</v>
      </c>
      <c r="H223" s="438" t="n">
        <v>0</v>
      </c>
      <c r="I223" s="438" t="n">
        <v>0</v>
      </c>
      <c r="J223" s="438" t="n">
        <v>0</v>
      </c>
      <c r="K223" s="439" t="n">
        <v>0</v>
      </c>
      <c r="L223" s="440" t="n">
        <v>0</v>
      </c>
    </row>
    <row r="224" s="413" customFormat="true" ht="12.8" hidden="false" customHeight="false" outlineLevel="0" collapsed="false">
      <c r="A224" s="382" t="s">
        <v>485</v>
      </c>
      <c r="B224" s="413" t="s">
        <v>561</v>
      </c>
      <c r="C224" s="196" t="s">
        <v>524</v>
      </c>
      <c r="D224" s="416" t="s">
        <v>525</v>
      </c>
      <c r="E224" s="438" t="n">
        <v>0</v>
      </c>
      <c r="F224" s="438" t="n">
        <v>0</v>
      </c>
      <c r="G224" s="438" t="n">
        <v>0</v>
      </c>
      <c r="H224" s="438" t="n">
        <v>0</v>
      </c>
      <c r="I224" s="438" t="n">
        <v>0</v>
      </c>
      <c r="J224" s="438" t="n">
        <v>0</v>
      </c>
      <c r="K224" s="439" t="n">
        <v>0</v>
      </c>
      <c r="L224" s="440" t="n">
        <v>0</v>
      </c>
    </row>
    <row r="225" s="413" customFormat="true" ht="12.8" hidden="false" customHeight="false" outlineLevel="0" collapsed="false">
      <c r="A225" s="382" t="s">
        <v>485</v>
      </c>
      <c r="B225" s="413" t="s">
        <v>561</v>
      </c>
      <c r="C225" s="196" t="s">
        <v>526</v>
      </c>
      <c r="D225" s="416" t="s">
        <v>527</v>
      </c>
      <c r="E225" s="438" t="n">
        <v>0</v>
      </c>
      <c r="F225" s="438" t="n">
        <v>0</v>
      </c>
      <c r="G225" s="438" t="n">
        <v>0</v>
      </c>
      <c r="H225" s="438" t="n">
        <v>0</v>
      </c>
      <c r="I225" s="438" t="n">
        <v>0</v>
      </c>
      <c r="J225" s="438" t="n">
        <v>0</v>
      </c>
      <c r="K225" s="439" t="n">
        <v>0</v>
      </c>
      <c r="L225" s="440" t="n">
        <v>0</v>
      </c>
    </row>
    <row r="226" s="413" customFormat="true" ht="12.8" hidden="false" customHeight="false" outlineLevel="0" collapsed="false">
      <c r="A226" s="382" t="s">
        <v>485</v>
      </c>
      <c r="B226" s="413" t="s">
        <v>561</v>
      </c>
      <c r="C226" s="196" t="s">
        <v>528</v>
      </c>
      <c r="D226" s="416" t="s">
        <v>529</v>
      </c>
      <c r="E226" s="438" t="n">
        <v>0</v>
      </c>
      <c r="F226" s="438" t="n">
        <v>0</v>
      </c>
      <c r="G226" s="438" t="n">
        <v>0</v>
      </c>
      <c r="H226" s="438" t="n">
        <v>0</v>
      </c>
      <c r="I226" s="438" t="n">
        <v>0</v>
      </c>
      <c r="J226" s="438" t="n">
        <v>0</v>
      </c>
      <c r="K226" s="439" t="n">
        <v>0</v>
      </c>
      <c r="L226" s="440" t="n">
        <v>0</v>
      </c>
    </row>
    <row r="227" s="413" customFormat="true" ht="19.5" hidden="false" customHeight="false" outlineLevel="0" collapsed="false">
      <c r="A227" s="382" t="s">
        <v>485</v>
      </c>
      <c r="B227" s="413" t="s">
        <v>561</v>
      </c>
      <c r="C227" s="196" t="s">
        <v>530</v>
      </c>
      <c r="D227" s="416" t="s">
        <v>531</v>
      </c>
      <c r="E227" s="438" t="n">
        <v>0</v>
      </c>
      <c r="F227" s="438" t="n">
        <v>0</v>
      </c>
      <c r="G227" s="438" t="n">
        <v>0</v>
      </c>
      <c r="H227" s="438" t="n">
        <v>0</v>
      </c>
      <c r="I227" s="438" t="n">
        <v>0</v>
      </c>
      <c r="J227" s="438" t="n">
        <v>0</v>
      </c>
      <c r="K227" s="439" t="n">
        <v>0</v>
      </c>
      <c r="L227" s="440" t="n">
        <v>0</v>
      </c>
    </row>
    <row r="228" s="413" customFormat="true" ht="19.5" hidden="false" customHeight="false" outlineLevel="0" collapsed="false">
      <c r="A228" s="382" t="s">
        <v>485</v>
      </c>
      <c r="B228" s="413" t="s">
        <v>561</v>
      </c>
      <c r="C228" s="196" t="s">
        <v>532</v>
      </c>
      <c r="D228" s="416" t="s">
        <v>533</v>
      </c>
      <c r="E228" s="438" t="n">
        <v>0</v>
      </c>
      <c r="F228" s="438" t="n">
        <v>0</v>
      </c>
      <c r="G228" s="438" t="n">
        <v>0</v>
      </c>
      <c r="H228" s="438" t="n">
        <v>0</v>
      </c>
      <c r="I228" s="438" t="n">
        <v>0</v>
      </c>
      <c r="J228" s="438" t="n">
        <v>0</v>
      </c>
      <c r="K228" s="439" t="n">
        <v>0</v>
      </c>
      <c r="L228" s="440" t="n">
        <v>0</v>
      </c>
    </row>
    <row r="229" s="413" customFormat="true" ht="19.5" hidden="false" customHeight="false" outlineLevel="0" collapsed="false">
      <c r="A229" s="382" t="s">
        <v>485</v>
      </c>
      <c r="B229" s="413" t="s">
        <v>561</v>
      </c>
      <c r="C229" s="196" t="s">
        <v>534</v>
      </c>
      <c r="D229" s="416" t="s">
        <v>535</v>
      </c>
      <c r="E229" s="438" t="n">
        <v>0</v>
      </c>
      <c r="F229" s="438" t="n">
        <v>0</v>
      </c>
      <c r="G229" s="438" t="n">
        <v>0</v>
      </c>
      <c r="H229" s="438" t="n">
        <v>0</v>
      </c>
      <c r="I229" s="438" t="n">
        <v>0</v>
      </c>
      <c r="J229" s="438" t="n">
        <v>0</v>
      </c>
      <c r="K229" s="439" t="n">
        <v>0</v>
      </c>
      <c r="L229" s="440" t="n">
        <v>0</v>
      </c>
    </row>
    <row r="230" s="413" customFormat="true" ht="19.5" hidden="false" customHeight="false" outlineLevel="0" collapsed="false">
      <c r="A230" s="382" t="s">
        <v>485</v>
      </c>
      <c r="B230" s="413" t="s">
        <v>561</v>
      </c>
      <c r="C230" s="196" t="s">
        <v>536</v>
      </c>
      <c r="D230" s="416" t="s">
        <v>537</v>
      </c>
      <c r="E230" s="438" t="n">
        <v>0</v>
      </c>
      <c r="F230" s="438" t="n">
        <v>0</v>
      </c>
      <c r="G230" s="438" t="n">
        <v>0</v>
      </c>
      <c r="H230" s="438" t="n">
        <v>0</v>
      </c>
      <c r="I230" s="438" t="n">
        <v>0</v>
      </c>
      <c r="J230" s="438" t="n">
        <v>0</v>
      </c>
      <c r="K230" s="439" t="n">
        <v>0</v>
      </c>
      <c r="L230" s="440" t="n">
        <v>0</v>
      </c>
    </row>
    <row r="231" s="413" customFormat="true" ht="19.5" hidden="false" customHeight="false" outlineLevel="0" collapsed="false">
      <c r="A231" s="382" t="s">
        <v>485</v>
      </c>
      <c r="B231" s="413" t="s">
        <v>561</v>
      </c>
      <c r="C231" s="196" t="s">
        <v>538</v>
      </c>
      <c r="D231" s="416" t="s">
        <v>539</v>
      </c>
      <c r="E231" s="438" t="n">
        <v>0</v>
      </c>
      <c r="F231" s="438" t="n">
        <v>0</v>
      </c>
      <c r="G231" s="438" t="n">
        <v>0</v>
      </c>
      <c r="H231" s="438" t="n">
        <v>0</v>
      </c>
      <c r="I231" s="438" t="n">
        <v>0</v>
      </c>
      <c r="J231" s="438" t="n">
        <v>0</v>
      </c>
      <c r="K231" s="439" t="n">
        <v>0</v>
      </c>
      <c r="L231" s="440" t="n">
        <v>0</v>
      </c>
    </row>
    <row r="232" s="413" customFormat="true" ht="19.5" hidden="false" customHeight="false" outlineLevel="0" collapsed="false">
      <c r="A232" s="382" t="s">
        <v>485</v>
      </c>
      <c r="B232" s="413" t="s">
        <v>561</v>
      </c>
      <c r="C232" s="196" t="s">
        <v>540</v>
      </c>
      <c r="D232" s="416" t="s">
        <v>541</v>
      </c>
      <c r="E232" s="438" t="n">
        <v>0</v>
      </c>
      <c r="F232" s="438" t="n">
        <v>0</v>
      </c>
      <c r="G232" s="438" t="n">
        <v>0</v>
      </c>
      <c r="H232" s="438" t="n">
        <v>0</v>
      </c>
      <c r="I232" s="438" t="n">
        <v>0</v>
      </c>
      <c r="J232" s="438" t="n">
        <v>0</v>
      </c>
      <c r="K232" s="439" t="n">
        <v>0</v>
      </c>
      <c r="L232" s="440" t="n">
        <v>0</v>
      </c>
    </row>
    <row r="233" s="413" customFormat="true" ht="19.5" hidden="false" customHeight="false" outlineLevel="0" collapsed="false">
      <c r="A233" s="382" t="s">
        <v>485</v>
      </c>
      <c r="B233" s="413" t="s">
        <v>561</v>
      </c>
      <c r="C233" s="196" t="s">
        <v>542</v>
      </c>
      <c r="D233" s="416" t="s">
        <v>543</v>
      </c>
      <c r="E233" s="438" t="n">
        <v>0</v>
      </c>
      <c r="F233" s="438" t="n">
        <v>0</v>
      </c>
      <c r="G233" s="438" t="n">
        <v>0</v>
      </c>
      <c r="H233" s="438" t="n">
        <v>0</v>
      </c>
      <c r="I233" s="438" t="n">
        <v>0</v>
      </c>
      <c r="J233" s="438" t="n">
        <v>0</v>
      </c>
      <c r="K233" s="439" t="n">
        <v>0</v>
      </c>
      <c r="L233" s="440" t="n">
        <v>0</v>
      </c>
    </row>
    <row r="234" s="413" customFormat="true" ht="12.8" hidden="false" customHeight="false" outlineLevel="0" collapsed="false">
      <c r="A234" s="382" t="s">
        <v>485</v>
      </c>
      <c r="B234" s="413" t="s">
        <v>561</v>
      </c>
      <c r="C234" s="196" t="s">
        <v>544</v>
      </c>
      <c r="D234" s="416" t="s">
        <v>545</v>
      </c>
      <c r="E234" s="438" t="n">
        <v>0</v>
      </c>
      <c r="F234" s="438" t="n">
        <v>0</v>
      </c>
      <c r="G234" s="438" t="n">
        <v>0</v>
      </c>
      <c r="H234" s="438" t="n">
        <v>0</v>
      </c>
      <c r="I234" s="438" t="n">
        <v>0</v>
      </c>
      <c r="J234" s="438" t="n">
        <v>0</v>
      </c>
      <c r="K234" s="439" t="n">
        <v>0</v>
      </c>
      <c r="L234" s="440" t="n">
        <v>0</v>
      </c>
    </row>
    <row r="235" s="413" customFormat="true" ht="12.8" hidden="false" customHeight="false" outlineLevel="0" collapsed="false">
      <c r="A235" s="382" t="s">
        <v>485</v>
      </c>
      <c r="B235" s="413" t="s">
        <v>561</v>
      </c>
      <c r="C235" s="196" t="s">
        <v>546</v>
      </c>
      <c r="D235" s="416" t="s">
        <v>547</v>
      </c>
      <c r="E235" s="438" t="n">
        <v>0</v>
      </c>
      <c r="F235" s="438" t="n">
        <v>0</v>
      </c>
      <c r="G235" s="438" t="n">
        <v>0</v>
      </c>
      <c r="H235" s="438" t="n">
        <v>0</v>
      </c>
      <c r="I235" s="438" t="n">
        <v>0</v>
      </c>
      <c r="J235" s="438" t="n">
        <v>0</v>
      </c>
      <c r="K235" s="439" t="n">
        <v>0</v>
      </c>
      <c r="L235" s="440" t="n">
        <v>0</v>
      </c>
    </row>
    <row r="236" s="413" customFormat="true" ht="12.8" hidden="false" customHeight="false" outlineLevel="0" collapsed="false">
      <c r="A236" s="382" t="s">
        <v>485</v>
      </c>
      <c r="B236" s="413" t="s">
        <v>561</v>
      </c>
      <c r="C236" s="196" t="s">
        <v>548</v>
      </c>
      <c r="D236" s="416" t="s">
        <v>549</v>
      </c>
      <c r="E236" s="438" t="n">
        <v>0</v>
      </c>
      <c r="F236" s="438" t="n">
        <v>0</v>
      </c>
      <c r="G236" s="438" t="n">
        <v>0</v>
      </c>
      <c r="H236" s="438" t="n">
        <v>0</v>
      </c>
      <c r="I236" s="438" t="n">
        <v>0</v>
      </c>
      <c r="J236" s="438" t="n">
        <v>0</v>
      </c>
      <c r="K236" s="439" t="n">
        <v>0</v>
      </c>
      <c r="L236" s="440" t="n">
        <v>0</v>
      </c>
    </row>
    <row r="237" s="413" customFormat="true" ht="12.8" hidden="false" customHeight="false" outlineLevel="0" collapsed="false">
      <c r="A237" s="382" t="s">
        <v>485</v>
      </c>
      <c r="B237" s="413" t="s">
        <v>561</v>
      </c>
      <c r="C237" s="196" t="s">
        <v>550</v>
      </c>
      <c r="D237" s="416" t="s">
        <v>551</v>
      </c>
      <c r="E237" s="438" t="n">
        <v>0</v>
      </c>
      <c r="F237" s="438" t="n">
        <v>0</v>
      </c>
      <c r="G237" s="438" t="n">
        <v>0</v>
      </c>
      <c r="H237" s="438" t="n">
        <v>0</v>
      </c>
      <c r="I237" s="438" t="n">
        <v>0</v>
      </c>
      <c r="J237" s="438" t="n">
        <v>0</v>
      </c>
      <c r="K237" s="439" t="n">
        <v>0</v>
      </c>
      <c r="L237" s="440" t="n">
        <v>0</v>
      </c>
    </row>
    <row r="238" s="413" customFormat="true" ht="19.5" hidden="false" customHeight="false" outlineLevel="0" collapsed="false">
      <c r="A238" s="382" t="s">
        <v>485</v>
      </c>
      <c r="B238" s="413" t="s">
        <v>561</v>
      </c>
      <c r="C238" s="196" t="s">
        <v>552</v>
      </c>
      <c r="D238" s="416" t="s">
        <v>553</v>
      </c>
      <c r="E238" s="438" t="n">
        <v>0</v>
      </c>
      <c r="F238" s="438" t="n">
        <v>0</v>
      </c>
      <c r="G238" s="438" t="n">
        <v>0</v>
      </c>
      <c r="H238" s="438" t="n">
        <v>0</v>
      </c>
      <c r="I238" s="438" t="n">
        <v>0</v>
      </c>
      <c r="J238" s="438" t="n">
        <v>0</v>
      </c>
      <c r="K238" s="439" t="n">
        <v>0</v>
      </c>
      <c r="L238" s="440" t="n">
        <v>0</v>
      </c>
    </row>
    <row r="239" s="413" customFormat="true" ht="19.5" hidden="false" customHeight="false" outlineLevel="0" collapsed="false">
      <c r="A239" s="382" t="s">
        <v>485</v>
      </c>
      <c r="B239" s="413" t="s">
        <v>561</v>
      </c>
      <c r="C239" s="196" t="s">
        <v>554</v>
      </c>
      <c r="D239" s="416" t="s">
        <v>555</v>
      </c>
      <c r="E239" s="438" t="n">
        <v>0</v>
      </c>
      <c r="F239" s="438" t="n">
        <v>0</v>
      </c>
      <c r="G239" s="438" t="n">
        <v>0</v>
      </c>
      <c r="H239" s="438" t="n">
        <v>0</v>
      </c>
      <c r="I239" s="438" t="n">
        <v>0</v>
      </c>
      <c r="J239" s="438" t="n">
        <v>0</v>
      </c>
      <c r="K239" s="439" t="n">
        <v>0</v>
      </c>
      <c r="L239" s="440" t="n">
        <v>0</v>
      </c>
    </row>
    <row r="240" s="413" customFormat="true" ht="19.5" hidden="false" customHeight="false" outlineLevel="0" collapsed="false">
      <c r="A240" s="382" t="s">
        <v>485</v>
      </c>
      <c r="B240" s="413" t="s">
        <v>561</v>
      </c>
      <c r="C240" s="196" t="s">
        <v>556</v>
      </c>
      <c r="D240" s="416" t="s">
        <v>557</v>
      </c>
      <c r="E240" s="438" t="n">
        <v>0</v>
      </c>
      <c r="F240" s="438" t="n">
        <v>0</v>
      </c>
      <c r="G240" s="438" t="n">
        <v>0</v>
      </c>
      <c r="H240" s="438" t="n">
        <v>0</v>
      </c>
      <c r="I240" s="438" t="n">
        <v>0</v>
      </c>
      <c r="J240" s="438" t="n">
        <v>0</v>
      </c>
      <c r="K240" s="439" t="n">
        <v>0</v>
      </c>
      <c r="L240" s="440" t="n">
        <v>0</v>
      </c>
    </row>
    <row r="241" s="413" customFormat="true" ht="19.5" hidden="false" customHeight="false" outlineLevel="0" collapsed="false">
      <c r="A241" s="382" t="s">
        <v>485</v>
      </c>
      <c r="B241" s="413" t="s">
        <v>561</v>
      </c>
      <c r="C241" s="196" t="s">
        <v>558</v>
      </c>
      <c r="D241" s="416" t="s">
        <v>559</v>
      </c>
      <c r="E241" s="438" t="n">
        <v>0</v>
      </c>
      <c r="F241" s="438" t="n">
        <v>0</v>
      </c>
      <c r="G241" s="438" t="n">
        <v>0</v>
      </c>
      <c r="H241" s="438" t="n">
        <v>0</v>
      </c>
      <c r="I241" s="438" t="n">
        <v>0</v>
      </c>
      <c r="J241" s="438" t="n">
        <v>0</v>
      </c>
      <c r="K241" s="439" t="n">
        <v>0</v>
      </c>
      <c r="L241" s="440" t="n">
        <v>0</v>
      </c>
    </row>
    <row r="242" s="413" customFormat="true" ht="19.5" hidden="false" customHeight="false" outlineLevel="0" collapsed="false">
      <c r="A242" s="382" t="s">
        <v>485</v>
      </c>
      <c r="B242" s="413" t="s">
        <v>561</v>
      </c>
      <c r="C242" s="196" t="s">
        <v>562</v>
      </c>
      <c r="D242" s="416" t="s">
        <v>563</v>
      </c>
      <c r="E242" s="438" t="n">
        <v>0</v>
      </c>
      <c r="F242" s="438" t="n">
        <v>0</v>
      </c>
      <c r="G242" s="438" t="n">
        <v>0</v>
      </c>
      <c r="H242" s="438" t="n">
        <v>0</v>
      </c>
      <c r="I242" s="438" t="n">
        <v>0</v>
      </c>
      <c r="J242" s="438" t="n">
        <v>0</v>
      </c>
      <c r="K242" s="439" t="n">
        <v>0</v>
      </c>
      <c r="L242" s="440" t="n">
        <v>0</v>
      </c>
    </row>
    <row r="243" s="413" customFormat="true" ht="19.5" hidden="false" customHeight="false" outlineLevel="0" collapsed="false">
      <c r="A243" s="382" t="s">
        <v>485</v>
      </c>
      <c r="B243" s="413" t="s">
        <v>561</v>
      </c>
      <c r="C243" s="196" t="s">
        <v>1345</v>
      </c>
      <c r="D243" s="416" t="s">
        <v>1346</v>
      </c>
      <c r="E243" s="438" t="n">
        <v>0</v>
      </c>
      <c r="F243" s="438" t="n">
        <v>0</v>
      </c>
      <c r="G243" s="438" t="n">
        <v>0</v>
      </c>
      <c r="H243" s="438" t="n">
        <v>0</v>
      </c>
      <c r="I243" s="438" t="n">
        <v>0</v>
      </c>
      <c r="J243" s="438" t="n">
        <v>0</v>
      </c>
      <c r="K243" s="439" t="n">
        <v>0</v>
      </c>
      <c r="L243" s="440" t="n">
        <v>0</v>
      </c>
    </row>
    <row r="244" s="413" customFormat="true" ht="12.8" hidden="false" customHeight="false" outlineLevel="0" collapsed="false">
      <c r="A244" s="382" t="s">
        <v>485</v>
      </c>
      <c r="B244" s="413" t="s">
        <v>561</v>
      </c>
      <c r="C244" s="196" t="s">
        <v>567</v>
      </c>
      <c r="D244" s="416" t="s">
        <v>568</v>
      </c>
      <c r="E244" s="438" t="n">
        <v>0</v>
      </c>
      <c r="F244" s="438" t="n">
        <v>0</v>
      </c>
      <c r="G244" s="438" t="n">
        <v>0</v>
      </c>
      <c r="H244" s="438" t="n">
        <v>0</v>
      </c>
      <c r="I244" s="438" t="n">
        <v>0</v>
      </c>
      <c r="J244" s="438" t="n">
        <v>0</v>
      </c>
      <c r="K244" s="439" t="n">
        <v>0</v>
      </c>
      <c r="L244" s="440" t="n">
        <v>0</v>
      </c>
    </row>
    <row r="245" s="413" customFormat="true" ht="12.8" hidden="false" customHeight="false" outlineLevel="0" collapsed="false">
      <c r="A245" s="382" t="s">
        <v>485</v>
      </c>
      <c r="B245" s="413" t="s">
        <v>561</v>
      </c>
      <c r="C245" s="196" t="s">
        <v>569</v>
      </c>
      <c r="D245" s="416" t="s">
        <v>570</v>
      </c>
      <c r="E245" s="438" t="n">
        <v>0</v>
      </c>
      <c r="F245" s="438" t="n">
        <v>0</v>
      </c>
      <c r="G245" s="438" t="n">
        <v>0</v>
      </c>
      <c r="H245" s="438" t="n">
        <v>0</v>
      </c>
      <c r="I245" s="438" t="n">
        <v>0</v>
      </c>
      <c r="J245" s="438" t="n">
        <v>0</v>
      </c>
      <c r="K245" s="439" t="n">
        <v>0</v>
      </c>
      <c r="L245" s="440" t="n">
        <v>0</v>
      </c>
    </row>
    <row r="246" s="413" customFormat="true" ht="19.5" hidden="false" customHeight="false" outlineLevel="0" collapsed="false">
      <c r="A246" s="382" t="s">
        <v>485</v>
      </c>
      <c r="B246" s="413" t="s">
        <v>561</v>
      </c>
      <c r="C246" s="196" t="s">
        <v>571</v>
      </c>
      <c r="D246" s="416" t="s">
        <v>572</v>
      </c>
      <c r="E246" s="438" t="n">
        <v>0</v>
      </c>
      <c r="F246" s="438" t="n">
        <v>0</v>
      </c>
      <c r="G246" s="438" t="n">
        <v>0</v>
      </c>
      <c r="H246" s="438" t="n">
        <v>0</v>
      </c>
      <c r="I246" s="438" t="n">
        <v>0</v>
      </c>
      <c r="J246" s="438" t="n">
        <v>0</v>
      </c>
      <c r="K246" s="439" t="n">
        <v>0</v>
      </c>
      <c r="L246" s="440" t="n">
        <v>0</v>
      </c>
    </row>
    <row r="247" s="413" customFormat="true" ht="12.8" hidden="false" customHeight="false" outlineLevel="0" collapsed="false">
      <c r="A247" s="382" t="s">
        <v>485</v>
      </c>
      <c r="B247" s="413" t="s">
        <v>561</v>
      </c>
      <c r="C247" s="196" t="s">
        <v>124</v>
      </c>
      <c r="D247" s="416" t="s">
        <v>573</v>
      </c>
      <c r="E247" s="438" t="n">
        <v>0</v>
      </c>
      <c r="F247" s="438" t="n">
        <v>0</v>
      </c>
      <c r="G247" s="438" t="n">
        <v>0</v>
      </c>
      <c r="H247" s="438" t="n">
        <v>0</v>
      </c>
      <c r="I247" s="438" t="n">
        <v>0</v>
      </c>
      <c r="J247" s="438" t="n">
        <v>0</v>
      </c>
      <c r="K247" s="439" t="n">
        <v>0</v>
      </c>
      <c r="L247" s="440" t="n">
        <v>0</v>
      </c>
    </row>
    <row r="248" s="413" customFormat="true" ht="12.8" hidden="false" customHeight="false" outlineLevel="0" collapsed="false">
      <c r="A248" s="382" t="s">
        <v>485</v>
      </c>
      <c r="B248" s="413" t="s">
        <v>561</v>
      </c>
      <c r="C248" s="196" t="s">
        <v>574</v>
      </c>
      <c r="D248" s="416" t="s">
        <v>575</v>
      </c>
      <c r="E248" s="438" t="n">
        <v>0</v>
      </c>
      <c r="F248" s="438" t="n">
        <v>0</v>
      </c>
      <c r="G248" s="438" t="n">
        <v>0</v>
      </c>
      <c r="H248" s="438" t="n">
        <v>0</v>
      </c>
      <c r="I248" s="438" t="n">
        <v>0</v>
      </c>
      <c r="J248" s="438" t="n">
        <v>0</v>
      </c>
      <c r="K248" s="439" t="n">
        <v>0</v>
      </c>
      <c r="L248" s="440" t="n">
        <v>0</v>
      </c>
    </row>
    <row r="249" s="413" customFormat="true" ht="12.8" hidden="false" customHeight="false" outlineLevel="0" collapsed="false">
      <c r="A249" s="382" t="s">
        <v>485</v>
      </c>
      <c r="B249" s="413" t="s">
        <v>561</v>
      </c>
      <c r="C249" s="196" t="s">
        <v>576</v>
      </c>
      <c r="D249" s="416" t="s">
        <v>577</v>
      </c>
      <c r="E249" s="438" t="n">
        <v>0</v>
      </c>
      <c r="F249" s="438" t="n">
        <v>0</v>
      </c>
      <c r="G249" s="438" t="n">
        <v>0</v>
      </c>
      <c r="H249" s="438" t="n">
        <v>0</v>
      </c>
      <c r="I249" s="438" t="n">
        <v>0</v>
      </c>
      <c r="J249" s="438" t="n">
        <v>0</v>
      </c>
      <c r="K249" s="439" t="n">
        <v>0</v>
      </c>
      <c r="L249" s="440" t="n">
        <v>0</v>
      </c>
    </row>
    <row r="250" s="413" customFormat="true" ht="12.8" hidden="false" customHeight="false" outlineLevel="0" collapsed="false">
      <c r="A250" s="382" t="s">
        <v>485</v>
      </c>
      <c r="B250" s="413" t="s">
        <v>561</v>
      </c>
      <c r="C250" s="196" t="s">
        <v>578</v>
      </c>
      <c r="D250" s="416" t="s">
        <v>579</v>
      </c>
      <c r="E250" s="438" t="n">
        <v>0</v>
      </c>
      <c r="F250" s="438" t="n">
        <v>0</v>
      </c>
      <c r="G250" s="438" t="n">
        <v>0</v>
      </c>
      <c r="H250" s="438" t="n">
        <v>0</v>
      </c>
      <c r="I250" s="438" t="n">
        <v>0</v>
      </c>
      <c r="J250" s="438" t="n">
        <v>0</v>
      </c>
      <c r="K250" s="439" t="n">
        <v>0</v>
      </c>
      <c r="L250" s="440" t="n">
        <v>0</v>
      </c>
    </row>
    <row r="251" s="413" customFormat="true" ht="19.5" hidden="false" customHeight="false" outlineLevel="0" collapsed="false">
      <c r="A251" s="382" t="s">
        <v>485</v>
      </c>
      <c r="B251" s="413" t="s">
        <v>561</v>
      </c>
      <c r="C251" s="196" t="s">
        <v>580</v>
      </c>
      <c r="D251" s="416" t="s">
        <v>581</v>
      </c>
      <c r="E251" s="438" t="n">
        <v>0</v>
      </c>
      <c r="F251" s="438" t="n">
        <v>0</v>
      </c>
      <c r="G251" s="438" t="n">
        <v>0</v>
      </c>
      <c r="H251" s="438" t="n">
        <v>0</v>
      </c>
      <c r="I251" s="438" t="n">
        <v>0</v>
      </c>
      <c r="J251" s="438" t="n">
        <v>0</v>
      </c>
      <c r="K251" s="439" t="n">
        <v>0</v>
      </c>
      <c r="L251" s="440" t="n">
        <v>0</v>
      </c>
    </row>
    <row r="252" s="413" customFormat="true" ht="19.5" hidden="false" customHeight="false" outlineLevel="0" collapsed="false">
      <c r="A252" s="382" t="s">
        <v>485</v>
      </c>
      <c r="B252" s="413" t="s">
        <v>561</v>
      </c>
      <c r="C252" s="196" t="s">
        <v>582</v>
      </c>
      <c r="D252" s="416" t="s">
        <v>583</v>
      </c>
      <c r="E252" s="438" t="n">
        <v>0</v>
      </c>
      <c r="F252" s="438" t="n">
        <v>0</v>
      </c>
      <c r="G252" s="438" t="n">
        <v>0</v>
      </c>
      <c r="H252" s="438" t="n">
        <v>0</v>
      </c>
      <c r="I252" s="438" t="n">
        <v>0</v>
      </c>
      <c r="J252" s="438" t="n">
        <v>0</v>
      </c>
      <c r="K252" s="439" t="n">
        <v>0</v>
      </c>
      <c r="L252" s="440" t="n">
        <v>0</v>
      </c>
    </row>
    <row r="253" s="413" customFormat="true" ht="12.8" hidden="false" customHeight="false" outlineLevel="0" collapsed="false">
      <c r="A253" s="382" t="s">
        <v>485</v>
      </c>
      <c r="B253" s="413" t="s">
        <v>561</v>
      </c>
      <c r="C253" s="196" t="s">
        <v>584</v>
      </c>
      <c r="D253" s="416" t="s">
        <v>585</v>
      </c>
      <c r="E253" s="438" t="n">
        <v>0</v>
      </c>
      <c r="F253" s="438" t="n">
        <v>0</v>
      </c>
      <c r="G253" s="438" t="n">
        <v>0</v>
      </c>
      <c r="H253" s="438" t="n">
        <v>0</v>
      </c>
      <c r="I253" s="438" t="n">
        <v>0</v>
      </c>
      <c r="J253" s="438" t="n">
        <v>0</v>
      </c>
      <c r="K253" s="439" t="n">
        <v>0</v>
      </c>
      <c r="L253" s="440" t="n">
        <v>0</v>
      </c>
    </row>
    <row r="254" s="413" customFormat="true" ht="19.5" hidden="false" customHeight="false" outlineLevel="0" collapsed="false">
      <c r="A254" s="382" t="s">
        <v>485</v>
      </c>
      <c r="B254" s="413" t="s">
        <v>561</v>
      </c>
      <c r="C254" s="196" t="s">
        <v>586</v>
      </c>
      <c r="D254" s="416" t="s">
        <v>587</v>
      </c>
      <c r="E254" s="438" t="n">
        <v>0</v>
      </c>
      <c r="F254" s="438" t="n">
        <v>0</v>
      </c>
      <c r="G254" s="438" t="n">
        <v>0</v>
      </c>
      <c r="H254" s="438" t="n">
        <v>0</v>
      </c>
      <c r="I254" s="438" t="n">
        <v>0</v>
      </c>
      <c r="J254" s="438" t="n">
        <v>0</v>
      </c>
      <c r="K254" s="439" t="n">
        <v>0</v>
      </c>
      <c r="L254" s="440" t="n">
        <v>0</v>
      </c>
    </row>
    <row r="255" s="413" customFormat="true" ht="19.5" hidden="false" customHeight="false" outlineLevel="0" collapsed="false">
      <c r="A255" s="382" t="s">
        <v>485</v>
      </c>
      <c r="B255" s="413" t="s">
        <v>561</v>
      </c>
      <c r="C255" s="196" t="s">
        <v>588</v>
      </c>
      <c r="D255" s="416" t="s">
        <v>589</v>
      </c>
      <c r="E255" s="438" t="n">
        <v>0</v>
      </c>
      <c r="F255" s="438" t="n">
        <v>0</v>
      </c>
      <c r="G255" s="438" t="n">
        <v>0</v>
      </c>
      <c r="H255" s="438" t="n">
        <v>0</v>
      </c>
      <c r="I255" s="438" t="n">
        <v>0</v>
      </c>
      <c r="J255" s="438" t="n">
        <v>0</v>
      </c>
      <c r="K255" s="439" t="n">
        <v>0</v>
      </c>
      <c r="L255" s="440" t="n">
        <v>0</v>
      </c>
    </row>
    <row r="256" s="413" customFormat="true" ht="12.8" hidden="false" customHeight="false" outlineLevel="0" collapsed="false">
      <c r="A256" s="382" t="s">
        <v>485</v>
      </c>
      <c r="B256" s="413" t="s">
        <v>561</v>
      </c>
      <c r="C256" s="196" t="s">
        <v>590</v>
      </c>
      <c r="D256" s="416" t="s">
        <v>591</v>
      </c>
      <c r="E256" s="438" t="n">
        <v>0</v>
      </c>
      <c r="F256" s="438" t="n">
        <v>0</v>
      </c>
      <c r="G256" s="438" t="n">
        <v>0</v>
      </c>
      <c r="H256" s="438" t="n">
        <v>0</v>
      </c>
      <c r="I256" s="438" t="n">
        <v>0</v>
      </c>
      <c r="J256" s="438" t="n">
        <v>0</v>
      </c>
      <c r="K256" s="439" t="n">
        <v>0</v>
      </c>
      <c r="L256" s="440" t="n">
        <v>0</v>
      </c>
    </row>
    <row r="257" s="413" customFormat="true" ht="12.8" hidden="false" customHeight="false" outlineLevel="0" collapsed="false">
      <c r="A257" s="382" t="s">
        <v>485</v>
      </c>
      <c r="B257" s="413" t="s">
        <v>561</v>
      </c>
      <c r="C257" s="196" t="s">
        <v>592</v>
      </c>
      <c r="D257" s="416" t="s">
        <v>593</v>
      </c>
      <c r="E257" s="438" t="n">
        <v>0</v>
      </c>
      <c r="F257" s="438" t="n">
        <v>0</v>
      </c>
      <c r="G257" s="438" t="n">
        <v>0</v>
      </c>
      <c r="H257" s="438" t="n">
        <v>0</v>
      </c>
      <c r="I257" s="438" t="n">
        <v>0</v>
      </c>
      <c r="J257" s="438" t="n">
        <v>0</v>
      </c>
      <c r="K257" s="439" t="n">
        <v>0</v>
      </c>
      <c r="L257" s="440" t="n">
        <v>0</v>
      </c>
    </row>
    <row r="258" s="413" customFormat="true" ht="19.5" hidden="false" customHeight="false" outlineLevel="0" collapsed="false">
      <c r="A258" s="382" t="s">
        <v>485</v>
      </c>
      <c r="B258" s="413" t="s">
        <v>561</v>
      </c>
      <c r="C258" s="196" t="s">
        <v>594</v>
      </c>
      <c r="D258" s="416" t="s">
        <v>595</v>
      </c>
      <c r="E258" s="438" t="n">
        <v>0</v>
      </c>
      <c r="F258" s="438" t="n">
        <v>0</v>
      </c>
      <c r="G258" s="438" t="n">
        <v>0</v>
      </c>
      <c r="H258" s="438" t="n">
        <v>0</v>
      </c>
      <c r="I258" s="438" t="n">
        <v>0</v>
      </c>
      <c r="J258" s="438" t="n">
        <v>0</v>
      </c>
      <c r="K258" s="439" t="n">
        <v>0</v>
      </c>
      <c r="L258" s="440" t="n">
        <v>0</v>
      </c>
    </row>
    <row r="259" s="413" customFormat="true" ht="19.5" hidden="false" customHeight="false" outlineLevel="0" collapsed="false">
      <c r="A259" s="382" t="s">
        <v>485</v>
      </c>
      <c r="B259" s="413" t="s">
        <v>561</v>
      </c>
      <c r="C259" s="196" t="s">
        <v>596</v>
      </c>
      <c r="D259" s="416" t="s">
        <v>597</v>
      </c>
      <c r="E259" s="438" t="n">
        <v>0</v>
      </c>
      <c r="F259" s="438" t="n">
        <v>0</v>
      </c>
      <c r="G259" s="438" t="n">
        <v>0</v>
      </c>
      <c r="H259" s="438" t="n">
        <v>0</v>
      </c>
      <c r="I259" s="438" t="n">
        <v>0</v>
      </c>
      <c r="J259" s="438" t="n">
        <v>0</v>
      </c>
      <c r="K259" s="439" t="n">
        <v>0</v>
      </c>
      <c r="L259" s="440" t="n">
        <v>0</v>
      </c>
    </row>
    <row r="260" s="413" customFormat="true" ht="12.8" hidden="false" customHeight="false" outlineLevel="0" collapsed="false">
      <c r="A260" s="382" t="s">
        <v>485</v>
      </c>
      <c r="B260" s="413" t="s">
        <v>561</v>
      </c>
      <c r="C260" s="196" t="s">
        <v>202</v>
      </c>
      <c r="D260" s="416" t="s">
        <v>598</v>
      </c>
      <c r="E260" s="438" t="n">
        <v>0</v>
      </c>
      <c r="F260" s="438" t="n">
        <v>0</v>
      </c>
      <c r="G260" s="438" t="n">
        <v>0</v>
      </c>
      <c r="H260" s="438" t="n">
        <v>0</v>
      </c>
      <c r="I260" s="438" t="n">
        <v>0</v>
      </c>
      <c r="J260" s="438" t="n">
        <v>0</v>
      </c>
      <c r="K260" s="439" t="n">
        <v>0</v>
      </c>
      <c r="L260" s="440" t="n">
        <v>0</v>
      </c>
    </row>
    <row r="261" s="413" customFormat="true" ht="19.5" hidden="false" customHeight="false" outlineLevel="0" collapsed="false">
      <c r="A261" s="382" t="s">
        <v>485</v>
      </c>
      <c r="B261" s="413" t="s">
        <v>561</v>
      </c>
      <c r="C261" s="196" t="s">
        <v>558</v>
      </c>
      <c r="D261" s="416" t="s">
        <v>599</v>
      </c>
      <c r="E261" s="438" t="n">
        <v>0</v>
      </c>
      <c r="F261" s="438" t="n">
        <v>0</v>
      </c>
      <c r="G261" s="438" t="n">
        <v>0</v>
      </c>
      <c r="H261" s="438" t="n">
        <v>0</v>
      </c>
      <c r="I261" s="438" t="n">
        <v>0</v>
      </c>
      <c r="J261" s="438" t="n">
        <v>0</v>
      </c>
      <c r="K261" s="439" t="n">
        <v>0</v>
      </c>
      <c r="L261" s="440" t="n">
        <v>0</v>
      </c>
    </row>
    <row r="262" s="413" customFormat="true" ht="19.5" hidden="false" customHeight="false" outlineLevel="0" collapsed="false">
      <c r="A262" s="382" t="s">
        <v>485</v>
      </c>
      <c r="B262" s="413" t="s">
        <v>561</v>
      </c>
      <c r="C262" s="196" t="s">
        <v>562</v>
      </c>
      <c r="D262" s="416" t="s">
        <v>600</v>
      </c>
      <c r="E262" s="438" t="n">
        <v>0</v>
      </c>
      <c r="F262" s="438" t="n">
        <v>0</v>
      </c>
      <c r="G262" s="438" t="n">
        <v>0</v>
      </c>
      <c r="H262" s="438" t="n">
        <v>0</v>
      </c>
      <c r="I262" s="438" t="n">
        <v>0</v>
      </c>
      <c r="J262" s="438" t="n">
        <v>0</v>
      </c>
      <c r="K262" s="439" t="n">
        <v>0</v>
      </c>
      <c r="L262" s="440" t="n">
        <v>0</v>
      </c>
    </row>
    <row r="263" s="413" customFormat="true" ht="12.8" hidden="false" customHeight="false" outlineLevel="0" collapsed="false">
      <c r="A263" s="382" t="s">
        <v>485</v>
      </c>
      <c r="B263" s="413" t="s">
        <v>561</v>
      </c>
      <c r="C263" s="196" t="s">
        <v>601</v>
      </c>
      <c r="D263" s="416" t="s">
        <v>602</v>
      </c>
      <c r="E263" s="438" t="n">
        <v>0</v>
      </c>
      <c r="F263" s="438" t="n">
        <v>0</v>
      </c>
      <c r="G263" s="438" t="n">
        <v>0</v>
      </c>
      <c r="H263" s="438" t="n">
        <v>0</v>
      </c>
      <c r="I263" s="438" t="n">
        <v>0</v>
      </c>
      <c r="J263" s="438" t="n">
        <v>0</v>
      </c>
      <c r="K263" s="439" t="n">
        <v>0</v>
      </c>
      <c r="L263" s="440" t="n">
        <v>0</v>
      </c>
    </row>
    <row r="264" s="413" customFormat="true" ht="12.8" hidden="false" customHeight="false" outlineLevel="0" collapsed="false">
      <c r="A264" s="382" t="s">
        <v>485</v>
      </c>
      <c r="B264" s="413" t="s">
        <v>561</v>
      </c>
      <c r="C264" s="196" t="s">
        <v>603</v>
      </c>
      <c r="D264" s="416" t="s">
        <v>604</v>
      </c>
      <c r="E264" s="438" t="n">
        <v>0</v>
      </c>
      <c r="F264" s="438" t="n">
        <v>0</v>
      </c>
      <c r="G264" s="438" t="n">
        <v>0</v>
      </c>
      <c r="H264" s="438" t="n">
        <v>0</v>
      </c>
      <c r="I264" s="438" t="n">
        <v>0</v>
      </c>
      <c r="J264" s="438" t="n">
        <v>0</v>
      </c>
      <c r="K264" s="439" t="n">
        <v>0</v>
      </c>
      <c r="L264" s="440" t="n">
        <v>0</v>
      </c>
    </row>
    <row r="265" s="413" customFormat="true" ht="12.8" hidden="false" customHeight="false" outlineLevel="0" collapsed="false">
      <c r="A265" s="382" t="s">
        <v>485</v>
      </c>
      <c r="B265" s="413" t="s">
        <v>561</v>
      </c>
      <c r="C265" s="196" t="s">
        <v>605</v>
      </c>
      <c r="D265" s="416" t="s">
        <v>606</v>
      </c>
      <c r="E265" s="438" t="n">
        <v>0</v>
      </c>
      <c r="F265" s="438" t="n">
        <v>0</v>
      </c>
      <c r="G265" s="438" t="n">
        <v>0</v>
      </c>
      <c r="H265" s="438" t="n">
        <v>0</v>
      </c>
      <c r="I265" s="438" t="n">
        <v>0</v>
      </c>
      <c r="J265" s="438" t="n">
        <v>0</v>
      </c>
      <c r="K265" s="439" t="n">
        <v>0</v>
      </c>
      <c r="L265" s="440" t="n">
        <v>0</v>
      </c>
    </row>
    <row r="266" s="413" customFormat="true" ht="12.8" hidden="false" customHeight="false" outlineLevel="0" collapsed="false">
      <c r="A266" s="382" t="s">
        <v>485</v>
      </c>
      <c r="B266" s="413" t="s">
        <v>561</v>
      </c>
      <c r="C266" s="196" t="s">
        <v>607</v>
      </c>
      <c r="D266" s="416" t="s">
        <v>608</v>
      </c>
      <c r="E266" s="438" t="n">
        <v>0</v>
      </c>
      <c r="F266" s="438" t="n">
        <v>0</v>
      </c>
      <c r="G266" s="438" t="n">
        <v>0</v>
      </c>
      <c r="H266" s="438" t="n">
        <v>0</v>
      </c>
      <c r="I266" s="438" t="n">
        <v>0</v>
      </c>
      <c r="J266" s="438" t="n">
        <v>0</v>
      </c>
      <c r="K266" s="439" t="n">
        <v>0</v>
      </c>
      <c r="L266" s="440" t="n">
        <v>0</v>
      </c>
    </row>
    <row r="267" s="413" customFormat="true" ht="12.8" hidden="false" customHeight="false" outlineLevel="0" collapsed="false">
      <c r="A267" s="382" t="s">
        <v>485</v>
      </c>
      <c r="B267" s="413" t="s">
        <v>561</v>
      </c>
      <c r="C267" s="196" t="s">
        <v>124</v>
      </c>
      <c r="D267" s="416" t="s">
        <v>609</v>
      </c>
      <c r="E267" s="438" t="n">
        <v>0</v>
      </c>
      <c r="F267" s="438" t="n">
        <v>0</v>
      </c>
      <c r="G267" s="438" t="n">
        <v>0</v>
      </c>
      <c r="H267" s="438" t="n">
        <v>0</v>
      </c>
      <c r="I267" s="438" t="n">
        <v>0</v>
      </c>
      <c r="J267" s="438" t="n">
        <v>0</v>
      </c>
      <c r="K267" s="439" t="n">
        <v>0</v>
      </c>
      <c r="L267" s="440" t="n">
        <v>0</v>
      </c>
    </row>
    <row r="268" s="413" customFormat="true" ht="19.5" hidden="false" customHeight="false" outlineLevel="0" collapsed="false">
      <c r="A268" s="382" t="s">
        <v>485</v>
      </c>
      <c r="B268" s="413" t="s">
        <v>135</v>
      </c>
      <c r="C268" s="196" t="s">
        <v>610</v>
      </c>
      <c r="D268" s="416" t="s">
        <v>611</v>
      </c>
      <c r="E268" s="438" t="n">
        <v>0</v>
      </c>
      <c r="F268" s="438" t="n">
        <v>0</v>
      </c>
      <c r="G268" s="438" t="n">
        <v>0</v>
      </c>
      <c r="H268" s="438" t="n">
        <v>0</v>
      </c>
      <c r="I268" s="438" t="n">
        <v>0</v>
      </c>
      <c r="J268" s="438" t="n">
        <v>0</v>
      </c>
      <c r="K268" s="439" t="n">
        <v>0</v>
      </c>
      <c r="L268" s="440" t="n">
        <v>0</v>
      </c>
    </row>
    <row r="269" s="413" customFormat="true" ht="12.8" hidden="false" customHeight="false" outlineLevel="0" collapsed="false">
      <c r="A269" s="382" t="s">
        <v>485</v>
      </c>
      <c r="B269" s="413" t="s">
        <v>135</v>
      </c>
      <c r="C269" s="196" t="s">
        <v>612</v>
      </c>
      <c r="D269" s="416" t="s">
        <v>613</v>
      </c>
      <c r="E269" s="438" t="n">
        <v>0</v>
      </c>
      <c r="F269" s="438" t="n">
        <v>0</v>
      </c>
      <c r="G269" s="438" t="n">
        <v>0</v>
      </c>
      <c r="H269" s="438" t="n">
        <v>0</v>
      </c>
      <c r="I269" s="438" t="n">
        <v>0</v>
      </c>
      <c r="J269" s="438" t="n">
        <v>0</v>
      </c>
      <c r="K269" s="439" t="n">
        <v>0</v>
      </c>
      <c r="L269" s="440" t="n">
        <v>0</v>
      </c>
    </row>
    <row r="270" s="413" customFormat="true" ht="19.5" hidden="false" customHeight="false" outlineLevel="0" collapsed="false">
      <c r="A270" s="382" t="s">
        <v>485</v>
      </c>
      <c r="B270" s="413" t="s">
        <v>135</v>
      </c>
      <c r="C270" s="196" t="s">
        <v>614</v>
      </c>
      <c r="D270" s="416" t="s">
        <v>615</v>
      </c>
      <c r="E270" s="438" t="n">
        <v>0</v>
      </c>
      <c r="F270" s="438" t="n">
        <v>0</v>
      </c>
      <c r="G270" s="438" t="n">
        <v>0</v>
      </c>
      <c r="H270" s="438" t="n">
        <v>0</v>
      </c>
      <c r="I270" s="438" t="n">
        <v>0</v>
      </c>
      <c r="J270" s="438" t="n">
        <v>0</v>
      </c>
      <c r="K270" s="439" t="n">
        <v>0</v>
      </c>
      <c r="L270" s="440" t="n">
        <v>0</v>
      </c>
    </row>
    <row r="271" s="413" customFormat="true" ht="19.5" hidden="false" customHeight="false" outlineLevel="0" collapsed="false">
      <c r="A271" s="382" t="s">
        <v>485</v>
      </c>
      <c r="B271" s="413" t="s">
        <v>135</v>
      </c>
      <c r="C271" s="196" t="s">
        <v>290</v>
      </c>
      <c r="D271" s="416" t="s">
        <v>616</v>
      </c>
      <c r="E271" s="438" t="n">
        <v>0</v>
      </c>
      <c r="F271" s="438" t="n">
        <v>0</v>
      </c>
      <c r="G271" s="438" t="n">
        <v>0</v>
      </c>
      <c r="H271" s="438" t="n">
        <v>0</v>
      </c>
      <c r="I271" s="438" t="n">
        <v>0</v>
      </c>
      <c r="J271" s="438" t="n">
        <v>0</v>
      </c>
      <c r="K271" s="439" t="n">
        <v>0</v>
      </c>
      <c r="L271" s="440" t="n">
        <v>0</v>
      </c>
    </row>
    <row r="272" s="413" customFormat="true" ht="12.8" hidden="false" customHeight="false" outlineLevel="0" collapsed="false">
      <c r="A272" s="382" t="s">
        <v>485</v>
      </c>
      <c r="B272" s="413" t="s">
        <v>142</v>
      </c>
      <c r="C272" s="196" t="s">
        <v>621</v>
      </c>
      <c r="D272" s="416" t="s">
        <v>622</v>
      </c>
      <c r="E272" s="438" t="n">
        <v>0</v>
      </c>
      <c r="F272" s="438" t="n">
        <v>0</v>
      </c>
      <c r="G272" s="438" t="n">
        <v>0</v>
      </c>
      <c r="H272" s="438" t="n">
        <v>0</v>
      </c>
      <c r="I272" s="438" t="n">
        <v>0</v>
      </c>
      <c r="J272" s="438" t="n">
        <v>0</v>
      </c>
      <c r="K272" s="439" t="n">
        <v>0</v>
      </c>
      <c r="L272" s="440" t="n">
        <v>0</v>
      </c>
    </row>
    <row r="273" s="413" customFormat="true" ht="19.5" hidden="false" customHeight="false" outlineLevel="0" collapsed="false">
      <c r="A273" s="382" t="s">
        <v>485</v>
      </c>
      <c r="B273" s="413" t="s">
        <v>142</v>
      </c>
      <c r="C273" s="196" t="s">
        <v>623</v>
      </c>
      <c r="D273" s="416" t="s">
        <v>624</v>
      </c>
      <c r="E273" s="438" t="n">
        <v>0</v>
      </c>
      <c r="F273" s="438" t="n">
        <v>0</v>
      </c>
      <c r="G273" s="438" t="n">
        <v>0</v>
      </c>
      <c r="H273" s="438" t="n">
        <v>0</v>
      </c>
      <c r="I273" s="438" t="n">
        <v>0</v>
      </c>
      <c r="J273" s="438" t="n">
        <v>0</v>
      </c>
      <c r="K273" s="439" t="n">
        <v>0</v>
      </c>
      <c r="L273" s="440" t="n">
        <v>0</v>
      </c>
    </row>
    <row r="274" s="413" customFormat="true" ht="12.8" hidden="false" customHeight="false" outlineLevel="0" collapsed="false">
      <c r="A274" s="382" t="s">
        <v>485</v>
      </c>
      <c r="B274" s="413" t="s">
        <v>142</v>
      </c>
      <c r="C274" s="196" t="s">
        <v>625</v>
      </c>
      <c r="D274" s="416" t="s">
        <v>626</v>
      </c>
      <c r="E274" s="438" t="n">
        <v>0</v>
      </c>
      <c r="F274" s="438" t="n">
        <v>0</v>
      </c>
      <c r="G274" s="438" t="n">
        <v>0</v>
      </c>
      <c r="H274" s="438" t="n">
        <v>0</v>
      </c>
      <c r="I274" s="438" t="n">
        <v>0</v>
      </c>
      <c r="J274" s="438" t="n">
        <v>0</v>
      </c>
      <c r="K274" s="439" t="n">
        <v>0</v>
      </c>
      <c r="L274" s="440" t="n">
        <v>0</v>
      </c>
    </row>
    <row r="275" s="413" customFormat="true" ht="19.5" hidden="false" customHeight="false" outlineLevel="0" collapsed="false">
      <c r="A275" s="382" t="s">
        <v>485</v>
      </c>
      <c r="B275" s="413" t="s">
        <v>142</v>
      </c>
      <c r="C275" s="196" t="s">
        <v>627</v>
      </c>
      <c r="D275" s="416" t="s">
        <v>628</v>
      </c>
      <c r="E275" s="438" t="n">
        <v>0</v>
      </c>
      <c r="F275" s="438" t="n">
        <v>0</v>
      </c>
      <c r="G275" s="438" t="n">
        <v>0</v>
      </c>
      <c r="H275" s="438" t="n">
        <v>0</v>
      </c>
      <c r="I275" s="438" t="n">
        <v>0</v>
      </c>
      <c r="J275" s="438" t="n">
        <v>0</v>
      </c>
      <c r="K275" s="439" t="n">
        <v>0</v>
      </c>
      <c r="L275" s="440" t="n">
        <v>0</v>
      </c>
    </row>
    <row r="276" s="413" customFormat="true" ht="12.8" hidden="false" customHeight="false" outlineLevel="0" collapsed="false">
      <c r="A276" s="382" t="s">
        <v>485</v>
      </c>
      <c r="B276" s="413" t="s">
        <v>142</v>
      </c>
      <c r="C276" s="196" t="s">
        <v>397</v>
      </c>
      <c r="D276" s="416" t="s">
        <v>629</v>
      </c>
      <c r="E276" s="438" t="n">
        <v>0</v>
      </c>
      <c r="F276" s="438" t="n">
        <v>0</v>
      </c>
      <c r="G276" s="438" t="n">
        <v>0</v>
      </c>
      <c r="H276" s="438" t="n">
        <v>0</v>
      </c>
      <c r="I276" s="438" t="n">
        <v>0</v>
      </c>
      <c r="J276" s="438" t="n">
        <v>0</v>
      </c>
      <c r="K276" s="439" t="n">
        <v>0</v>
      </c>
      <c r="L276" s="440" t="n">
        <v>0</v>
      </c>
    </row>
    <row r="277" s="413" customFormat="true" ht="19.5" hidden="false" customHeight="false" outlineLevel="0" collapsed="false">
      <c r="A277" s="382" t="s">
        <v>485</v>
      </c>
      <c r="B277" s="413" t="s">
        <v>142</v>
      </c>
      <c r="C277" s="196" t="s">
        <v>630</v>
      </c>
      <c r="D277" s="416" t="s">
        <v>631</v>
      </c>
      <c r="E277" s="438" t="n">
        <v>0</v>
      </c>
      <c r="F277" s="438" t="n">
        <v>0</v>
      </c>
      <c r="G277" s="438" t="n">
        <v>0</v>
      </c>
      <c r="H277" s="438" t="n">
        <v>0</v>
      </c>
      <c r="I277" s="438" t="n">
        <v>0</v>
      </c>
      <c r="J277" s="438" t="n">
        <v>0</v>
      </c>
      <c r="K277" s="439" t="n">
        <v>0</v>
      </c>
      <c r="L277" s="440" t="n">
        <v>0</v>
      </c>
    </row>
    <row r="278" s="413" customFormat="true" ht="28.5" hidden="false" customHeight="false" outlineLevel="0" collapsed="false">
      <c r="A278" s="382" t="s">
        <v>485</v>
      </c>
      <c r="B278" s="413" t="s">
        <v>142</v>
      </c>
      <c r="C278" s="196" t="s">
        <v>632</v>
      </c>
      <c r="D278" s="416" t="s">
        <v>633</v>
      </c>
      <c r="E278" s="438" t="n">
        <v>0</v>
      </c>
      <c r="F278" s="438" t="n">
        <v>0</v>
      </c>
      <c r="G278" s="438" t="n">
        <v>0</v>
      </c>
      <c r="H278" s="438" t="n">
        <v>0</v>
      </c>
      <c r="I278" s="438" t="n">
        <v>0</v>
      </c>
      <c r="J278" s="438" t="n">
        <v>0</v>
      </c>
      <c r="K278" s="439" t="n">
        <v>0</v>
      </c>
      <c r="L278" s="440" t="n">
        <v>0</v>
      </c>
    </row>
    <row r="279" s="413" customFormat="true" ht="28.5" hidden="false" customHeight="false" outlineLevel="0" collapsed="false">
      <c r="A279" s="382" t="s">
        <v>485</v>
      </c>
      <c r="B279" s="413" t="s">
        <v>142</v>
      </c>
      <c r="C279" s="196" t="s">
        <v>634</v>
      </c>
      <c r="D279" s="416" t="s">
        <v>635</v>
      </c>
      <c r="E279" s="438" t="n">
        <v>0</v>
      </c>
      <c r="F279" s="438" t="n">
        <v>0</v>
      </c>
      <c r="G279" s="438" t="n">
        <v>0</v>
      </c>
      <c r="H279" s="438" t="n">
        <v>0</v>
      </c>
      <c r="I279" s="438" t="n">
        <v>0</v>
      </c>
      <c r="J279" s="438" t="n">
        <v>0</v>
      </c>
      <c r="K279" s="439" t="n">
        <v>0</v>
      </c>
      <c r="L279" s="440" t="n">
        <v>0</v>
      </c>
    </row>
    <row r="280" s="413" customFormat="true" ht="19.5" hidden="false" customHeight="false" outlineLevel="0" collapsed="false">
      <c r="A280" s="382" t="s">
        <v>485</v>
      </c>
      <c r="B280" s="413" t="s">
        <v>142</v>
      </c>
      <c r="C280" s="196" t="s">
        <v>318</v>
      </c>
      <c r="D280" s="416" t="s">
        <v>636</v>
      </c>
      <c r="E280" s="438" t="n">
        <v>0</v>
      </c>
      <c r="F280" s="438" t="n">
        <v>0</v>
      </c>
      <c r="G280" s="438" t="n">
        <v>0</v>
      </c>
      <c r="H280" s="438" t="n">
        <v>0</v>
      </c>
      <c r="I280" s="438" t="n">
        <v>0</v>
      </c>
      <c r="J280" s="438" t="n">
        <v>0</v>
      </c>
      <c r="K280" s="439" t="n">
        <v>0</v>
      </c>
      <c r="L280" s="440" t="n">
        <v>0</v>
      </c>
    </row>
    <row r="281" s="413" customFormat="true" ht="19.5" hidden="false" customHeight="false" outlineLevel="0" collapsed="false">
      <c r="A281" s="382" t="s">
        <v>485</v>
      </c>
      <c r="B281" s="413" t="s">
        <v>142</v>
      </c>
      <c r="C281" s="196" t="s">
        <v>637</v>
      </c>
      <c r="D281" s="416" t="s">
        <v>638</v>
      </c>
      <c r="E281" s="438" t="n">
        <v>0</v>
      </c>
      <c r="F281" s="438" t="n">
        <v>0</v>
      </c>
      <c r="G281" s="438" t="n">
        <v>0</v>
      </c>
      <c r="H281" s="438" t="n">
        <v>0</v>
      </c>
      <c r="I281" s="438" t="n">
        <v>0</v>
      </c>
      <c r="J281" s="438" t="n">
        <v>0</v>
      </c>
      <c r="K281" s="439" t="n">
        <v>0</v>
      </c>
      <c r="L281" s="440" t="n">
        <v>0</v>
      </c>
    </row>
    <row r="282" s="413" customFormat="true" ht="12.8" hidden="false" customHeight="false" outlineLevel="0" collapsed="false">
      <c r="A282" s="382" t="s">
        <v>485</v>
      </c>
      <c r="B282" s="413" t="s">
        <v>142</v>
      </c>
      <c r="C282" s="196" t="s">
        <v>639</v>
      </c>
      <c r="D282" s="416" t="s">
        <v>640</v>
      </c>
      <c r="E282" s="438" t="n">
        <v>0</v>
      </c>
      <c r="F282" s="438" t="n">
        <v>0</v>
      </c>
      <c r="G282" s="438" t="n">
        <v>0</v>
      </c>
      <c r="H282" s="438" t="n">
        <v>0</v>
      </c>
      <c r="I282" s="438" t="n">
        <v>0</v>
      </c>
      <c r="J282" s="438" t="n">
        <v>0</v>
      </c>
      <c r="K282" s="439" t="n">
        <v>0</v>
      </c>
      <c r="L282" s="440" t="n">
        <v>0</v>
      </c>
    </row>
    <row r="283" s="413" customFormat="true" ht="12.8" hidden="false" customHeight="false" outlineLevel="0" collapsed="false">
      <c r="A283" s="382" t="s">
        <v>485</v>
      </c>
      <c r="B283" s="413" t="s">
        <v>142</v>
      </c>
      <c r="C283" s="196" t="s">
        <v>373</v>
      </c>
      <c r="D283" s="416" t="s">
        <v>641</v>
      </c>
      <c r="E283" s="438" t="n">
        <v>0</v>
      </c>
      <c r="F283" s="438" t="n">
        <v>0</v>
      </c>
      <c r="G283" s="438" t="n">
        <v>0</v>
      </c>
      <c r="H283" s="438" t="n">
        <v>0</v>
      </c>
      <c r="I283" s="438" t="n">
        <v>0</v>
      </c>
      <c r="J283" s="438" t="n">
        <v>0</v>
      </c>
      <c r="K283" s="439" t="n">
        <v>0</v>
      </c>
      <c r="L283" s="440" t="n">
        <v>0</v>
      </c>
    </row>
    <row r="284" s="413" customFormat="true" ht="19.5" hidden="false" customHeight="false" outlineLevel="0" collapsed="false">
      <c r="A284" s="382" t="s">
        <v>485</v>
      </c>
      <c r="B284" s="413" t="s">
        <v>142</v>
      </c>
      <c r="C284" s="196" t="s">
        <v>642</v>
      </c>
      <c r="D284" s="416" t="s">
        <v>643</v>
      </c>
      <c r="E284" s="438" t="n">
        <v>0</v>
      </c>
      <c r="F284" s="438" t="n">
        <v>0</v>
      </c>
      <c r="G284" s="438" t="n">
        <v>0</v>
      </c>
      <c r="H284" s="438" t="n">
        <v>0</v>
      </c>
      <c r="I284" s="438" t="n">
        <v>0</v>
      </c>
      <c r="J284" s="438" t="n">
        <v>0</v>
      </c>
      <c r="K284" s="439" t="n">
        <v>0</v>
      </c>
      <c r="L284" s="440" t="n">
        <v>0</v>
      </c>
    </row>
    <row r="285" s="413" customFormat="true" ht="28.5" hidden="false" customHeight="false" outlineLevel="0" collapsed="false">
      <c r="A285" s="382" t="s">
        <v>485</v>
      </c>
      <c r="B285" s="413" t="s">
        <v>142</v>
      </c>
      <c r="C285" s="196" t="s">
        <v>644</v>
      </c>
      <c r="D285" s="416" t="s">
        <v>645</v>
      </c>
      <c r="E285" s="438" t="n">
        <v>0</v>
      </c>
      <c r="F285" s="438" t="n">
        <v>0</v>
      </c>
      <c r="G285" s="438" t="n">
        <v>0</v>
      </c>
      <c r="H285" s="438" t="n">
        <v>0</v>
      </c>
      <c r="I285" s="438" t="n">
        <v>0</v>
      </c>
      <c r="J285" s="438" t="n">
        <v>0</v>
      </c>
      <c r="K285" s="439" t="n">
        <v>0</v>
      </c>
      <c r="L285" s="440" t="n">
        <v>0</v>
      </c>
    </row>
    <row r="286" s="413" customFormat="true" ht="19.5" hidden="false" customHeight="false" outlineLevel="0" collapsed="false">
      <c r="A286" s="382" t="s">
        <v>485</v>
      </c>
      <c r="B286" s="413" t="s">
        <v>142</v>
      </c>
      <c r="C286" s="196" t="s">
        <v>646</v>
      </c>
      <c r="D286" s="416" t="s">
        <v>647</v>
      </c>
      <c r="E286" s="438" t="n">
        <v>0</v>
      </c>
      <c r="F286" s="438" t="n">
        <v>0</v>
      </c>
      <c r="G286" s="438" t="n">
        <v>0</v>
      </c>
      <c r="H286" s="438" t="n">
        <v>0</v>
      </c>
      <c r="I286" s="438" t="n">
        <v>0</v>
      </c>
      <c r="J286" s="438" t="n">
        <v>0</v>
      </c>
      <c r="K286" s="439" t="n">
        <v>0</v>
      </c>
      <c r="L286" s="440" t="n">
        <v>0</v>
      </c>
    </row>
    <row r="287" s="413" customFormat="true" ht="19.5" hidden="false" customHeight="false" outlineLevel="0" collapsed="false">
      <c r="A287" s="382" t="s">
        <v>485</v>
      </c>
      <c r="B287" s="413" t="s">
        <v>142</v>
      </c>
      <c r="C287" s="196" t="s">
        <v>648</v>
      </c>
      <c r="D287" s="416" t="s">
        <v>649</v>
      </c>
      <c r="E287" s="438" t="n">
        <v>0</v>
      </c>
      <c r="F287" s="438" t="n">
        <v>0</v>
      </c>
      <c r="G287" s="438" t="n">
        <v>0</v>
      </c>
      <c r="H287" s="438" t="n">
        <v>0</v>
      </c>
      <c r="I287" s="438" t="n">
        <v>0</v>
      </c>
      <c r="J287" s="438" t="n">
        <v>0</v>
      </c>
      <c r="K287" s="439" t="n">
        <v>0</v>
      </c>
      <c r="L287" s="440" t="n">
        <v>0</v>
      </c>
    </row>
    <row r="288" s="413" customFormat="true" ht="12.8" hidden="false" customHeight="false" outlineLevel="0" collapsed="false">
      <c r="A288" s="382" t="s">
        <v>485</v>
      </c>
      <c r="B288" s="413" t="s">
        <v>142</v>
      </c>
      <c r="C288" s="196" t="s">
        <v>350</v>
      </c>
      <c r="D288" s="416" t="s">
        <v>650</v>
      </c>
      <c r="E288" s="438" t="n">
        <v>0</v>
      </c>
      <c r="F288" s="438" t="n">
        <v>0</v>
      </c>
      <c r="G288" s="438" t="n">
        <v>0</v>
      </c>
      <c r="H288" s="438" t="n">
        <v>0</v>
      </c>
      <c r="I288" s="438" t="n">
        <v>0</v>
      </c>
      <c r="J288" s="438" t="n">
        <v>0</v>
      </c>
      <c r="K288" s="439" t="n">
        <v>0</v>
      </c>
      <c r="L288" s="440" t="n">
        <v>0</v>
      </c>
    </row>
    <row r="289" s="413" customFormat="true" ht="12.8" hidden="false" customHeight="false" outlineLevel="0" collapsed="false">
      <c r="A289" s="382" t="s">
        <v>485</v>
      </c>
      <c r="B289" s="413" t="s">
        <v>142</v>
      </c>
      <c r="C289" s="196" t="s">
        <v>326</v>
      </c>
      <c r="D289" s="416" t="s">
        <v>652</v>
      </c>
      <c r="E289" s="438" t="n">
        <v>0</v>
      </c>
      <c r="F289" s="438" t="n">
        <v>0</v>
      </c>
      <c r="G289" s="438" t="n">
        <v>0</v>
      </c>
      <c r="H289" s="438" t="n">
        <v>0</v>
      </c>
      <c r="I289" s="438" t="n">
        <v>0</v>
      </c>
      <c r="J289" s="438" t="n">
        <v>0</v>
      </c>
      <c r="K289" s="439" t="n">
        <v>0</v>
      </c>
      <c r="L289" s="440" t="n">
        <v>0</v>
      </c>
    </row>
    <row r="290" s="413" customFormat="true" ht="12.8" hidden="false" customHeight="false" outlineLevel="0" collapsed="false">
      <c r="A290" s="382" t="s">
        <v>485</v>
      </c>
      <c r="B290" s="413" t="s">
        <v>142</v>
      </c>
      <c r="C290" s="196" t="s">
        <v>341</v>
      </c>
      <c r="D290" s="416" t="s">
        <v>653</v>
      </c>
      <c r="E290" s="438" t="n">
        <v>0</v>
      </c>
      <c r="F290" s="438" t="n">
        <v>0</v>
      </c>
      <c r="G290" s="438" t="n">
        <v>0</v>
      </c>
      <c r="H290" s="438" t="n">
        <v>0</v>
      </c>
      <c r="I290" s="438" t="n">
        <v>0</v>
      </c>
      <c r="J290" s="438" t="n">
        <v>0</v>
      </c>
      <c r="K290" s="439" t="n">
        <v>0</v>
      </c>
      <c r="L290" s="440" t="n">
        <v>0</v>
      </c>
    </row>
    <row r="291" s="413" customFormat="true" ht="12.8" hidden="false" customHeight="false" outlineLevel="0" collapsed="false">
      <c r="A291" s="382" t="s">
        <v>485</v>
      </c>
      <c r="B291" s="413" t="s">
        <v>142</v>
      </c>
      <c r="C291" s="196" t="s">
        <v>343</v>
      </c>
      <c r="D291" s="416" t="s">
        <v>654</v>
      </c>
      <c r="E291" s="438" t="n">
        <v>0</v>
      </c>
      <c r="F291" s="438" t="n">
        <v>0</v>
      </c>
      <c r="G291" s="438" t="n">
        <v>0</v>
      </c>
      <c r="H291" s="438" t="n">
        <v>0</v>
      </c>
      <c r="I291" s="438" t="n">
        <v>0</v>
      </c>
      <c r="J291" s="438" t="n">
        <v>0</v>
      </c>
      <c r="K291" s="439" t="n">
        <v>0</v>
      </c>
      <c r="L291" s="440" t="n">
        <v>0</v>
      </c>
    </row>
    <row r="292" s="413" customFormat="true" ht="12.8" hidden="false" customHeight="false" outlineLevel="0" collapsed="false">
      <c r="A292" s="382" t="s">
        <v>485</v>
      </c>
      <c r="B292" s="413" t="s">
        <v>142</v>
      </c>
      <c r="C292" s="196" t="s">
        <v>332</v>
      </c>
      <c r="D292" s="416" t="s">
        <v>655</v>
      </c>
      <c r="E292" s="438" t="n">
        <v>0</v>
      </c>
      <c r="F292" s="438" t="n">
        <v>0</v>
      </c>
      <c r="G292" s="438" t="n">
        <v>0</v>
      </c>
      <c r="H292" s="438" t="n">
        <v>0</v>
      </c>
      <c r="I292" s="438" t="n">
        <v>0</v>
      </c>
      <c r="J292" s="438" t="n">
        <v>0</v>
      </c>
      <c r="K292" s="439" t="n">
        <v>0</v>
      </c>
      <c r="L292" s="440" t="n">
        <v>0</v>
      </c>
    </row>
    <row r="293" s="413" customFormat="true" ht="12.8" hidden="false" customHeight="false" outlineLevel="0" collapsed="false">
      <c r="A293" s="382" t="s">
        <v>485</v>
      </c>
      <c r="B293" s="413" t="s">
        <v>142</v>
      </c>
      <c r="C293" s="196" t="s">
        <v>656</v>
      </c>
      <c r="D293" s="416" t="s">
        <v>657</v>
      </c>
      <c r="E293" s="438" t="n">
        <v>0</v>
      </c>
      <c r="F293" s="438" t="n">
        <v>0</v>
      </c>
      <c r="G293" s="438" t="n">
        <v>0</v>
      </c>
      <c r="H293" s="438" t="n">
        <v>0</v>
      </c>
      <c r="I293" s="438" t="n">
        <v>0</v>
      </c>
      <c r="J293" s="438" t="n">
        <v>0</v>
      </c>
      <c r="K293" s="439" t="n">
        <v>0</v>
      </c>
      <c r="L293" s="440" t="n">
        <v>0</v>
      </c>
    </row>
    <row r="294" s="413" customFormat="true" ht="12.8" hidden="false" customHeight="false" outlineLevel="0" collapsed="false">
      <c r="A294" s="382" t="s">
        <v>485</v>
      </c>
      <c r="B294" s="413" t="s">
        <v>142</v>
      </c>
      <c r="C294" s="196" t="s">
        <v>345</v>
      </c>
      <c r="D294" s="416" t="s">
        <v>658</v>
      </c>
      <c r="E294" s="438" t="n">
        <v>0</v>
      </c>
      <c r="F294" s="438" t="n">
        <v>0</v>
      </c>
      <c r="G294" s="438" t="n">
        <v>0</v>
      </c>
      <c r="H294" s="438" t="n">
        <v>0</v>
      </c>
      <c r="I294" s="438" t="n">
        <v>0</v>
      </c>
      <c r="J294" s="438" t="n">
        <v>0</v>
      </c>
      <c r="K294" s="439" t="n">
        <v>0</v>
      </c>
      <c r="L294" s="440" t="n">
        <v>0</v>
      </c>
    </row>
    <row r="295" s="413" customFormat="true" ht="12.8" hidden="false" customHeight="false" outlineLevel="0" collapsed="false">
      <c r="A295" s="382" t="s">
        <v>485</v>
      </c>
      <c r="B295" s="413" t="s">
        <v>142</v>
      </c>
      <c r="C295" s="196" t="s">
        <v>352</v>
      </c>
      <c r="D295" s="416" t="s">
        <v>659</v>
      </c>
      <c r="E295" s="438" t="n">
        <v>0</v>
      </c>
      <c r="F295" s="438" t="n">
        <v>0</v>
      </c>
      <c r="G295" s="438" t="n">
        <v>0</v>
      </c>
      <c r="H295" s="438" t="n">
        <v>0</v>
      </c>
      <c r="I295" s="438" t="n">
        <v>0</v>
      </c>
      <c r="J295" s="438" t="n">
        <v>0</v>
      </c>
      <c r="K295" s="439" t="n">
        <v>0</v>
      </c>
      <c r="L295" s="440" t="n">
        <v>0</v>
      </c>
    </row>
    <row r="296" s="413" customFormat="true" ht="19.5" hidden="false" customHeight="false" outlineLevel="0" collapsed="false">
      <c r="A296" s="382" t="s">
        <v>485</v>
      </c>
      <c r="B296" s="413" t="s">
        <v>142</v>
      </c>
      <c r="C296" s="196" t="s">
        <v>660</v>
      </c>
      <c r="D296" s="416" t="s">
        <v>651</v>
      </c>
      <c r="E296" s="438" t="n">
        <v>0</v>
      </c>
      <c r="F296" s="438" t="n">
        <v>0</v>
      </c>
      <c r="G296" s="438" t="n">
        <v>0</v>
      </c>
      <c r="H296" s="438" t="n">
        <v>0</v>
      </c>
      <c r="I296" s="438" t="n">
        <v>0</v>
      </c>
      <c r="J296" s="438" t="n">
        <v>0</v>
      </c>
      <c r="K296" s="439" t="n">
        <v>0</v>
      </c>
      <c r="L296" s="440" t="n">
        <v>0</v>
      </c>
    </row>
    <row r="297" s="413" customFormat="true" ht="12.8" hidden="false" customHeight="false" outlineLevel="0" collapsed="false">
      <c r="A297" s="382" t="s">
        <v>485</v>
      </c>
      <c r="B297" s="413" t="s">
        <v>142</v>
      </c>
      <c r="C297" s="196" t="s">
        <v>321</v>
      </c>
      <c r="D297" s="416" t="s">
        <v>661</v>
      </c>
      <c r="E297" s="438" t="n">
        <v>0</v>
      </c>
      <c r="F297" s="438" t="n">
        <v>0</v>
      </c>
      <c r="G297" s="438" t="n">
        <v>0</v>
      </c>
      <c r="H297" s="438" t="n">
        <v>0</v>
      </c>
      <c r="I297" s="438" t="n">
        <v>0</v>
      </c>
      <c r="J297" s="438" t="n">
        <v>0</v>
      </c>
      <c r="K297" s="439" t="n">
        <v>0</v>
      </c>
      <c r="L297" s="440" t="n">
        <v>0</v>
      </c>
    </row>
    <row r="298" s="413" customFormat="true" ht="12.8" hidden="false" customHeight="false" outlineLevel="0" collapsed="false">
      <c r="A298" s="382" t="s">
        <v>485</v>
      </c>
      <c r="B298" s="413" t="s">
        <v>142</v>
      </c>
      <c r="C298" s="196" t="s">
        <v>662</v>
      </c>
      <c r="D298" s="416" t="s">
        <v>663</v>
      </c>
      <c r="E298" s="438" t="n">
        <v>0</v>
      </c>
      <c r="F298" s="438" t="n">
        <v>0</v>
      </c>
      <c r="G298" s="438" t="n">
        <v>0</v>
      </c>
      <c r="H298" s="438" t="n">
        <v>0</v>
      </c>
      <c r="I298" s="438" t="n">
        <v>0</v>
      </c>
      <c r="J298" s="438" t="n">
        <v>0</v>
      </c>
      <c r="K298" s="439" t="n">
        <v>0</v>
      </c>
      <c r="L298" s="440" t="n">
        <v>0</v>
      </c>
    </row>
    <row r="299" s="413" customFormat="true" ht="12.8" hidden="false" customHeight="false" outlineLevel="0" collapsed="false">
      <c r="A299" s="382" t="s">
        <v>485</v>
      </c>
      <c r="B299" s="413" t="s">
        <v>142</v>
      </c>
      <c r="C299" s="196" t="s">
        <v>321</v>
      </c>
      <c r="D299" s="416" t="s">
        <v>664</v>
      </c>
      <c r="E299" s="438" t="n">
        <v>0</v>
      </c>
      <c r="F299" s="438" t="n">
        <v>0</v>
      </c>
      <c r="G299" s="438" t="n">
        <v>0</v>
      </c>
      <c r="H299" s="438" t="n">
        <v>0</v>
      </c>
      <c r="I299" s="438" t="n">
        <v>0</v>
      </c>
      <c r="J299" s="438" t="n">
        <v>0</v>
      </c>
      <c r="K299" s="439" t="n">
        <v>0</v>
      </c>
      <c r="L299" s="440" t="n">
        <v>0</v>
      </c>
    </row>
    <row r="300" s="413" customFormat="true" ht="19.5" hidden="false" customHeight="false" outlineLevel="0" collapsed="false">
      <c r="A300" s="382" t="s">
        <v>485</v>
      </c>
      <c r="B300" s="413" t="s">
        <v>142</v>
      </c>
      <c r="C300" s="196" t="s">
        <v>204</v>
      </c>
      <c r="D300" s="416" t="s">
        <v>665</v>
      </c>
      <c r="E300" s="438" t="n">
        <v>0</v>
      </c>
      <c r="F300" s="438" t="n">
        <v>0</v>
      </c>
      <c r="G300" s="438" t="n">
        <v>0</v>
      </c>
      <c r="H300" s="438" t="n">
        <v>0</v>
      </c>
      <c r="I300" s="438" t="n">
        <v>0</v>
      </c>
      <c r="J300" s="438" t="n">
        <v>0</v>
      </c>
      <c r="K300" s="439" t="n">
        <v>0</v>
      </c>
      <c r="L300" s="440" t="n">
        <v>0</v>
      </c>
    </row>
    <row r="301" s="413" customFormat="true" ht="12.8" hidden="false" customHeight="false" outlineLevel="0" collapsed="false">
      <c r="A301" s="382" t="s">
        <v>485</v>
      </c>
      <c r="B301" s="413" t="s">
        <v>142</v>
      </c>
      <c r="C301" s="196" t="s">
        <v>173</v>
      </c>
      <c r="D301" s="416" t="s">
        <v>666</v>
      </c>
      <c r="E301" s="438" t="n">
        <v>0</v>
      </c>
      <c r="F301" s="438" t="n">
        <v>0</v>
      </c>
      <c r="G301" s="438" t="n">
        <v>0</v>
      </c>
      <c r="H301" s="438" t="n">
        <v>0</v>
      </c>
      <c r="I301" s="438" t="n">
        <v>0</v>
      </c>
      <c r="J301" s="438" t="n">
        <v>0</v>
      </c>
      <c r="K301" s="439" t="n">
        <v>0</v>
      </c>
      <c r="L301" s="440" t="n">
        <v>0</v>
      </c>
    </row>
    <row r="302" s="413" customFormat="true" ht="12.8" hidden="false" customHeight="false" outlineLevel="0" collapsed="false">
      <c r="A302" s="382" t="s">
        <v>485</v>
      </c>
      <c r="B302" s="413" t="s">
        <v>142</v>
      </c>
      <c r="C302" s="196" t="s">
        <v>667</v>
      </c>
      <c r="D302" s="416" t="s">
        <v>668</v>
      </c>
      <c r="E302" s="438" t="n">
        <v>0</v>
      </c>
      <c r="F302" s="438" t="n">
        <v>0</v>
      </c>
      <c r="G302" s="438" t="n">
        <v>0</v>
      </c>
      <c r="H302" s="438" t="n">
        <v>0</v>
      </c>
      <c r="I302" s="438" t="n">
        <v>0</v>
      </c>
      <c r="J302" s="438" t="n">
        <v>0</v>
      </c>
      <c r="K302" s="439" t="n">
        <v>0</v>
      </c>
      <c r="L302" s="440" t="n">
        <v>0</v>
      </c>
    </row>
    <row r="303" s="413" customFormat="true" ht="19.5" hidden="false" customHeight="false" outlineLevel="0" collapsed="false">
      <c r="A303" s="382" t="s">
        <v>485</v>
      </c>
      <c r="B303" s="413" t="s">
        <v>142</v>
      </c>
      <c r="C303" s="196" t="s">
        <v>669</v>
      </c>
      <c r="D303" s="416" t="s">
        <v>670</v>
      </c>
      <c r="E303" s="438" t="n">
        <v>0</v>
      </c>
      <c r="F303" s="438" t="n">
        <v>0</v>
      </c>
      <c r="G303" s="438" t="n">
        <v>0</v>
      </c>
      <c r="H303" s="438" t="n">
        <v>0</v>
      </c>
      <c r="I303" s="438" t="n">
        <v>0</v>
      </c>
      <c r="J303" s="438" t="n">
        <v>0</v>
      </c>
      <c r="K303" s="439" t="n">
        <v>0</v>
      </c>
      <c r="L303" s="440" t="n">
        <v>0</v>
      </c>
    </row>
    <row r="304" s="413" customFormat="true" ht="12.8" hidden="false" customHeight="false" outlineLevel="0" collapsed="false">
      <c r="A304" s="382" t="s">
        <v>485</v>
      </c>
      <c r="B304" s="413" t="s">
        <v>142</v>
      </c>
      <c r="C304" s="196" t="s">
        <v>365</v>
      </c>
      <c r="D304" s="416" t="s">
        <v>1347</v>
      </c>
      <c r="E304" s="438" t="n">
        <v>0</v>
      </c>
      <c r="F304" s="438" t="n">
        <v>0</v>
      </c>
      <c r="G304" s="438" t="n">
        <v>0</v>
      </c>
      <c r="H304" s="438" t="n">
        <v>0</v>
      </c>
      <c r="I304" s="438" t="n">
        <v>0</v>
      </c>
      <c r="J304" s="438" t="n">
        <v>0</v>
      </c>
      <c r="K304" s="439" t="n">
        <v>0</v>
      </c>
      <c r="L304" s="440" t="n">
        <v>0</v>
      </c>
    </row>
    <row r="305" s="413" customFormat="true" ht="19.5" hidden="false" customHeight="false" outlineLevel="0" collapsed="false">
      <c r="A305" s="382" t="s">
        <v>485</v>
      </c>
      <c r="B305" s="413" t="s">
        <v>142</v>
      </c>
      <c r="C305" s="196" t="s">
        <v>204</v>
      </c>
      <c r="D305" s="416" t="s">
        <v>674</v>
      </c>
      <c r="E305" s="438" t="n">
        <v>0</v>
      </c>
      <c r="F305" s="438" t="n">
        <v>0</v>
      </c>
      <c r="G305" s="438" t="n">
        <v>0</v>
      </c>
      <c r="H305" s="438" t="n">
        <v>0</v>
      </c>
      <c r="I305" s="438" t="n">
        <v>0</v>
      </c>
      <c r="J305" s="438" t="n">
        <v>0</v>
      </c>
      <c r="K305" s="439" t="n">
        <v>0</v>
      </c>
      <c r="L305" s="440" t="n">
        <v>0</v>
      </c>
    </row>
    <row r="306" s="413" customFormat="true" ht="12.8" hidden="false" customHeight="false" outlineLevel="0" collapsed="false">
      <c r="A306" s="382" t="s">
        <v>485</v>
      </c>
      <c r="B306" s="413" t="s">
        <v>142</v>
      </c>
      <c r="C306" s="196" t="s">
        <v>675</v>
      </c>
      <c r="D306" s="416" t="s">
        <v>676</v>
      </c>
      <c r="E306" s="438" t="n">
        <v>0</v>
      </c>
      <c r="F306" s="438" t="n">
        <v>0</v>
      </c>
      <c r="G306" s="438" t="n">
        <v>0</v>
      </c>
      <c r="H306" s="438" t="n">
        <v>0</v>
      </c>
      <c r="I306" s="438" t="n">
        <v>0</v>
      </c>
      <c r="J306" s="438" t="n">
        <v>0</v>
      </c>
      <c r="K306" s="439" t="n">
        <v>0</v>
      </c>
      <c r="L306" s="440" t="n">
        <v>0</v>
      </c>
    </row>
    <row r="307" s="413" customFormat="true" ht="19.5" hidden="false" customHeight="false" outlineLevel="0" collapsed="false">
      <c r="A307" s="382" t="s">
        <v>485</v>
      </c>
      <c r="B307" s="413" t="s">
        <v>142</v>
      </c>
      <c r="C307" s="196" t="s">
        <v>677</v>
      </c>
      <c r="D307" s="416" t="s">
        <v>678</v>
      </c>
      <c r="E307" s="438" t="n">
        <v>0</v>
      </c>
      <c r="F307" s="438" t="n">
        <v>0</v>
      </c>
      <c r="G307" s="438" t="n">
        <v>0</v>
      </c>
      <c r="H307" s="438" t="n">
        <v>0</v>
      </c>
      <c r="I307" s="438" t="n">
        <v>0</v>
      </c>
      <c r="J307" s="438" t="n">
        <v>0</v>
      </c>
      <c r="K307" s="439" t="n">
        <v>0</v>
      </c>
      <c r="L307" s="440" t="n">
        <v>0</v>
      </c>
    </row>
    <row r="308" s="413" customFormat="true" ht="19.5" hidden="false" customHeight="false" outlineLevel="0" collapsed="false">
      <c r="A308" s="382" t="s">
        <v>485</v>
      </c>
      <c r="B308" s="413" t="s">
        <v>142</v>
      </c>
      <c r="C308" s="196" t="s">
        <v>679</v>
      </c>
      <c r="D308" s="416" t="s">
        <v>680</v>
      </c>
      <c r="E308" s="438" t="n">
        <v>0</v>
      </c>
      <c r="F308" s="438" t="n">
        <v>0</v>
      </c>
      <c r="G308" s="438" t="n">
        <v>0</v>
      </c>
      <c r="H308" s="438" t="n">
        <v>0</v>
      </c>
      <c r="I308" s="438" t="n">
        <v>0</v>
      </c>
      <c r="J308" s="438" t="n">
        <v>0</v>
      </c>
      <c r="K308" s="439" t="n">
        <v>0</v>
      </c>
      <c r="L308" s="440" t="n">
        <v>0</v>
      </c>
    </row>
    <row r="309" s="413" customFormat="true" ht="19.5" hidden="false" customHeight="false" outlineLevel="0" collapsed="false">
      <c r="A309" s="382" t="s">
        <v>485</v>
      </c>
      <c r="B309" s="413" t="s">
        <v>142</v>
      </c>
      <c r="C309" s="196" t="s">
        <v>681</v>
      </c>
      <c r="D309" s="416" t="s">
        <v>682</v>
      </c>
      <c r="E309" s="438" t="n">
        <v>0</v>
      </c>
      <c r="F309" s="438" t="n">
        <v>0</v>
      </c>
      <c r="G309" s="438" t="n">
        <v>0</v>
      </c>
      <c r="H309" s="438" t="n">
        <v>0</v>
      </c>
      <c r="I309" s="438" t="n">
        <v>0</v>
      </c>
      <c r="J309" s="438" t="n">
        <v>0</v>
      </c>
      <c r="K309" s="439" t="n">
        <v>0</v>
      </c>
      <c r="L309" s="440" t="n">
        <v>0</v>
      </c>
    </row>
    <row r="310" s="413" customFormat="true" ht="19.5" hidden="false" customHeight="false" outlineLevel="0" collapsed="false">
      <c r="A310" s="382" t="s">
        <v>485</v>
      </c>
      <c r="B310" s="413" t="s">
        <v>142</v>
      </c>
      <c r="C310" s="196" t="s">
        <v>683</v>
      </c>
      <c r="D310" s="416" t="s">
        <v>684</v>
      </c>
      <c r="E310" s="438" t="n">
        <v>0</v>
      </c>
      <c r="F310" s="438" t="n">
        <v>0</v>
      </c>
      <c r="G310" s="438" t="n">
        <v>0</v>
      </c>
      <c r="H310" s="438" t="n">
        <v>0</v>
      </c>
      <c r="I310" s="438" t="n">
        <v>0</v>
      </c>
      <c r="J310" s="438" t="n">
        <v>0</v>
      </c>
      <c r="K310" s="439" t="n">
        <v>0</v>
      </c>
      <c r="L310" s="440" t="n">
        <v>0</v>
      </c>
    </row>
    <row r="311" s="413" customFormat="true" ht="12.8" hidden="false" customHeight="false" outlineLevel="0" collapsed="false">
      <c r="A311" s="382" t="s">
        <v>485</v>
      </c>
      <c r="B311" s="413" t="s">
        <v>142</v>
      </c>
      <c r="C311" s="196" t="s">
        <v>300</v>
      </c>
      <c r="D311" s="416" t="s">
        <v>685</v>
      </c>
      <c r="E311" s="438" t="n">
        <v>0</v>
      </c>
      <c r="F311" s="438" t="n">
        <v>0</v>
      </c>
      <c r="G311" s="438" t="n">
        <v>0</v>
      </c>
      <c r="H311" s="438" t="n">
        <v>0</v>
      </c>
      <c r="I311" s="438" t="n">
        <v>0</v>
      </c>
      <c r="J311" s="438" t="n">
        <v>0</v>
      </c>
      <c r="K311" s="439" t="n">
        <v>0</v>
      </c>
      <c r="L311" s="440" t="n">
        <v>0</v>
      </c>
    </row>
    <row r="312" s="413" customFormat="true" ht="28.5" hidden="false" customHeight="false" outlineLevel="0" collapsed="false">
      <c r="A312" s="382" t="s">
        <v>485</v>
      </c>
      <c r="B312" s="413" t="s">
        <v>142</v>
      </c>
      <c r="C312" s="196" t="s">
        <v>688</v>
      </c>
      <c r="D312" s="416" t="s">
        <v>689</v>
      </c>
      <c r="E312" s="438" t="n">
        <v>0</v>
      </c>
      <c r="F312" s="438" t="n">
        <v>0</v>
      </c>
      <c r="G312" s="438" t="n">
        <v>0</v>
      </c>
      <c r="H312" s="438" t="n">
        <v>0</v>
      </c>
      <c r="I312" s="438" t="n">
        <v>0</v>
      </c>
      <c r="J312" s="438" t="n">
        <v>0</v>
      </c>
      <c r="K312" s="439" t="n">
        <v>0</v>
      </c>
      <c r="L312" s="440" t="n">
        <v>0</v>
      </c>
    </row>
    <row r="313" s="413" customFormat="true" ht="19.5" hidden="false" customHeight="false" outlineLevel="0" collapsed="false">
      <c r="A313" s="382" t="s">
        <v>485</v>
      </c>
      <c r="B313" s="413" t="s">
        <v>142</v>
      </c>
      <c r="C313" s="196" t="s">
        <v>691</v>
      </c>
      <c r="D313" s="416" t="s">
        <v>692</v>
      </c>
      <c r="E313" s="438" t="n">
        <v>0</v>
      </c>
      <c r="F313" s="438" t="n">
        <v>0</v>
      </c>
      <c r="G313" s="438" t="n">
        <v>0</v>
      </c>
      <c r="H313" s="438" t="n">
        <v>0</v>
      </c>
      <c r="I313" s="438" t="n">
        <v>0</v>
      </c>
      <c r="J313" s="438" t="n">
        <v>0</v>
      </c>
      <c r="K313" s="439" t="n">
        <v>0</v>
      </c>
      <c r="L313" s="440" t="n">
        <v>0</v>
      </c>
    </row>
    <row r="314" s="413" customFormat="true" ht="12.8" hidden="false" customHeight="false" outlineLevel="0" collapsed="false">
      <c r="A314" s="382" t="s">
        <v>485</v>
      </c>
      <c r="B314" s="413" t="s">
        <v>142</v>
      </c>
      <c r="C314" s="196" t="s">
        <v>693</v>
      </c>
      <c r="D314" s="416" t="s">
        <v>694</v>
      </c>
      <c r="E314" s="438" t="n">
        <v>0</v>
      </c>
      <c r="F314" s="438" t="n">
        <v>0</v>
      </c>
      <c r="G314" s="438" t="n">
        <v>0</v>
      </c>
      <c r="H314" s="438" t="n">
        <v>0</v>
      </c>
      <c r="I314" s="438" t="n">
        <v>0</v>
      </c>
      <c r="J314" s="438" t="n">
        <v>0</v>
      </c>
      <c r="K314" s="439" t="n">
        <v>0</v>
      </c>
      <c r="L314" s="440" t="n">
        <v>0</v>
      </c>
    </row>
    <row r="315" s="413" customFormat="true" ht="19.5" hidden="false" customHeight="false" outlineLevel="0" collapsed="false">
      <c r="A315" s="382" t="s">
        <v>485</v>
      </c>
      <c r="B315" s="413" t="s">
        <v>142</v>
      </c>
      <c r="C315" s="196" t="s">
        <v>686</v>
      </c>
      <c r="D315" s="416" t="s">
        <v>687</v>
      </c>
      <c r="E315" s="438" t="n">
        <v>0</v>
      </c>
      <c r="F315" s="438" t="n">
        <v>0</v>
      </c>
      <c r="G315" s="438" t="n">
        <v>0</v>
      </c>
      <c r="H315" s="438" t="n">
        <v>0</v>
      </c>
      <c r="I315" s="438" t="n">
        <v>0</v>
      </c>
      <c r="J315" s="438" t="n">
        <v>0</v>
      </c>
      <c r="K315" s="439" t="n">
        <v>0</v>
      </c>
      <c r="L315" s="440" t="n">
        <v>0</v>
      </c>
    </row>
    <row r="316" s="413" customFormat="true" ht="12.8" hidden="false" customHeight="false" outlineLevel="0" collapsed="false">
      <c r="A316" s="382" t="s">
        <v>485</v>
      </c>
      <c r="B316" s="413" t="s">
        <v>142</v>
      </c>
      <c r="C316" s="196" t="s">
        <v>302</v>
      </c>
      <c r="D316" s="416" t="s">
        <v>695</v>
      </c>
      <c r="E316" s="438" t="n">
        <v>0</v>
      </c>
      <c r="F316" s="438" t="n">
        <v>0</v>
      </c>
      <c r="G316" s="438" t="n">
        <v>0</v>
      </c>
      <c r="H316" s="438" t="n">
        <v>0</v>
      </c>
      <c r="I316" s="438" t="n">
        <v>0</v>
      </c>
      <c r="J316" s="438" t="n">
        <v>0</v>
      </c>
      <c r="K316" s="439" t="n">
        <v>0</v>
      </c>
      <c r="L316" s="440" t="n">
        <v>0</v>
      </c>
    </row>
    <row r="317" s="413" customFormat="true" ht="12.8" hidden="false" customHeight="false" outlineLevel="0" collapsed="false">
      <c r="A317" s="382" t="s">
        <v>485</v>
      </c>
      <c r="B317" s="413" t="s">
        <v>142</v>
      </c>
      <c r="C317" s="196" t="s">
        <v>698</v>
      </c>
      <c r="D317" s="416" t="s">
        <v>699</v>
      </c>
      <c r="E317" s="438" t="n">
        <v>0</v>
      </c>
      <c r="F317" s="438" t="n">
        <v>0</v>
      </c>
      <c r="G317" s="438" t="n">
        <v>0</v>
      </c>
      <c r="H317" s="438" t="n">
        <v>0</v>
      </c>
      <c r="I317" s="438" t="n">
        <v>0</v>
      </c>
      <c r="J317" s="438" t="n">
        <v>0</v>
      </c>
      <c r="K317" s="439" t="n">
        <v>0</v>
      </c>
      <c r="L317" s="440" t="n">
        <v>0</v>
      </c>
    </row>
    <row r="318" s="413" customFormat="true" ht="12.8" hidden="false" customHeight="false" outlineLevel="0" collapsed="false">
      <c r="A318" s="382" t="s">
        <v>485</v>
      </c>
      <c r="B318" s="413" t="s">
        <v>142</v>
      </c>
      <c r="C318" s="196" t="s">
        <v>700</v>
      </c>
      <c r="D318" s="416" t="s">
        <v>701</v>
      </c>
      <c r="E318" s="438" t="n">
        <v>0</v>
      </c>
      <c r="F318" s="438" t="n">
        <v>0</v>
      </c>
      <c r="G318" s="438" t="n">
        <v>0</v>
      </c>
      <c r="H318" s="438" t="n">
        <v>0</v>
      </c>
      <c r="I318" s="438" t="n">
        <v>0</v>
      </c>
      <c r="J318" s="438" t="n">
        <v>0</v>
      </c>
      <c r="K318" s="439" t="n">
        <v>0</v>
      </c>
      <c r="L318" s="440" t="n">
        <v>0</v>
      </c>
    </row>
    <row r="319" s="413" customFormat="true" ht="12.8" hidden="false" customHeight="false" outlineLevel="0" collapsed="false">
      <c r="A319" s="382" t="s">
        <v>485</v>
      </c>
      <c r="B319" s="413" t="s">
        <v>142</v>
      </c>
      <c r="C319" s="196" t="s">
        <v>702</v>
      </c>
      <c r="D319" s="416" t="s">
        <v>703</v>
      </c>
      <c r="E319" s="438" t="n">
        <v>0</v>
      </c>
      <c r="F319" s="438" t="n">
        <v>0</v>
      </c>
      <c r="G319" s="438" t="n">
        <v>0</v>
      </c>
      <c r="H319" s="438" t="n">
        <v>0</v>
      </c>
      <c r="I319" s="438" t="n">
        <v>0</v>
      </c>
      <c r="J319" s="438" t="n">
        <v>0</v>
      </c>
      <c r="K319" s="439" t="n">
        <v>0</v>
      </c>
      <c r="L319" s="440" t="n">
        <v>0</v>
      </c>
    </row>
    <row r="320" s="413" customFormat="true" ht="12.8" hidden="false" customHeight="false" outlineLevel="0" collapsed="false">
      <c r="A320" s="382" t="s">
        <v>485</v>
      </c>
      <c r="B320" s="413" t="s">
        <v>142</v>
      </c>
      <c r="C320" s="196" t="s">
        <v>704</v>
      </c>
      <c r="D320" s="416" t="s">
        <v>705</v>
      </c>
      <c r="E320" s="438" t="n">
        <v>0</v>
      </c>
      <c r="F320" s="438" t="n">
        <v>0</v>
      </c>
      <c r="G320" s="438" t="n">
        <v>0</v>
      </c>
      <c r="H320" s="438" t="n">
        <v>0</v>
      </c>
      <c r="I320" s="438" t="n">
        <v>0</v>
      </c>
      <c r="J320" s="438" t="n">
        <v>0</v>
      </c>
      <c r="K320" s="439" t="n">
        <v>0</v>
      </c>
      <c r="L320" s="440" t="n">
        <v>0</v>
      </c>
    </row>
    <row r="321" s="413" customFormat="true" ht="28.5" hidden="false" customHeight="false" outlineLevel="0" collapsed="false">
      <c r="A321" s="382" t="s">
        <v>485</v>
      </c>
      <c r="B321" s="413" t="s">
        <v>142</v>
      </c>
      <c r="C321" s="196" t="s">
        <v>706</v>
      </c>
      <c r="D321" s="416" t="s">
        <v>707</v>
      </c>
      <c r="E321" s="438" t="n">
        <v>0</v>
      </c>
      <c r="F321" s="438" t="n">
        <v>0</v>
      </c>
      <c r="G321" s="438" t="n">
        <v>0</v>
      </c>
      <c r="H321" s="438" t="n">
        <v>0</v>
      </c>
      <c r="I321" s="438" t="n">
        <v>0</v>
      </c>
      <c r="J321" s="438" t="n">
        <v>0</v>
      </c>
      <c r="K321" s="439" t="n">
        <v>0</v>
      </c>
      <c r="L321" s="440" t="n">
        <v>0</v>
      </c>
    </row>
    <row r="322" s="413" customFormat="true" ht="19.5" hidden="false" customHeight="false" outlineLevel="0" collapsed="false">
      <c r="A322" s="382" t="s">
        <v>485</v>
      </c>
      <c r="B322" s="413" t="s">
        <v>142</v>
      </c>
      <c r="C322" s="196" t="s">
        <v>708</v>
      </c>
      <c r="D322" s="416" t="s">
        <v>709</v>
      </c>
      <c r="E322" s="438" t="n">
        <v>0</v>
      </c>
      <c r="F322" s="438" t="n">
        <v>0</v>
      </c>
      <c r="G322" s="438" t="n">
        <v>0</v>
      </c>
      <c r="H322" s="438" t="n">
        <v>0</v>
      </c>
      <c r="I322" s="438" t="n">
        <v>0</v>
      </c>
      <c r="J322" s="438" t="n">
        <v>0</v>
      </c>
      <c r="K322" s="439" t="n">
        <v>0</v>
      </c>
      <c r="L322" s="440" t="n">
        <v>0</v>
      </c>
    </row>
    <row r="323" s="413" customFormat="true" ht="19.5" hidden="false" customHeight="false" outlineLevel="0" collapsed="false">
      <c r="A323" s="382" t="s">
        <v>485</v>
      </c>
      <c r="B323" s="413" t="s">
        <v>142</v>
      </c>
      <c r="C323" s="196" t="s">
        <v>696</v>
      </c>
      <c r="D323" s="416" t="s">
        <v>697</v>
      </c>
      <c r="E323" s="438" t="n">
        <v>0</v>
      </c>
      <c r="F323" s="438" t="n">
        <v>0</v>
      </c>
      <c r="G323" s="438" t="n">
        <v>0</v>
      </c>
      <c r="H323" s="438" t="n">
        <v>0</v>
      </c>
      <c r="I323" s="438" t="n">
        <v>0</v>
      </c>
      <c r="J323" s="438" t="n">
        <v>0</v>
      </c>
      <c r="K323" s="439" t="n">
        <v>0</v>
      </c>
      <c r="L323" s="440" t="n">
        <v>0</v>
      </c>
    </row>
    <row r="324" s="413" customFormat="true" ht="12.8" hidden="false" customHeight="false" outlineLevel="0" collapsed="false">
      <c r="A324" s="382" t="s">
        <v>485</v>
      </c>
      <c r="B324" s="413" t="s">
        <v>142</v>
      </c>
      <c r="C324" s="196" t="s">
        <v>453</v>
      </c>
      <c r="D324" s="416" t="s">
        <v>710</v>
      </c>
      <c r="E324" s="438" t="n">
        <v>0</v>
      </c>
      <c r="F324" s="438" t="n">
        <v>0</v>
      </c>
      <c r="G324" s="438" t="n">
        <v>0</v>
      </c>
      <c r="H324" s="438" t="n">
        <v>0</v>
      </c>
      <c r="I324" s="438" t="n">
        <v>0</v>
      </c>
      <c r="J324" s="438" t="n">
        <v>0</v>
      </c>
      <c r="K324" s="439" t="n">
        <v>0</v>
      </c>
      <c r="L324" s="440" t="n">
        <v>0</v>
      </c>
    </row>
    <row r="325" s="413" customFormat="true" ht="19.5" hidden="false" customHeight="false" outlineLevel="0" collapsed="false">
      <c r="A325" s="382" t="s">
        <v>485</v>
      </c>
      <c r="B325" s="413" t="s">
        <v>142</v>
      </c>
      <c r="C325" s="196" t="s">
        <v>719</v>
      </c>
      <c r="D325" s="416" t="s">
        <v>720</v>
      </c>
      <c r="E325" s="438" t="n">
        <v>0</v>
      </c>
      <c r="F325" s="438" t="n">
        <v>0</v>
      </c>
      <c r="G325" s="438" t="n">
        <v>0</v>
      </c>
      <c r="H325" s="438" t="n">
        <v>0</v>
      </c>
      <c r="I325" s="438" t="n">
        <v>0</v>
      </c>
      <c r="J325" s="438" t="n">
        <v>0</v>
      </c>
      <c r="K325" s="439" t="n">
        <v>0</v>
      </c>
      <c r="L325" s="440" t="n">
        <v>0</v>
      </c>
    </row>
    <row r="326" s="413" customFormat="true" ht="19.5" hidden="false" customHeight="false" outlineLevel="0" collapsed="false">
      <c r="A326" s="382" t="s">
        <v>485</v>
      </c>
      <c r="B326" s="413" t="s">
        <v>142</v>
      </c>
      <c r="C326" s="196" t="s">
        <v>721</v>
      </c>
      <c r="D326" s="416" t="s">
        <v>722</v>
      </c>
      <c r="E326" s="438" t="n">
        <v>0</v>
      </c>
      <c r="F326" s="438" t="n">
        <v>0</v>
      </c>
      <c r="G326" s="438" t="n">
        <v>0</v>
      </c>
      <c r="H326" s="438" t="n">
        <v>0</v>
      </c>
      <c r="I326" s="438" t="n">
        <v>0</v>
      </c>
      <c r="J326" s="438" t="n">
        <v>0</v>
      </c>
      <c r="K326" s="439" t="n">
        <v>0</v>
      </c>
      <c r="L326" s="440" t="n">
        <v>0</v>
      </c>
    </row>
    <row r="327" s="413" customFormat="true" ht="19.5" hidden="false" customHeight="false" outlineLevel="0" collapsed="false">
      <c r="A327" s="382" t="s">
        <v>485</v>
      </c>
      <c r="B327" s="413" t="s">
        <v>142</v>
      </c>
      <c r="C327" s="196" t="s">
        <v>723</v>
      </c>
      <c r="D327" s="416" t="s">
        <v>724</v>
      </c>
      <c r="E327" s="438" t="n">
        <v>0</v>
      </c>
      <c r="F327" s="438" t="n">
        <v>0</v>
      </c>
      <c r="G327" s="438" t="n">
        <v>0</v>
      </c>
      <c r="H327" s="438" t="n">
        <v>0</v>
      </c>
      <c r="I327" s="438" t="n">
        <v>0</v>
      </c>
      <c r="J327" s="438" t="n">
        <v>0</v>
      </c>
      <c r="K327" s="439" t="n">
        <v>0</v>
      </c>
      <c r="L327" s="440" t="n">
        <v>0</v>
      </c>
    </row>
    <row r="328" s="413" customFormat="true" ht="19.5" hidden="false" customHeight="false" outlineLevel="0" collapsed="false">
      <c r="A328" s="382" t="s">
        <v>485</v>
      </c>
      <c r="B328" s="413" t="s">
        <v>142</v>
      </c>
      <c r="C328" s="196" t="s">
        <v>725</v>
      </c>
      <c r="D328" s="416" t="s">
        <v>726</v>
      </c>
      <c r="E328" s="438" t="n">
        <v>0</v>
      </c>
      <c r="F328" s="438" t="n">
        <v>0</v>
      </c>
      <c r="G328" s="438" t="n">
        <v>0</v>
      </c>
      <c r="H328" s="438" t="n">
        <v>0</v>
      </c>
      <c r="I328" s="438" t="n">
        <v>0</v>
      </c>
      <c r="J328" s="438" t="n">
        <v>0</v>
      </c>
      <c r="K328" s="439" t="n">
        <v>0</v>
      </c>
      <c r="L328" s="440" t="n">
        <v>0</v>
      </c>
    </row>
    <row r="329" s="413" customFormat="true" ht="19.5" hidden="false" customHeight="false" outlineLevel="0" collapsed="false">
      <c r="A329" s="382" t="s">
        <v>485</v>
      </c>
      <c r="B329" s="413" t="s">
        <v>142</v>
      </c>
      <c r="C329" s="196" t="s">
        <v>431</v>
      </c>
      <c r="D329" s="416" t="s">
        <v>727</v>
      </c>
      <c r="E329" s="438" t="n">
        <v>0</v>
      </c>
      <c r="F329" s="438" t="n">
        <v>0</v>
      </c>
      <c r="G329" s="438" t="n">
        <v>0</v>
      </c>
      <c r="H329" s="438" t="n">
        <v>0</v>
      </c>
      <c r="I329" s="438" t="n">
        <v>0</v>
      </c>
      <c r="J329" s="438" t="n">
        <v>0</v>
      </c>
      <c r="K329" s="439" t="n">
        <v>0</v>
      </c>
      <c r="L329" s="440" t="n">
        <v>0</v>
      </c>
    </row>
    <row r="330" s="413" customFormat="true" ht="12.8" hidden="false" customHeight="false" outlineLevel="0" collapsed="false">
      <c r="A330" s="382" t="s">
        <v>485</v>
      </c>
      <c r="B330" s="413" t="s">
        <v>142</v>
      </c>
      <c r="C330" s="196" t="s">
        <v>728</v>
      </c>
      <c r="D330" s="416" t="s">
        <v>729</v>
      </c>
      <c r="E330" s="438" t="n">
        <v>0</v>
      </c>
      <c r="F330" s="438" t="n">
        <v>0</v>
      </c>
      <c r="G330" s="438" t="n">
        <v>0</v>
      </c>
      <c r="H330" s="438" t="n">
        <v>0</v>
      </c>
      <c r="I330" s="438" t="n">
        <v>0</v>
      </c>
      <c r="J330" s="438" t="n">
        <v>0</v>
      </c>
      <c r="K330" s="439" t="n">
        <v>0</v>
      </c>
      <c r="L330" s="440" t="n">
        <v>0</v>
      </c>
    </row>
    <row r="331" s="413" customFormat="true" ht="19.5" hidden="false" customHeight="false" outlineLevel="0" collapsed="false">
      <c r="A331" s="382" t="s">
        <v>485</v>
      </c>
      <c r="B331" s="413" t="s">
        <v>142</v>
      </c>
      <c r="C331" s="196" t="s">
        <v>730</v>
      </c>
      <c r="D331" s="416" t="s">
        <v>731</v>
      </c>
      <c r="E331" s="438" t="n">
        <v>0</v>
      </c>
      <c r="F331" s="438" t="n">
        <v>0</v>
      </c>
      <c r="G331" s="438" t="n">
        <v>0</v>
      </c>
      <c r="H331" s="438" t="n">
        <v>0</v>
      </c>
      <c r="I331" s="438" t="n">
        <v>0</v>
      </c>
      <c r="J331" s="438" t="n">
        <v>0</v>
      </c>
      <c r="K331" s="439" t="n">
        <v>0</v>
      </c>
      <c r="L331" s="440" t="n">
        <v>0</v>
      </c>
    </row>
    <row r="332" s="413" customFormat="true" ht="12.8" hidden="false" customHeight="false" outlineLevel="0" collapsed="false">
      <c r="A332" s="382" t="s">
        <v>485</v>
      </c>
      <c r="B332" s="413" t="s">
        <v>142</v>
      </c>
      <c r="C332" s="196" t="s">
        <v>732</v>
      </c>
      <c r="D332" s="416" t="s">
        <v>733</v>
      </c>
      <c r="E332" s="438" t="n">
        <v>0</v>
      </c>
      <c r="F332" s="438" t="n">
        <v>0</v>
      </c>
      <c r="G332" s="438" t="n">
        <v>0</v>
      </c>
      <c r="H332" s="438" t="n">
        <v>0</v>
      </c>
      <c r="I332" s="438" t="n">
        <v>0</v>
      </c>
      <c r="J332" s="438" t="n">
        <v>0</v>
      </c>
      <c r="K332" s="439" t="n">
        <v>0</v>
      </c>
      <c r="L332" s="440" t="n">
        <v>0</v>
      </c>
    </row>
    <row r="333" s="413" customFormat="true" ht="12.8" hidden="false" customHeight="false" outlineLevel="0" collapsed="false">
      <c r="A333" s="382" t="s">
        <v>485</v>
      </c>
      <c r="B333" s="413" t="s">
        <v>142</v>
      </c>
      <c r="C333" s="196" t="s">
        <v>734</v>
      </c>
      <c r="D333" s="416" t="s">
        <v>735</v>
      </c>
      <c r="E333" s="438" t="n">
        <v>0</v>
      </c>
      <c r="F333" s="438" t="n">
        <v>0</v>
      </c>
      <c r="G333" s="438" t="n">
        <v>0</v>
      </c>
      <c r="H333" s="438" t="n">
        <v>0</v>
      </c>
      <c r="I333" s="438" t="n">
        <v>0</v>
      </c>
      <c r="J333" s="438" t="n">
        <v>0</v>
      </c>
      <c r="K333" s="439" t="n">
        <v>0</v>
      </c>
      <c r="L333" s="440" t="n">
        <v>0</v>
      </c>
    </row>
    <row r="334" s="413" customFormat="true" ht="12.8" hidden="false" customHeight="false" outlineLevel="0" collapsed="false">
      <c r="A334" s="382" t="s">
        <v>485</v>
      </c>
      <c r="B334" s="413" t="s">
        <v>142</v>
      </c>
      <c r="C334" s="196" t="s">
        <v>736</v>
      </c>
      <c r="D334" s="416" t="s">
        <v>737</v>
      </c>
      <c r="E334" s="438" t="n">
        <v>0</v>
      </c>
      <c r="F334" s="438" t="n">
        <v>0</v>
      </c>
      <c r="G334" s="438" t="n">
        <v>0</v>
      </c>
      <c r="H334" s="438" t="n">
        <v>0</v>
      </c>
      <c r="I334" s="438" t="n">
        <v>0</v>
      </c>
      <c r="J334" s="438" t="n">
        <v>0</v>
      </c>
      <c r="K334" s="439" t="n">
        <v>0</v>
      </c>
      <c r="L334" s="440" t="n">
        <v>0</v>
      </c>
    </row>
    <row r="335" s="413" customFormat="true" ht="19.5" hidden="false" customHeight="false" outlineLevel="0" collapsed="false">
      <c r="A335" s="382" t="s">
        <v>485</v>
      </c>
      <c r="B335" s="413" t="s">
        <v>142</v>
      </c>
      <c r="C335" s="196" t="s">
        <v>738</v>
      </c>
      <c r="D335" s="416" t="s">
        <v>739</v>
      </c>
      <c r="E335" s="438" t="n">
        <v>0</v>
      </c>
      <c r="F335" s="438" t="n">
        <v>0</v>
      </c>
      <c r="G335" s="438" t="n">
        <v>0</v>
      </c>
      <c r="H335" s="438" t="n">
        <v>0</v>
      </c>
      <c r="I335" s="438" t="n">
        <v>0</v>
      </c>
      <c r="J335" s="438" t="n">
        <v>0</v>
      </c>
      <c r="K335" s="439" t="n">
        <v>0</v>
      </c>
      <c r="L335" s="440" t="n">
        <v>0</v>
      </c>
    </row>
    <row r="336" s="413" customFormat="true" ht="12.8" hidden="false" customHeight="false" outlineLevel="0" collapsed="false">
      <c r="A336" s="382" t="s">
        <v>485</v>
      </c>
      <c r="B336" s="413" t="s">
        <v>142</v>
      </c>
      <c r="C336" s="196" t="s">
        <v>740</v>
      </c>
      <c r="D336" s="416" t="s">
        <v>741</v>
      </c>
      <c r="E336" s="438" t="n">
        <v>0</v>
      </c>
      <c r="F336" s="438" t="n">
        <v>0</v>
      </c>
      <c r="G336" s="438" t="n">
        <v>0</v>
      </c>
      <c r="H336" s="438" t="n">
        <v>0</v>
      </c>
      <c r="I336" s="438" t="n">
        <v>0</v>
      </c>
      <c r="J336" s="438" t="n">
        <v>0</v>
      </c>
      <c r="K336" s="439" t="n">
        <v>0</v>
      </c>
      <c r="L336" s="440" t="n">
        <v>0</v>
      </c>
    </row>
    <row r="337" s="413" customFormat="true" ht="19.5" hidden="false" customHeight="false" outlineLevel="0" collapsed="false">
      <c r="A337" s="382" t="s">
        <v>485</v>
      </c>
      <c r="B337" s="413" t="s">
        <v>142</v>
      </c>
      <c r="C337" s="196" t="s">
        <v>742</v>
      </c>
      <c r="D337" s="416" t="s">
        <v>743</v>
      </c>
      <c r="E337" s="438" t="n">
        <v>0</v>
      </c>
      <c r="F337" s="438" t="n">
        <v>0</v>
      </c>
      <c r="G337" s="438" t="n">
        <v>0</v>
      </c>
      <c r="H337" s="438" t="n">
        <v>0</v>
      </c>
      <c r="I337" s="438" t="n">
        <v>0</v>
      </c>
      <c r="J337" s="438" t="n">
        <v>0</v>
      </c>
      <c r="K337" s="439" t="n">
        <v>0</v>
      </c>
      <c r="L337" s="440" t="n">
        <v>0</v>
      </c>
    </row>
    <row r="338" s="413" customFormat="true" ht="12.8" hidden="false" customHeight="false" outlineLevel="0" collapsed="false">
      <c r="A338" s="382" t="s">
        <v>485</v>
      </c>
      <c r="B338" s="413" t="s">
        <v>142</v>
      </c>
      <c r="C338" s="196" t="s">
        <v>744</v>
      </c>
      <c r="D338" s="416" t="s">
        <v>745</v>
      </c>
      <c r="E338" s="438" t="n">
        <v>0</v>
      </c>
      <c r="F338" s="438" t="n">
        <v>0</v>
      </c>
      <c r="G338" s="438" t="n">
        <v>0</v>
      </c>
      <c r="H338" s="438" t="n">
        <v>0</v>
      </c>
      <c r="I338" s="438" t="n">
        <v>0</v>
      </c>
      <c r="J338" s="438" t="n">
        <v>0</v>
      </c>
      <c r="K338" s="439" t="n">
        <v>0</v>
      </c>
      <c r="L338" s="440" t="n">
        <v>0</v>
      </c>
    </row>
    <row r="339" s="413" customFormat="true" ht="19.5" hidden="false" customHeight="false" outlineLevel="0" collapsed="false">
      <c r="A339" s="382" t="s">
        <v>485</v>
      </c>
      <c r="B339" s="413" t="s">
        <v>142</v>
      </c>
      <c r="C339" s="196" t="s">
        <v>746</v>
      </c>
      <c r="D339" s="416" t="s">
        <v>747</v>
      </c>
      <c r="E339" s="438" t="n">
        <v>0</v>
      </c>
      <c r="F339" s="438" t="n">
        <v>0</v>
      </c>
      <c r="G339" s="438" t="n">
        <v>0</v>
      </c>
      <c r="H339" s="438" t="n">
        <v>0</v>
      </c>
      <c r="I339" s="438" t="n">
        <v>0</v>
      </c>
      <c r="J339" s="438" t="n">
        <v>0</v>
      </c>
      <c r="K339" s="439" t="n">
        <v>0</v>
      </c>
      <c r="L339" s="440" t="n">
        <v>0</v>
      </c>
    </row>
    <row r="340" s="413" customFormat="true" ht="19.5" hidden="false" customHeight="false" outlineLevel="0" collapsed="false">
      <c r="A340" s="382" t="s">
        <v>485</v>
      </c>
      <c r="B340" s="413" t="s">
        <v>142</v>
      </c>
      <c r="C340" s="196" t="s">
        <v>748</v>
      </c>
      <c r="D340" s="416" t="s">
        <v>749</v>
      </c>
      <c r="E340" s="438" t="n">
        <v>0</v>
      </c>
      <c r="F340" s="438" t="n">
        <v>0</v>
      </c>
      <c r="G340" s="438" t="n">
        <v>0</v>
      </c>
      <c r="H340" s="438" t="n">
        <v>0</v>
      </c>
      <c r="I340" s="438" t="n">
        <v>0</v>
      </c>
      <c r="J340" s="438" t="n">
        <v>0</v>
      </c>
      <c r="K340" s="439" t="n">
        <v>0</v>
      </c>
      <c r="L340" s="440" t="n">
        <v>0</v>
      </c>
    </row>
    <row r="341" s="413" customFormat="true" ht="28.5" hidden="false" customHeight="false" outlineLevel="0" collapsed="false">
      <c r="A341" s="382" t="s">
        <v>485</v>
      </c>
      <c r="B341" s="413" t="s">
        <v>142</v>
      </c>
      <c r="C341" s="196" t="s">
        <v>750</v>
      </c>
      <c r="D341" s="416" t="s">
        <v>751</v>
      </c>
      <c r="E341" s="438" t="n">
        <v>0</v>
      </c>
      <c r="F341" s="438" t="n">
        <v>0</v>
      </c>
      <c r="G341" s="438" t="n">
        <v>0</v>
      </c>
      <c r="H341" s="438" t="n">
        <v>0</v>
      </c>
      <c r="I341" s="438" t="n">
        <v>0</v>
      </c>
      <c r="J341" s="438" t="n">
        <v>0</v>
      </c>
      <c r="K341" s="439" t="n">
        <v>0</v>
      </c>
      <c r="L341" s="440" t="n">
        <v>0</v>
      </c>
    </row>
    <row r="342" s="413" customFormat="true" ht="28.5" hidden="false" customHeight="false" outlineLevel="0" collapsed="false">
      <c r="A342" s="382" t="s">
        <v>485</v>
      </c>
      <c r="B342" s="413" t="s">
        <v>142</v>
      </c>
      <c r="C342" s="196" t="s">
        <v>752</v>
      </c>
      <c r="D342" s="416" t="s">
        <v>753</v>
      </c>
      <c r="E342" s="438" t="n">
        <v>0</v>
      </c>
      <c r="F342" s="438" t="n">
        <v>0</v>
      </c>
      <c r="G342" s="438" t="n">
        <v>0</v>
      </c>
      <c r="H342" s="438" t="n">
        <v>0</v>
      </c>
      <c r="I342" s="438" t="n">
        <v>0</v>
      </c>
      <c r="J342" s="438" t="n">
        <v>0</v>
      </c>
      <c r="K342" s="439" t="n">
        <v>0</v>
      </c>
      <c r="L342" s="440" t="n">
        <v>0</v>
      </c>
    </row>
    <row r="343" s="413" customFormat="true" ht="12.8" hidden="false" customHeight="false" outlineLevel="0" collapsed="false">
      <c r="A343" s="382" t="s">
        <v>485</v>
      </c>
      <c r="B343" s="413" t="s">
        <v>142</v>
      </c>
      <c r="C343" s="196" t="s">
        <v>447</v>
      </c>
      <c r="D343" s="416" t="s">
        <v>754</v>
      </c>
      <c r="E343" s="438" t="n">
        <v>0</v>
      </c>
      <c r="F343" s="438" t="n">
        <v>0</v>
      </c>
      <c r="G343" s="438" t="n">
        <v>0</v>
      </c>
      <c r="H343" s="438" t="n">
        <v>0</v>
      </c>
      <c r="I343" s="438" t="n">
        <v>0</v>
      </c>
      <c r="J343" s="438" t="n">
        <v>0</v>
      </c>
      <c r="K343" s="439" t="n">
        <v>0</v>
      </c>
      <c r="L343" s="440" t="n">
        <v>0</v>
      </c>
    </row>
    <row r="344" s="413" customFormat="true" ht="19.5" hidden="false" customHeight="false" outlineLevel="0" collapsed="false">
      <c r="A344" s="382" t="s">
        <v>485</v>
      </c>
      <c r="B344" s="413" t="s">
        <v>142</v>
      </c>
      <c r="C344" s="196" t="s">
        <v>755</v>
      </c>
      <c r="D344" s="416" t="s">
        <v>756</v>
      </c>
      <c r="E344" s="438" t="n">
        <v>0</v>
      </c>
      <c r="F344" s="438" t="n">
        <v>0</v>
      </c>
      <c r="G344" s="438" t="n">
        <v>0</v>
      </c>
      <c r="H344" s="438" t="n">
        <v>0</v>
      </c>
      <c r="I344" s="438" t="n">
        <v>0</v>
      </c>
      <c r="J344" s="438" t="n">
        <v>0</v>
      </c>
      <c r="K344" s="439" t="n">
        <v>0</v>
      </c>
      <c r="L344" s="440" t="n">
        <v>0</v>
      </c>
    </row>
    <row r="345" s="413" customFormat="true" ht="12.8" hidden="false" customHeight="false" outlineLevel="0" collapsed="false">
      <c r="A345" s="382" t="s">
        <v>485</v>
      </c>
      <c r="B345" s="413" t="s">
        <v>142</v>
      </c>
      <c r="C345" s="196" t="s">
        <v>451</v>
      </c>
      <c r="D345" s="416" t="s">
        <v>757</v>
      </c>
      <c r="E345" s="438" t="n">
        <v>0</v>
      </c>
      <c r="F345" s="438" t="n">
        <v>0</v>
      </c>
      <c r="G345" s="438" t="n">
        <v>0</v>
      </c>
      <c r="H345" s="438" t="n">
        <v>0</v>
      </c>
      <c r="I345" s="438" t="n">
        <v>0</v>
      </c>
      <c r="J345" s="438" t="n">
        <v>0</v>
      </c>
      <c r="K345" s="439" t="n">
        <v>0</v>
      </c>
      <c r="L345" s="440" t="n">
        <v>0</v>
      </c>
    </row>
    <row r="346" s="413" customFormat="true" ht="19.5" hidden="false" customHeight="false" outlineLevel="0" collapsed="false">
      <c r="A346" s="382" t="s">
        <v>485</v>
      </c>
      <c r="B346" s="413" t="s">
        <v>142</v>
      </c>
      <c r="C346" s="196" t="s">
        <v>758</v>
      </c>
      <c r="D346" s="416" t="s">
        <v>759</v>
      </c>
      <c r="E346" s="438" t="n">
        <v>0</v>
      </c>
      <c r="F346" s="438" t="n">
        <v>0</v>
      </c>
      <c r="G346" s="438" t="n">
        <v>0</v>
      </c>
      <c r="H346" s="438" t="n">
        <v>0</v>
      </c>
      <c r="I346" s="438" t="n">
        <v>0</v>
      </c>
      <c r="J346" s="438" t="n">
        <v>0</v>
      </c>
      <c r="K346" s="439" t="n">
        <v>0</v>
      </c>
      <c r="L346" s="440" t="n">
        <v>0</v>
      </c>
    </row>
    <row r="347" s="413" customFormat="true" ht="19.5" hidden="false" customHeight="false" outlineLevel="0" collapsed="false">
      <c r="A347" s="382" t="s">
        <v>485</v>
      </c>
      <c r="B347" s="413" t="s">
        <v>142</v>
      </c>
      <c r="C347" s="196" t="s">
        <v>760</v>
      </c>
      <c r="D347" s="416" t="s">
        <v>761</v>
      </c>
      <c r="E347" s="438" t="n">
        <v>0</v>
      </c>
      <c r="F347" s="438" t="n">
        <v>0</v>
      </c>
      <c r="G347" s="438" t="n">
        <v>0</v>
      </c>
      <c r="H347" s="438" t="n">
        <v>0</v>
      </c>
      <c r="I347" s="438" t="n">
        <v>0</v>
      </c>
      <c r="J347" s="438" t="n">
        <v>0</v>
      </c>
      <c r="K347" s="439" t="n">
        <v>0</v>
      </c>
      <c r="L347" s="440" t="n">
        <v>0</v>
      </c>
    </row>
    <row r="348" s="413" customFormat="true" ht="19.5" hidden="false" customHeight="false" outlineLevel="0" collapsed="false">
      <c r="A348" s="382" t="s">
        <v>485</v>
      </c>
      <c r="B348" s="413" t="s">
        <v>142</v>
      </c>
      <c r="C348" s="196" t="s">
        <v>762</v>
      </c>
      <c r="D348" s="416" t="s">
        <v>763</v>
      </c>
      <c r="E348" s="438" t="n">
        <v>0</v>
      </c>
      <c r="F348" s="438" t="n">
        <v>0</v>
      </c>
      <c r="G348" s="438" t="n">
        <v>0</v>
      </c>
      <c r="H348" s="438" t="n">
        <v>0</v>
      </c>
      <c r="I348" s="438" t="n">
        <v>0</v>
      </c>
      <c r="J348" s="438" t="n">
        <v>0</v>
      </c>
      <c r="K348" s="439" t="n">
        <v>0</v>
      </c>
      <c r="L348" s="440" t="n">
        <v>0</v>
      </c>
    </row>
    <row r="349" s="413" customFormat="true" ht="19.5" hidden="false" customHeight="false" outlineLevel="0" collapsed="false">
      <c r="A349" s="382" t="s">
        <v>485</v>
      </c>
      <c r="B349" s="413" t="s">
        <v>142</v>
      </c>
      <c r="C349" s="196" t="s">
        <v>764</v>
      </c>
      <c r="D349" s="416" t="s">
        <v>765</v>
      </c>
      <c r="E349" s="438" t="n">
        <v>0</v>
      </c>
      <c r="F349" s="438" t="n">
        <v>0</v>
      </c>
      <c r="G349" s="438" t="n">
        <v>0</v>
      </c>
      <c r="H349" s="438" t="n">
        <v>0</v>
      </c>
      <c r="I349" s="438" t="n">
        <v>0</v>
      </c>
      <c r="J349" s="438" t="n">
        <v>0</v>
      </c>
      <c r="K349" s="439" t="n">
        <v>0</v>
      </c>
      <c r="L349" s="440" t="n">
        <v>0</v>
      </c>
    </row>
    <row r="350" s="413" customFormat="true" ht="19.5" hidden="false" customHeight="false" outlineLevel="0" collapsed="false">
      <c r="A350" s="382" t="s">
        <v>485</v>
      </c>
      <c r="B350" s="413" t="s">
        <v>142</v>
      </c>
      <c r="C350" s="196" t="s">
        <v>766</v>
      </c>
      <c r="D350" s="416" t="s">
        <v>767</v>
      </c>
      <c r="E350" s="438" t="n">
        <v>0</v>
      </c>
      <c r="F350" s="438" t="n">
        <v>0</v>
      </c>
      <c r="G350" s="438" t="n">
        <v>0</v>
      </c>
      <c r="H350" s="438" t="n">
        <v>0</v>
      </c>
      <c r="I350" s="438" t="n">
        <v>0</v>
      </c>
      <c r="J350" s="438" t="n">
        <v>0</v>
      </c>
      <c r="K350" s="439" t="n">
        <v>0</v>
      </c>
      <c r="L350" s="440" t="n">
        <v>0</v>
      </c>
    </row>
    <row r="351" s="413" customFormat="true" ht="19.5" hidden="false" customHeight="false" outlineLevel="0" collapsed="false">
      <c r="A351" s="382" t="s">
        <v>485</v>
      </c>
      <c r="B351" s="413" t="s">
        <v>142</v>
      </c>
      <c r="C351" s="196" t="s">
        <v>768</v>
      </c>
      <c r="D351" s="416" t="s">
        <v>769</v>
      </c>
      <c r="E351" s="438" t="n">
        <v>0</v>
      </c>
      <c r="F351" s="438" t="n">
        <v>0</v>
      </c>
      <c r="G351" s="438" t="n">
        <v>0</v>
      </c>
      <c r="H351" s="438" t="n">
        <v>0</v>
      </c>
      <c r="I351" s="438" t="n">
        <v>0</v>
      </c>
      <c r="J351" s="438" t="n">
        <v>0</v>
      </c>
      <c r="K351" s="439" t="n">
        <v>0</v>
      </c>
      <c r="L351" s="440" t="n">
        <v>0</v>
      </c>
    </row>
    <row r="352" s="413" customFormat="true" ht="12.8" hidden="false" customHeight="false" outlineLevel="0" collapsed="false">
      <c r="A352" s="382" t="s">
        <v>485</v>
      </c>
      <c r="B352" s="413" t="s">
        <v>142</v>
      </c>
      <c r="C352" s="196" t="s">
        <v>455</v>
      </c>
      <c r="D352" s="416" t="s">
        <v>770</v>
      </c>
      <c r="E352" s="438" t="n">
        <v>0</v>
      </c>
      <c r="F352" s="438" t="n">
        <v>0</v>
      </c>
      <c r="G352" s="438" t="n">
        <v>0</v>
      </c>
      <c r="H352" s="438" t="n">
        <v>0</v>
      </c>
      <c r="I352" s="438" t="n">
        <v>0</v>
      </c>
      <c r="J352" s="438" t="n">
        <v>0</v>
      </c>
      <c r="K352" s="439" t="n">
        <v>0</v>
      </c>
      <c r="L352" s="440" t="n">
        <v>0</v>
      </c>
    </row>
    <row r="353" s="413" customFormat="true" ht="19.5" hidden="false" customHeight="false" outlineLevel="0" collapsed="false">
      <c r="A353" s="382" t="s">
        <v>485</v>
      </c>
      <c r="B353" s="413" t="s">
        <v>142</v>
      </c>
      <c r="C353" s="196" t="s">
        <v>771</v>
      </c>
      <c r="D353" s="416" t="s">
        <v>772</v>
      </c>
      <c r="E353" s="438" t="n">
        <v>0</v>
      </c>
      <c r="F353" s="438" t="n">
        <v>0</v>
      </c>
      <c r="G353" s="438" t="n">
        <v>0</v>
      </c>
      <c r="H353" s="438" t="n">
        <v>0</v>
      </c>
      <c r="I353" s="438" t="n">
        <v>0</v>
      </c>
      <c r="J353" s="438" t="n">
        <v>0</v>
      </c>
      <c r="K353" s="439" t="n">
        <v>0</v>
      </c>
      <c r="L353" s="440" t="n">
        <v>0</v>
      </c>
    </row>
    <row r="354" s="413" customFormat="true" ht="12.8" hidden="false" customHeight="false" outlineLevel="0" collapsed="false">
      <c r="A354" s="382" t="s">
        <v>485</v>
      </c>
      <c r="B354" s="413" t="s">
        <v>142</v>
      </c>
      <c r="C354" s="196" t="s">
        <v>773</v>
      </c>
      <c r="D354" s="416" t="s">
        <v>774</v>
      </c>
      <c r="E354" s="438" t="n">
        <v>0</v>
      </c>
      <c r="F354" s="438" t="n">
        <v>0</v>
      </c>
      <c r="G354" s="438" t="n">
        <v>0</v>
      </c>
      <c r="H354" s="438" t="n">
        <v>0</v>
      </c>
      <c r="I354" s="438" t="n">
        <v>0</v>
      </c>
      <c r="J354" s="438" t="n">
        <v>0</v>
      </c>
      <c r="K354" s="439" t="n">
        <v>0</v>
      </c>
      <c r="L354" s="440" t="n">
        <v>0</v>
      </c>
    </row>
    <row r="355" s="413" customFormat="true" ht="19.5" hidden="false" customHeight="false" outlineLevel="0" collapsed="false">
      <c r="A355" s="382" t="s">
        <v>485</v>
      </c>
      <c r="B355" s="413" t="s">
        <v>142</v>
      </c>
      <c r="C355" s="196" t="s">
        <v>775</v>
      </c>
      <c r="D355" s="416" t="s">
        <v>776</v>
      </c>
      <c r="E355" s="438" t="n">
        <v>0</v>
      </c>
      <c r="F355" s="438" t="n">
        <v>0</v>
      </c>
      <c r="G355" s="438" t="n">
        <v>0</v>
      </c>
      <c r="H355" s="438" t="n">
        <v>0</v>
      </c>
      <c r="I355" s="438" t="n">
        <v>0</v>
      </c>
      <c r="J355" s="438" t="n">
        <v>0</v>
      </c>
      <c r="K355" s="439" t="n">
        <v>0</v>
      </c>
      <c r="L355" s="440" t="n">
        <v>0</v>
      </c>
    </row>
    <row r="356" s="413" customFormat="true" ht="12.8" hidden="false" customHeight="false" outlineLevel="0" collapsed="false">
      <c r="A356" s="382" t="s">
        <v>485</v>
      </c>
      <c r="B356" s="413" t="s">
        <v>142</v>
      </c>
      <c r="C356" s="196" t="s">
        <v>698</v>
      </c>
      <c r="D356" s="416" t="s">
        <v>777</v>
      </c>
      <c r="E356" s="438" t="n">
        <v>0</v>
      </c>
      <c r="F356" s="438" t="n">
        <v>0</v>
      </c>
      <c r="G356" s="438" t="n">
        <v>0</v>
      </c>
      <c r="H356" s="438" t="n">
        <v>0</v>
      </c>
      <c r="I356" s="438" t="n">
        <v>0</v>
      </c>
      <c r="J356" s="438" t="n">
        <v>0</v>
      </c>
      <c r="K356" s="439" t="n">
        <v>0</v>
      </c>
      <c r="L356" s="440" t="n">
        <v>0</v>
      </c>
    </row>
    <row r="357" s="413" customFormat="true" ht="12.8" hidden="false" customHeight="false" outlineLevel="0" collapsed="false">
      <c r="A357" s="382" t="s">
        <v>485</v>
      </c>
      <c r="B357" s="413" t="s">
        <v>142</v>
      </c>
      <c r="C357" s="196" t="s">
        <v>700</v>
      </c>
      <c r="D357" s="416" t="s">
        <v>778</v>
      </c>
      <c r="E357" s="438" t="n">
        <v>0</v>
      </c>
      <c r="F357" s="438" t="n">
        <v>0</v>
      </c>
      <c r="G357" s="438" t="n">
        <v>0</v>
      </c>
      <c r="H357" s="438" t="n">
        <v>0</v>
      </c>
      <c r="I357" s="438" t="n">
        <v>0</v>
      </c>
      <c r="J357" s="438" t="n">
        <v>0</v>
      </c>
      <c r="K357" s="439" t="n">
        <v>0</v>
      </c>
      <c r="L357" s="440" t="n">
        <v>0</v>
      </c>
    </row>
    <row r="358" s="413" customFormat="true" ht="12.8" hidden="false" customHeight="false" outlineLevel="0" collapsed="false">
      <c r="A358" s="382" t="s">
        <v>485</v>
      </c>
      <c r="B358" s="413" t="s">
        <v>142</v>
      </c>
      <c r="C358" s="196" t="s">
        <v>779</v>
      </c>
      <c r="D358" s="416" t="s">
        <v>780</v>
      </c>
      <c r="E358" s="438" t="n">
        <v>0</v>
      </c>
      <c r="F358" s="438" t="n">
        <v>0</v>
      </c>
      <c r="G358" s="438" t="n">
        <v>0</v>
      </c>
      <c r="H358" s="438" t="n">
        <v>0</v>
      </c>
      <c r="I358" s="438" t="n">
        <v>0</v>
      </c>
      <c r="J358" s="438" t="n">
        <v>0</v>
      </c>
      <c r="K358" s="439" t="n">
        <v>0</v>
      </c>
      <c r="L358" s="440" t="n">
        <v>0</v>
      </c>
    </row>
    <row r="359" s="413" customFormat="true" ht="12.8" hidden="false" customHeight="false" outlineLevel="0" collapsed="false">
      <c r="A359" s="382" t="s">
        <v>485</v>
      </c>
      <c r="B359" s="413" t="s">
        <v>142</v>
      </c>
      <c r="C359" s="196" t="s">
        <v>781</v>
      </c>
      <c r="D359" s="416" t="s">
        <v>782</v>
      </c>
      <c r="E359" s="438" t="n">
        <v>0</v>
      </c>
      <c r="F359" s="438" t="n">
        <v>0</v>
      </c>
      <c r="G359" s="438" t="n">
        <v>0</v>
      </c>
      <c r="H359" s="438" t="n">
        <v>0</v>
      </c>
      <c r="I359" s="438" t="n">
        <v>0</v>
      </c>
      <c r="J359" s="438" t="n">
        <v>0</v>
      </c>
      <c r="K359" s="439" t="n">
        <v>0</v>
      </c>
      <c r="L359" s="440" t="n">
        <v>0</v>
      </c>
    </row>
    <row r="360" s="413" customFormat="true" ht="12.8" hidden="false" customHeight="false" outlineLevel="0" collapsed="false">
      <c r="A360" s="382" t="s">
        <v>485</v>
      </c>
      <c r="B360" s="413" t="s">
        <v>142</v>
      </c>
      <c r="C360" s="196" t="s">
        <v>783</v>
      </c>
      <c r="D360" s="416" t="s">
        <v>784</v>
      </c>
      <c r="E360" s="438" t="n">
        <v>0</v>
      </c>
      <c r="F360" s="438" t="n">
        <v>0</v>
      </c>
      <c r="G360" s="438" t="n">
        <v>0</v>
      </c>
      <c r="H360" s="438" t="n">
        <v>0</v>
      </c>
      <c r="I360" s="438" t="n">
        <v>0</v>
      </c>
      <c r="J360" s="438" t="n">
        <v>0</v>
      </c>
      <c r="K360" s="439" t="n">
        <v>0</v>
      </c>
      <c r="L360" s="440" t="n">
        <v>0</v>
      </c>
    </row>
    <row r="361" s="413" customFormat="true" ht="19.5" hidden="false" customHeight="false" outlineLevel="0" collapsed="false">
      <c r="A361" s="382" t="s">
        <v>485</v>
      </c>
      <c r="B361" s="413" t="s">
        <v>142</v>
      </c>
      <c r="C361" s="196" t="s">
        <v>785</v>
      </c>
      <c r="D361" s="416" t="s">
        <v>786</v>
      </c>
      <c r="E361" s="438" t="n">
        <v>0</v>
      </c>
      <c r="F361" s="438" t="n">
        <v>0</v>
      </c>
      <c r="G361" s="438" t="n">
        <v>0</v>
      </c>
      <c r="H361" s="438" t="n">
        <v>0</v>
      </c>
      <c r="I361" s="438" t="n">
        <v>0</v>
      </c>
      <c r="J361" s="438" t="n">
        <v>0</v>
      </c>
      <c r="K361" s="439" t="n">
        <v>0</v>
      </c>
      <c r="L361" s="440" t="n">
        <v>0</v>
      </c>
    </row>
    <row r="362" s="413" customFormat="true" ht="19.5" hidden="false" customHeight="false" outlineLevel="0" collapsed="false">
      <c r="A362" s="382" t="s">
        <v>485</v>
      </c>
      <c r="B362" s="413" t="s">
        <v>142</v>
      </c>
      <c r="C362" s="196" t="s">
        <v>787</v>
      </c>
      <c r="D362" s="416" t="s">
        <v>788</v>
      </c>
      <c r="E362" s="438" t="n">
        <v>0</v>
      </c>
      <c r="F362" s="438" t="n">
        <v>0</v>
      </c>
      <c r="G362" s="438" t="n">
        <v>0</v>
      </c>
      <c r="H362" s="438" t="n">
        <v>0</v>
      </c>
      <c r="I362" s="438" t="n">
        <v>0</v>
      </c>
      <c r="J362" s="438" t="n">
        <v>0</v>
      </c>
      <c r="K362" s="439" t="n">
        <v>0</v>
      </c>
      <c r="L362" s="440" t="n">
        <v>0</v>
      </c>
    </row>
    <row r="363" s="413" customFormat="true" ht="12.8" hidden="false" customHeight="false" outlineLevel="0" collapsed="false">
      <c r="A363" s="382" t="s">
        <v>485</v>
      </c>
      <c r="B363" s="413" t="s">
        <v>142</v>
      </c>
      <c r="C363" s="196" t="s">
        <v>789</v>
      </c>
      <c r="D363" s="416" t="s">
        <v>790</v>
      </c>
      <c r="E363" s="438" t="n">
        <v>0</v>
      </c>
      <c r="F363" s="438" t="n">
        <v>0</v>
      </c>
      <c r="G363" s="438" t="n">
        <v>0</v>
      </c>
      <c r="H363" s="438" t="n">
        <v>0</v>
      </c>
      <c r="I363" s="438" t="n">
        <v>0</v>
      </c>
      <c r="J363" s="438" t="n">
        <v>0</v>
      </c>
      <c r="K363" s="439" t="n">
        <v>0</v>
      </c>
      <c r="L363" s="440" t="n">
        <v>0</v>
      </c>
    </row>
    <row r="364" s="413" customFormat="true" ht="12.8" hidden="false" customHeight="false" outlineLevel="0" collapsed="false">
      <c r="A364" s="382" t="s">
        <v>485</v>
      </c>
      <c r="B364" s="413" t="s">
        <v>142</v>
      </c>
      <c r="C364" s="196" t="s">
        <v>791</v>
      </c>
      <c r="D364" s="416" t="s">
        <v>792</v>
      </c>
      <c r="E364" s="438" t="n">
        <v>0</v>
      </c>
      <c r="F364" s="438" t="n">
        <v>0</v>
      </c>
      <c r="G364" s="438" t="n">
        <v>0</v>
      </c>
      <c r="H364" s="438" t="n">
        <v>0</v>
      </c>
      <c r="I364" s="438" t="n">
        <v>0</v>
      </c>
      <c r="J364" s="438" t="n">
        <v>0</v>
      </c>
      <c r="K364" s="439" t="n">
        <v>0</v>
      </c>
      <c r="L364" s="440" t="n">
        <v>0</v>
      </c>
    </row>
    <row r="365" s="413" customFormat="true" ht="19.5" hidden="false" customHeight="false" outlineLevel="0" collapsed="false">
      <c r="A365" s="382" t="s">
        <v>485</v>
      </c>
      <c r="B365" s="413" t="s">
        <v>142</v>
      </c>
      <c r="C365" s="196" t="s">
        <v>793</v>
      </c>
      <c r="D365" s="416" t="s">
        <v>794</v>
      </c>
      <c r="E365" s="438" t="n">
        <v>0</v>
      </c>
      <c r="F365" s="438" t="n">
        <v>0</v>
      </c>
      <c r="G365" s="438" t="n">
        <v>0</v>
      </c>
      <c r="H365" s="438" t="n">
        <v>0</v>
      </c>
      <c r="I365" s="438" t="n">
        <v>0</v>
      </c>
      <c r="J365" s="438" t="n">
        <v>0</v>
      </c>
      <c r="K365" s="439" t="n">
        <v>0</v>
      </c>
      <c r="L365" s="440" t="n">
        <v>0</v>
      </c>
    </row>
    <row r="366" s="413" customFormat="true" ht="12.8" hidden="false" customHeight="false" outlineLevel="0" collapsed="false">
      <c r="A366" s="382" t="s">
        <v>485</v>
      </c>
      <c r="B366" s="413" t="s">
        <v>142</v>
      </c>
      <c r="C366" s="196" t="s">
        <v>795</v>
      </c>
      <c r="D366" s="416" t="s">
        <v>796</v>
      </c>
      <c r="E366" s="438" t="n">
        <v>0</v>
      </c>
      <c r="F366" s="438" t="n">
        <v>0</v>
      </c>
      <c r="G366" s="438" t="n">
        <v>0</v>
      </c>
      <c r="H366" s="438" t="n">
        <v>0</v>
      </c>
      <c r="I366" s="438" t="n">
        <v>0</v>
      </c>
      <c r="J366" s="438" t="n">
        <v>0</v>
      </c>
      <c r="K366" s="439" t="n">
        <v>0</v>
      </c>
      <c r="L366" s="440" t="n">
        <v>0</v>
      </c>
    </row>
    <row r="367" s="413" customFormat="true" ht="28.5" hidden="false" customHeight="false" outlineLevel="0" collapsed="false">
      <c r="A367" s="382" t="s">
        <v>485</v>
      </c>
      <c r="B367" s="413" t="s">
        <v>142</v>
      </c>
      <c r="C367" s="196" t="s">
        <v>797</v>
      </c>
      <c r="D367" s="416" t="s">
        <v>798</v>
      </c>
      <c r="E367" s="438" t="n">
        <v>0</v>
      </c>
      <c r="F367" s="438" t="n">
        <v>0</v>
      </c>
      <c r="G367" s="438" t="n">
        <v>0</v>
      </c>
      <c r="H367" s="438" t="n">
        <v>0</v>
      </c>
      <c r="I367" s="438" t="n">
        <v>0</v>
      </c>
      <c r="J367" s="438" t="n">
        <v>0</v>
      </c>
      <c r="K367" s="439" t="n">
        <v>0</v>
      </c>
      <c r="L367" s="440" t="n">
        <v>0</v>
      </c>
    </row>
    <row r="368" s="413" customFormat="true" ht="12.8" hidden="false" customHeight="false" outlineLevel="0" collapsed="false">
      <c r="A368" s="382" t="s">
        <v>485</v>
      </c>
      <c r="B368" s="413" t="s">
        <v>142</v>
      </c>
      <c r="C368" s="196" t="s">
        <v>799</v>
      </c>
      <c r="D368" s="416" t="s">
        <v>800</v>
      </c>
      <c r="E368" s="438" t="n">
        <v>0</v>
      </c>
      <c r="F368" s="438" t="n">
        <v>0</v>
      </c>
      <c r="G368" s="438" t="n">
        <v>0</v>
      </c>
      <c r="H368" s="438" t="n">
        <v>0</v>
      </c>
      <c r="I368" s="438" t="n">
        <v>0</v>
      </c>
      <c r="J368" s="438" t="n">
        <v>0</v>
      </c>
      <c r="K368" s="439" t="n">
        <v>0</v>
      </c>
      <c r="L368" s="440" t="n">
        <v>0</v>
      </c>
    </row>
    <row r="369" s="413" customFormat="true" ht="12.8" hidden="false" customHeight="false" outlineLevel="0" collapsed="false">
      <c r="A369" s="382" t="s">
        <v>801</v>
      </c>
      <c r="B369" s="382" t="s">
        <v>802</v>
      </c>
      <c r="C369" s="196" t="s">
        <v>803</v>
      </c>
      <c r="D369" s="417" t="s">
        <v>804</v>
      </c>
      <c r="E369" s="438" t="n">
        <v>0</v>
      </c>
      <c r="F369" s="438" t="n">
        <v>0</v>
      </c>
      <c r="G369" s="438" t="n">
        <v>0</v>
      </c>
      <c r="H369" s="438" t="n">
        <v>0</v>
      </c>
      <c r="I369" s="438" t="n">
        <v>0</v>
      </c>
      <c r="J369" s="438" t="n">
        <v>0</v>
      </c>
      <c r="K369" s="439" t="n">
        <v>0</v>
      </c>
      <c r="L369" s="440" t="n">
        <v>0</v>
      </c>
    </row>
    <row r="370" s="413" customFormat="true" ht="19.5" hidden="false" customHeight="false" outlineLevel="0" collapsed="false">
      <c r="A370" s="382" t="s">
        <v>801</v>
      </c>
      <c r="B370" s="382" t="s">
        <v>802</v>
      </c>
      <c r="C370" s="196" t="s">
        <v>534</v>
      </c>
      <c r="D370" s="417" t="s">
        <v>805</v>
      </c>
      <c r="E370" s="438" t="n">
        <v>0</v>
      </c>
      <c r="F370" s="438" t="n">
        <v>0</v>
      </c>
      <c r="G370" s="438" t="n">
        <v>0</v>
      </c>
      <c r="H370" s="438" t="n">
        <v>0</v>
      </c>
      <c r="I370" s="438" t="n">
        <v>0</v>
      </c>
      <c r="J370" s="438" t="n">
        <v>0</v>
      </c>
      <c r="K370" s="439" t="n">
        <v>0</v>
      </c>
      <c r="L370" s="440" t="n">
        <v>0</v>
      </c>
    </row>
    <row r="371" s="413" customFormat="true" ht="19.5" hidden="false" customHeight="false" outlineLevel="0" collapsed="false">
      <c r="A371" s="382" t="s">
        <v>801</v>
      </c>
      <c r="B371" s="382" t="s">
        <v>802</v>
      </c>
      <c r="C371" s="196" t="s">
        <v>530</v>
      </c>
      <c r="D371" s="417" t="s">
        <v>806</v>
      </c>
      <c r="E371" s="438" t="n">
        <v>0</v>
      </c>
      <c r="F371" s="438" t="n">
        <v>0</v>
      </c>
      <c r="G371" s="438" t="n">
        <v>0</v>
      </c>
      <c r="H371" s="438" t="n">
        <v>0</v>
      </c>
      <c r="I371" s="438" t="n">
        <v>0</v>
      </c>
      <c r="J371" s="438" t="n">
        <v>0</v>
      </c>
      <c r="K371" s="439" t="n">
        <v>0</v>
      </c>
      <c r="L371" s="440" t="n">
        <v>0</v>
      </c>
    </row>
    <row r="372" s="413" customFormat="true" ht="19.5" hidden="false" customHeight="false" outlineLevel="0" collapsed="false">
      <c r="A372" s="382" t="s">
        <v>801</v>
      </c>
      <c r="B372" s="382" t="s">
        <v>802</v>
      </c>
      <c r="C372" s="196" t="s">
        <v>532</v>
      </c>
      <c r="D372" s="417" t="s">
        <v>807</v>
      </c>
      <c r="E372" s="438" t="n">
        <v>0</v>
      </c>
      <c r="F372" s="438" t="n">
        <v>0</v>
      </c>
      <c r="G372" s="438" t="n">
        <v>0</v>
      </c>
      <c r="H372" s="438" t="n">
        <v>0</v>
      </c>
      <c r="I372" s="438" t="n">
        <v>0</v>
      </c>
      <c r="J372" s="438" t="n">
        <v>0</v>
      </c>
      <c r="K372" s="439" t="n">
        <v>0</v>
      </c>
      <c r="L372" s="440" t="n">
        <v>0</v>
      </c>
    </row>
    <row r="373" s="413" customFormat="true" ht="12.8" hidden="false" customHeight="false" outlineLevel="0" collapsed="false">
      <c r="A373" s="382" t="s">
        <v>801</v>
      </c>
      <c r="B373" s="382" t="s">
        <v>802</v>
      </c>
      <c r="C373" s="196" t="s">
        <v>808</v>
      </c>
      <c r="D373" s="417" t="s">
        <v>809</v>
      </c>
      <c r="E373" s="438" t="n">
        <v>0</v>
      </c>
      <c r="F373" s="438" t="n">
        <v>0</v>
      </c>
      <c r="G373" s="438" t="n">
        <v>0</v>
      </c>
      <c r="H373" s="438" t="n">
        <v>0</v>
      </c>
      <c r="I373" s="438" t="n">
        <v>0</v>
      </c>
      <c r="J373" s="438" t="n">
        <v>0</v>
      </c>
      <c r="K373" s="439" t="n">
        <v>0</v>
      </c>
      <c r="L373" s="440" t="n">
        <v>0</v>
      </c>
    </row>
    <row r="374" s="413" customFormat="true" ht="19.5" hidden="false" customHeight="false" outlineLevel="0" collapsed="false">
      <c r="A374" s="382" t="s">
        <v>801</v>
      </c>
      <c r="B374" s="382" t="s">
        <v>802</v>
      </c>
      <c r="C374" s="196" t="s">
        <v>542</v>
      </c>
      <c r="D374" s="417" t="s">
        <v>810</v>
      </c>
      <c r="E374" s="438" t="n">
        <v>0</v>
      </c>
      <c r="F374" s="438" t="n">
        <v>0</v>
      </c>
      <c r="G374" s="438" t="n">
        <v>0</v>
      </c>
      <c r="H374" s="438" t="n">
        <v>0</v>
      </c>
      <c r="I374" s="438" t="n">
        <v>0</v>
      </c>
      <c r="J374" s="438" t="n">
        <v>0</v>
      </c>
      <c r="K374" s="439" t="n">
        <v>0</v>
      </c>
      <c r="L374" s="440" t="n">
        <v>0</v>
      </c>
    </row>
    <row r="375" s="413" customFormat="true" ht="19.5" hidden="false" customHeight="false" outlineLevel="0" collapsed="false">
      <c r="A375" s="382" t="s">
        <v>801</v>
      </c>
      <c r="B375" s="382" t="s">
        <v>802</v>
      </c>
      <c r="C375" s="196" t="s">
        <v>811</v>
      </c>
      <c r="D375" s="417" t="s">
        <v>812</v>
      </c>
      <c r="E375" s="438" t="n">
        <v>0</v>
      </c>
      <c r="F375" s="438" t="n">
        <v>0</v>
      </c>
      <c r="G375" s="438" t="n">
        <v>0</v>
      </c>
      <c r="H375" s="438" t="n">
        <v>0</v>
      </c>
      <c r="I375" s="438" t="n">
        <v>0</v>
      </c>
      <c r="J375" s="438" t="n">
        <v>0</v>
      </c>
      <c r="K375" s="439" t="n">
        <v>0</v>
      </c>
      <c r="L375" s="440" t="n">
        <v>0</v>
      </c>
    </row>
    <row r="376" s="413" customFormat="true" ht="19.5" hidden="false" customHeight="false" outlineLevel="0" collapsed="false">
      <c r="A376" s="382" t="s">
        <v>801</v>
      </c>
      <c r="B376" s="382" t="s">
        <v>802</v>
      </c>
      <c r="C376" s="196" t="s">
        <v>571</v>
      </c>
      <c r="D376" s="417" t="s">
        <v>813</v>
      </c>
      <c r="E376" s="438" t="n">
        <v>0</v>
      </c>
      <c r="F376" s="438" t="n">
        <v>0</v>
      </c>
      <c r="G376" s="438" t="n">
        <v>0</v>
      </c>
      <c r="H376" s="438" t="n">
        <v>0</v>
      </c>
      <c r="I376" s="438" t="n">
        <v>0</v>
      </c>
      <c r="J376" s="438" t="n">
        <v>0</v>
      </c>
      <c r="K376" s="439" t="n">
        <v>0</v>
      </c>
      <c r="L376" s="440" t="n">
        <v>0</v>
      </c>
    </row>
    <row r="377" s="413" customFormat="true" ht="12.8" hidden="false" customHeight="false" outlineLevel="0" collapsed="false">
      <c r="A377" s="382" t="s">
        <v>801</v>
      </c>
      <c r="B377" s="382" t="s">
        <v>802</v>
      </c>
      <c r="C377" s="196" t="s">
        <v>814</v>
      </c>
      <c r="D377" s="417" t="s">
        <v>815</v>
      </c>
      <c r="E377" s="438" t="n">
        <v>0</v>
      </c>
      <c r="F377" s="438" t="n">
        <v>0</v>
      </c>
      <c r="G377" s="438" t="n">
        <v>0</v>
      </c>
      <c r="H377" s="438" t="n">
        <v>0</v>
      </c>
      <c r="I377" s="438" t="n">
        <v>0</v>
      </c>
      <c r="J377" s="438" t="n">
        <v>0</v>
      </c>
      <c r="K377" s="439" t="n">
        <v>0</v>
      </c>
      <c r="L377" s="440" t="n">
        <v>0</v>
      </c>
    </row>
    <row r="378" s="413" customFormat="true" ht="12.8" hidden="false" customHeight="false" outlineLevel="0" collapsed="false">
      <c r="A378" s="382" t="s">
        <v>801</v>
      </c>
      <c r="B378" s="382" t="s">
        <v>802</v>
      </c>
      <c r="C378" s="196" t="s">
        <v>816</v>
      </c>
      <c r="D378" s="417" t="s">
        <v>817</v>
      </c>
      <c r="E378" s="438" t="n">
        <v>0</v>
      </c>
      <c r="F378" s="438" t="n">
        <v>0</v>
      </c>
      <c r="G378" s="438" t="n">
        <v>0</v>
      </c>
      <c r="H378" s="438" t="n">
        <v>0</v>
      </c>
      <c r="I378" s="438" t="n">
        <v>0</v>
      </c>
      <c r="J378" s="438" t="n">
        <v>0</v>
      </c>
      <c r="K378" s="439" t="n">
        <v>0</v>
      </c>
      <c r="L378" s="440" t="n">
        <v>0</v>
      </c>
    </row>
    <row r="379" s="413" customFormat="true" ht="19.5" hidden="false" customHeight="false" outlineLevel="0" collapsed="false">
      <c r="A379" s="382" t="s">
        <v>801</v>
      </c>
      <c r="B379" s="382" t="s">
        <v>802</v>
      </c>
      <c r="C379" s="196" t="s">
        <v>818</v>
      </c>
      <c r="D379" s="417" t="s">
        <v>819</v>
      </c>
      <c r="E379" s="438" t="n">
        <v>0</v>
      </c>
      <c r="F379" s="438" t="n">
        <v>0</v>
      </c>
      <c r="G379" s="438" t="n">
        <v>0</v>
      </c>
      <c r="H379" s="438" t="n">
        <v>0</v>
      </c>
      <c r="I379" s="438" t="n">
        <v>0</v>
      </c>
      <c r="J379" s="438" t="n">
        <v>0</v>
      </c>
      <c r="K379" s="439" t="n">
        <v>0</v>
      </c>
      <c r="L379" s="440" t="n">
        <v>0</v>
      </c>
    </row>
    <row r="380" s="413" customFormat="true" ht="12.8" hidden="false" customHeight="false" outlineLevel="0" collapsed="false">
      <c r="A380" s="382" t="s">
        <v>801</v>
      </c>
      <c r="B380" s="382" t="s">
        <v>802</v>
      </c>
      <c r="C380" s="196" t="s">
        <v>820</v>
      </c>
      <c r="D380" s="417" t="s">
        <v>821</v>
      </c>
      <c r="E380" s="438" t="n">
        <v>0</v>
      </c>
      <c r="F380" s="438" t="n">
        <v>0</v>
      </c>
      <c r="G380" s="438" t="n">
        <v>0</v>
      </c>
      <c r="H380" s="438" t="n">
        <v>0</v>
      </c>
      <c r="I380" s="438" t="n">
        <v>0</v>
      </c>
      <c r="J380" s="438" t="n">
        <v>0</v>
      </c>
      <c r="K380" s="439" t="n">
        <v>0</v>
      </c>
      <c r="L380" s="440" t="n">
        <v>0</v>
      </c>
    </row>
    <row r="381" s="413" customFormat="true" ht="19.5" hidden="false" customHeight="false" outlineLevel="0" collapsed="false">
      <c r="A381" s="382" t="s">
        <v>801</v>
      </c>
      <c r="B381" s="382" t="s">
        <v>802</v>
      </c>
      <c r="C381" s="196" t="s">
        <v>822</v>
      </c>
      <c r="D381" s="417" t="s">
        <v>823</v>
      </c>
      <c r="E381" s="438" t="n">
        <v>0</v>
      </c>
      <c r="F381" s="438" t="n">
        <v>0</v>
      </c>
      <c r="G381" s="438" t="n">
        <v>0</v>
      </c>
      <c r="H381" s="438" t="n">
        <v>0</v>
      </c>
      <c r="I381" s="438" t="n">
        <v>0</v>
      </c>
      <c r="J381" s="438" t="n">
        <v>0</v>
      </c>
      <c r="K381" s="439" t="n">
        <v>0</v>
      </c>
      <c r="L381" s="440" t="n">
        <v>0</v>
      </c>
    </row>
    <row r="382" s="413" customFormat="true" ht="12.8" hidden="false" customHeight="false" outlineLevel="0" collapsed="false">
      <c r="A382" s="382" t="s">
        <v>801</v>
      </c>
      <c r="B382" s="382" t="s">
        <v>802</v>
      </c>
      <c r="C382" s="196" t="s">
        <v>569</v>
      </c>
      <c r="D382" s="417" t="s">
        <v>825</v>
      </c>
      <c r="E382" s="438" t="n">
        <v>0</v>
      </c>
      <c r="F382" s="438" t="n">
        <v>0</v>
      </c>
      <c r="G382" s="438" t="n">
        <v>0</v>
      </c>
      <c r="H382" s="438" t="n">
        <v>0</v>
      </c>
      <c r="I382" s="438" t="n">
        <v>0</v>
      </c>
      <c r="J382" s="438" t="n">
        <v>0</v>
      </c>
      <c r="K382" s="439" t="n">
        <v>0</v>
      </c>
      <c r="L382" s="440" t="n">
        <v>0</v>
      </c>
    </row>
    <row r="383" s="413" customFormat="true" ht="12.8" hidden="false" customHeight="false" outlineLevel="0" collapsed="false">
      <c r="A383" s="382" t="s">
        <v>801</v>
      </c>
      <c r="B383" s="382" t="s">
        <v>802</v>
      </c>
      <c r="C383" s="196" t="s">
        <v>574</v>
      </c>
      <c r="D383" s="417" t="s">
        <v>826</v>
      </c>
      <c r="E383" s="438" t="n">
        <v>0</v>
      </c>
      <c r="F383" s="438" t="n">
        <v>0</v>
      </c>
      <c r="G383" s="438" t="n">
        <v>0</v>
      </c>
      <c r="H383" s="438" t="n">
        <v>0</v>
      </c>
      <c r="I383" s="438" t="n">
        <v>0</v>
      </c>
      <c r="J383" s="438" t="n">
        <v>0</v>
      </c>
      <c r="K383" s="439" t="n">
        <v>0</v>
      </c>
      <c r="L383" s="440" t="n">
        <v>0</v>
      </c>
    </row>
    <row r="384" s="413" customFormat="true" ht="12.8" hidden="false" customHeight="false" outlineLevel="0" collapsed="false">
      <c r="A384" s="382" t="s">
        <v>801</v>
      </c>
      <c r="B384" s="382" t="s">
        <v>802</v>
      </c>
      <c r="C384" s="196" t="s">
        <v>576</v>
      </c>
      <c r="D384" s="417" t="s">
        <v>827</v>
      </c>
      <c r="E384" s="438" t="n">
        <v>0</v>
      </c>
      <c r="F384" s="438" t="n">
        <v>0</v>
      </c>
      <c r="G384" s="438" t="n">
        <v>0</v>
      </c>
      <c r="H384" s="438" t="n">
        <v>0</v>
      </c>
      <c r="I384" s="438" t="n">
        <v>0</v>
      </c>
      <c r="J384" s="438" t="n">
        <v>0</v>
      </c>
      <c r="K384" s="439" t="n">
        <v>0</v>
      </c>
      <c r="L384" s="440" t="n">
        <v>0</v>
      </c>
    </row>
    <row r="385" s="413" customFormat="true" ht="12.8" hidden="false" customHeight="false" outlineLevel="0" collapsed="false">
      <c r="A385" s="382" t="s">
        <v>801</v>
      </c>
      <c r="B385" s="382" t="s">
        <v>802</v>
      </c>
      <c r="C385" s="196" t="s">
        <v>828</v>
      </c>
      <c r="D385" s="417" t="s">
        <v>829</v>
      </c>
      <c r="E385" s="438" t="n">
        <v>0</v>
      </c>
      <c r="F385" s="438" t="n">
        <v>0</v>
      </c>
      <c r="G385" s="438" t="n">
        <v>0</v>
      </c>
      <c r="H385" s="438" t="n">
        <v>0</v>
      </c>
      <c r="I385" s="438" t="n">
        <v>0</v>
      </c>
      <c r="J385" s="438" t="n">
        <v>0</v>
      </c>
      <c r="K385" s="439" t="n">
        <v>0</v>
      </c>
      <c r="L385" s="440" t="n">
        <v>0</v>
      </c>
    </row>
    <row r="386" s="413" customFormat="true" ht="12.8" hidden="false" customHeight="false" outlineLevel="0" collapsed="false">
      <c r="A386" s="382" t="s">
        <v>801</v>
      </c>
      <c r="B386" s="382" t="s">
        <v>802</v>
      </c>
      <c r="C386" s="196" t="s">
        <v>830</v>
      </c>
      <c r="D386" s="417" t="s">
        <v>831</v>
      </c>
      <c r="E386" s="438" t="n">
        <v>0</v>
      </c>
      <c r="F386" s="438" t="n">
        <v>0</v>
      </c>
      <c r="G386" s="438" t="n">
        <v>0</v>
      </c>
      <c r="H386" s="438" t="n">
        <v>0</v>
      </c>
      <c r="I386" s="438" t="n">
        <v>0</v>
      </c>
      <c r="J386" s="438" t="n">
        <v>0</v>
      </c>
      <c r="K386" s="439" t="n">
        <v>0</v>
      </c>
      <c r="L386" s="440" t="n">
        <v>0</v>
      </c>
    </row>
    <row r="387" s="413" customFormat="true" ht="19.5" hidden="false" customHeight="false" outlineLevel="0" collapsed="false">
      <c r="A387" s="382" t="s">
        <v>801</v>
      </c>
      <c r="B387" s="382" t="s">
        <v>802</v>
      </c>
      <c r="C387" s="196" t="s">
        <v>822</v>
      </c>
      <c r="D387" s="417" t="s">
        <v>832</v>
      </c>
      <c r="E387" s="438" t="n">
        <v>0</v>
      </c>
      <c r="F387" s="438" t="n">
        <v>0</v>
      </c>
      <c r="G387" s="438" t="n">
        <v>0</v>
      </c>
      <c r="H387" s="438" t="n">
        <v>0</v>
      </c>
      <c r="I387" s="438" t="n">
        <v>0</v>
      </c>
      <c r="J387" s="438" t="n">
        <v>0</v>
      </c>
      <c r="K387" s="439" t="n">
        <v>0</v>
      </c>
      <c r="L387" s="440" t="n">
        <v>0</v>
      </c>
    </row>
    <row r="388" s="413" customFormat="true" ht="12.8" hidden="false" customHeight="false" outlineLevel="0" collapsed="false">
      <c r="A388" s="382" t="s">
        <v>801</v>
      </c>
      <c r="B388" s="382" t="s">
        <v>802</v>
      </c>
      <c r="C388" s="196" t="s">
        <v>607</v>
      </c>
      <c r="D388" s="417" t="s">
        <v>833</v>
      </c>
      <c r="E388" s="438" t="n">
        <v>0</v>
      </c>
      <c r="F388" s="438" t="n">
        <v>0</v>
      </c>
      <c r="G388" s="438" t="n">
        <v>0</v>
      </c>
      <c r="H388" s="438" t="n">
        <v>0</v>
      </c>
      <c r="I388" s="438" t="n">
        <v>0</v>
      </c>
      <c r="J388" s="438" t="n">
        <v>0</v>
      </c>
      <c r="K388" s="439" t="n">
        <v>0</v>
      </c>
      <c r="L388" s="440" t="n">
        <v>0</v>
      </c>
    </row>
    <row r="389" s="413" customFormat="true" ht="12.8" hidden="false" customHeight="false" outlineLevel="0" collapsed="false">
      <c r="A389" s="382" t="s">
        <v>801</v>
      </c>
      <c r="B389" s="413" t="s">
        <v>217</v>
      </c>
      <c r="C389" s="196" t="s">
        <v>834</v>
      </c>
      <c r="D389" s="417" t="s">
        <v>835</v>
      </c>
      <c r="E389" s="438" t="n">
        <v>0</v>
      </c>
      <c r="F389" s="438" t="n">
        <v>0</v>
      </c>
      <c r="G389" s="438" t="n">
        <v>0</v>
      </c>
      <c r="H389" s="438" t="n">
        <v>0</v>
      </c>
      <c r="I389" s="438" t="n">
        <v>0</v>
      </c>
      <c r="J389" s="438" t="n">
        <v>0</v>
      </c>
      <c r="K389" s="439" t="n">
        <v>0</v>
      </c>
      <c r="L389" s="440" t="n">
        <v>0</v>
      </c>
    </row>
    <row r="390" s="413" customFormat="true" ht="12.8" hidden="false" customHeight="false" outlineLevel="0" collapsed="false">
      <c r="A390" s="382" t="s">
        <v>801</v>
      </c>
      <c r="B390" s="413" t="s">
        <v>217</v>
      </c>
      <c r="C390" s="196" t="s">
        <v>241</v>
      </c>
      <c r="D390" s="417" t="s">
        <v>836</v>
      </c>
      <c r="E390" s="438" t="n">
        <v>0</v>
      </c>
      <c r="F390" s="438" t="n">
        <v>0</v>
      </c>
      <c r="G390" s="438" t="n">
        <v>0</v>
      </c>
      <c r="H390" s="438" t="n">
        <v>0</v>
      </c>
      <c r="I390" s="438" t="n">
        <v>0</v>
      </c>
      <c r="J390" s="438" t="n">
        <v>0</v>
      </c>
      <c r="K390" s="439" t="n">
        <v>0</v>
      </c>
      <c r="L390" s="440" t="n">
        <v>0</v>
      </c>
    </row>
    <row r="391" s="413" customFormat="true" ht="12.8" hidden="false" customHeight="false" outlineLevel="0" collapsed="false">
      <c r="A391" s="382" t="s">
        <v>801</v>
      </c>
      <c r="B391" s="413" t="s">
        <v>217</v>
      </c>
      <c r="C391" s="196" t="s">
        <v>243</v>
      </c>
      <c r="D391" s="417" t="s">
        <v>837</v>
      </c>
      <c r="E391" s="438" t="n">
        <v>0</v>
      </c>
      <c r="F391" s="438" t="n">
        <v>0</v>
      </c>
      <c r="G391" s="438" t="n">
        <v>0</v>
      </c>
      <c r="H391" s="438" t="n">
        <v>0</v>
      </c>
      <c r="I391" s="438" t="n">
        <v>0</v>
      </c>
      <c r="J391" s="438" t="n">
        <v>0</v>
      </c>
      <c r="K391" s="439" t="n">
        <v>0</v>
      </c>
      <c r="L391" s="440" t="n">
        <v>0</v>
      </c>
    </row>
    <row r="392" s="413" customFormat="true" ht="12.8" hidden="false" customHeight="false" outlineLevel="0" collapsed="false">
      <c r="A392" s="382" t="s">
        <v>801</v>
      </c>
      <c r="B392" s="413" t="s">
        <v>217</v>
      </c>
      <c r="C392" s="196" t="s">
        <v>241</v>
      </c>
      <c r="D392" s="417" t="s">
        <v>838</v>
      </c>
      <c r="E392" s="438" t="n">
        <v>0</v>
      </c>
      <c r="F392" s="438" t="n">
        <v>0</v>
      </c>
      <c r="G392" s="438" t="n">
        <v>0</v>
      </c>
      <c r="H392" s="438" t="n">
        <v>0</v>
      </c>
      <c r="I392" s="438" t="n">
        <v>0</v>
      </c>
      <c r="J392" s="438" t="n">
        <v>0</v>
      </c>
      <c r="K392" s="439" t="n">
        <v>0</v>
      </c>
      <c r="L392" s="440" t="n">
        <v>0</v>
      </c>
    </row>
    <row r="393" s="413" customFormat="true" ht="12.8" hidden="false" customHeight="false" outlineLevel="0" collapsed="false">
      <c r="A393" s="382" t="s">
        <v>801</v>
      </c>
      <c r="B393" s="413" t="s">
        <v>135</v>
      </c>
      <c r="C393" s="196" t="s">
        <v>612</v>
      </c>
      <c r="D393" s="417" t="s">
        <v>839</v>
      </c>
      <c r="E393" s="438" t="n">
        <v>0</v>
      </c>
      <c r="F393" s="438" t="n">
        <v>0</v>
      </c>
      <c r="G393" s="438" t="n">
        <v>0</v>
      </c>
      <c r="H393" s="438" t="n">
        <v>0</v>
      </c>
      <c r="I393" s="438" t="n">
        <v>0</v>
      </c>
      <c r="J393" s="438" t="n">
        <v>0</v>
      </c>
      <c r="K393" s="439" t="n">
        <v>0</v>
      </c>
      <c r="L393" s="440" t="n">
        <v>0</v>
      </c>
    </row>
    <row r="394" s="413" customFormat="true" ht="12.8" hidden="false" customHeight="false" outlineLevel="0" collapsed="false">
      <c r="A394" s="382" t="s">
        <v>801</v>
      </c>
      <c r="B394" s="413" t="s">
        <v>201</v>
      </c>
      <c r="C394" s="196" t="s">
        <v>840</v>
      </c>
      <c r="D394" s="417" t="s">
        <v>841</v>
      </c>
      <c r="E394" s="438" t="n">
        <v>0</v>
      </c>
      <c r="F394" s="438" t="n">
        <v>0</v>
      </c>
      <c r="G394" s="438" t="n">
        <v>0</v>
      </c>
      <c r="H394" s="438" t="n">
        <v>0</v>
      </c>
      <c r="I394" s="438" t="n">
        <v>0</v>
      </c>
      <c r="J394" s="438" t="n">
        <v>0</v>
      </c>
      <c r="K394" s="439" t="n">
        <v>0</v>
      </c>
      <c r="L394" s="440" t="n">
        <v>0</v>
      </c>
    </row>
    <row r="395" s="413" customFormat="true" ht="19.5" hidden="false" customHeight="false" outlineLevel="0" collapsed="false">
      <c r="A395" s="382" t="s">
        <v>801</v>
      </c>
      <c r="B395" s="413" t="s">
        <v>201</v>
      </c>
      <c r="C395" s="196" t="s">
        <v>204</v>
      </c>
      <c r="D395" s="417" t="s">
        <v>842</v>
      </c>
      <c r="E395" s="438" t="n">
        <v>0</v>
      </c>
      <c r="F395" s="438" t="n">
        <v>0</v>
      </c>
      <c r="G395" s="438" t="n">
        <v>0</v>
      </c>
      <c r="H395" s="438" t="n">
        <v>0</v>
      </c>
      <c r="I395" s="438" t="n">
        <v>0</v>
      </c>
      <c r="J395" s="438" t="n">
        <v>0</v>
      </c>
      <c r="K395" s="439" t="n">
        <v>0</v>
      </c>
      <c r="L395" s="440" t="n">
        <v>0</v>
      </c>
    </row>
    <row r="396" s="413" customFormat="true" ht="19.5" hidden="false" customHeight="false" outlineLevel="0" collapsed="false">
      <c r="A396" s="382" t="s">
        <v>801</v>
      </c>
      <c r="B396" s="413" t="s">
        <v>201</v>
      </c>
      <c r="C396" s="196" t="s">
        <v>843</v>
      </c>
      <c r="D396" s="417" t="s">
        <v>844</v>
      </c>
      <c r="E396" s="438" t="n">
        <v>0</v>
      </c>
      <c r="F396" s="438" t="n">
        <v>0</v>
      </c>
      <c r="G396" s="438" t="n">
        <v>0</v>
      </c>
      <c r="H396" s="438" t="n">
        <v>0</v>
      </c>
      <c r="I396" s="438" t="n">
        <v>0</v>
      </c>
      <c r="J396" s="438" t="n">
        <v>0</v>
      </c>
      <c r="K396" s="439" t="n">
        <v>0</v>
      </c>
      <c r="L396" s="440" t="n">
        <v>0</v>
      </c>
    </row>
    <row r="397" s="413" customFormat="true" ht="19.5" hidden="false" customHeight="false" outlineLevel="0" collapsed="false">
      <c r="A397" s="382" t="s">
        <v>801</v>
      </c>
      <c r="B397" s="413" t="s">
        <v>201</v>
      </c>
      <c r="C397" s="196" t="s">
        <v>845</v>
      </c>
      <c r="D397" s="417" t="s">
        <v>846</v>
      </c>
      <c r="E397" s="438" t="n">
        <v>0</v>
      </c>
      <c r="F397" s="438" t="n">
        <v>0</v>
      </c>
      <c r="G397" s="438" t="n">
        <v>0</v>
      </c>
      <c r="H397" s="438" t="n">
        <v>0</v>
      </c>
      <c r="I397" s="438" t="n">
        <v>0</v>
      </c>
      <c r="J397" s="438" t="n">
        <v>0</v>
      </c>
      <c r="K397" s="439" t="n">
        <v>0</v>
      </c>
      <c r="L397" s="440" t="n">
        <v>0</v>
      </c>
    </row>
    <row r="398" s="413" customFormat="true" ht="19.5" hidden="false" customHeight="false" outlineLevel="0" collapsed="false">
      <c r="A398" s="382" t="s">
        <v>801</v>
      </c>
      <c r="B398" s="413" t="s">
        <v>201</v>
      </c>
      <c r="C398" s="196" t="s">
        <v>847</v>
      </c>
      <c r="D398" s="417" t="s">
        <v>848</v>
      </c>
      <c r="E398" s="438" t="n">
        <v>0</v>
      </c>
      <c r="F398" s="438" t="n">
        <v>0</v>
      </c>
      <c r="G398" s="438" t="n">
        <v>0</v>
      </c>
      <c r="H398" s="438" t="n">
        <v>0</v>
      </c>
      <c r="I398" s="438" t="n">
        <v>0</v>
      </c>
      <c r="J398" s="438" t="n">
        <v>0</v>
      </c>
      <c r="K398" s="439" t="n">
        <v>0</v>
      </c>
      <c r="L398" s="440" t="n">
        <v>0</v>
      </c>
    </row>
    <row r="399" s="413" customFormat="true" ht="12.8" hidden="false" customHeight="false" outlineLevel="0" collapsed="false">
      <c r="A399" s="382" t="s">
        <v>801</v>
      </c>
      <c r="B399" s="413" t="s">
        <v>201</v>
      </c>
      <c r="C399" s="196" t="s">
        <v>849</v>
      </c>
      <c r="D399" s="417" t="s">
        <v>850</v>
      </c>
      <c r="E399" s="438" t="n">
        <v>0</v>
      </c>
      <c r="F399" s="438" t="n">
        <v>0</v>
      </c>
      <c r="G399" s="438" t="n">
        <v>0</v>
      </c>
      <c r="H399" s="438" t="n">
        <v>0</v>
      </c>
      <c r="I399" s="438" t="n">
        <v>0</v>
      </c>
      <c r="J399" s="438" t="n">
        <v>0</v>
      </c>
      <c r="K399" s="439" t="n">
        <v>0</v>
      </c>
      <c r="L399" s="440" t="n">
        <v>0</v>
      </c>
    </row>
    <row r="400" s="413" customFormat="true" ht="19.5" hidden="false" customHeight="false" outlineLevel="0" collapsed="false">
      <c r="A400" s="382" t="s">
        <v>801</v>
      </c>
      <c r="B400" s="413" t="s">
        <v>201</v>
      </c>
      <c r="C400" s="196" t="s">
        <v>851</v>
      </c>
      <c r="D400" s="417" t="s">
        <v>852</v>
      </c>
      <c r="E400" s="438" t="n">
        <v>0</v>
      </c>
      <c r="F400" s="438" t="n">
        <v>0</v>
      </c>
      <c r="G400" s="438" t="n">
        <v>0</v>
      </c>
      <c r="H400" s="438" t="n">
        <v>0</v>
      </c>
      <c r="I400" s="438" t="n">
        <v>0</v>
      </c>
      <c r="J400" s="438" t="n">
        <v>0</v>
      </c>
      <c r="K400" s="439" t="n">
        <v>0</v>
      </c>
      <c r="L400" s="440" t="n">
        <v>0</v>
      </c>
    </row>
    <row r="401" s="413" customFormat="true" ht="12.8" hidden="false" customHeight="false" outlineLevel="0" collapsed="false">
      <c r="A401" s="382" t="s">
        <v>801</v>
      </c>
      <c r="B401" s="413" t="s">
        <v>201</v>
      </c>
      <c r="C401" s="196" t="s">
        <v>853</v>
      </c>
      <c r="D401" s="417" t="s">
        <v>854</v>
      </c>
      <c r="E401" s="438" t="n">
        <v>0</v>
      </c>
      <c r="F401" s="438" t="n">
        <v>0</v>
      </c>
      <c r="G401" s="438" t="n">
        <v>0</v>
      </c>
      <c r="H401" s="438" t="n">
        <v>0</v>
      </c>
      <c r="I401" s="438" t="n">
        <v>0</v>
      </c>
      <c r="J401" s="438" t="n">
        <v>0</v>
      </c>
      <c r="K401" s="439" t="n">
        <v>0</v>
      </c>
      <c r="L401" s="440" t="n">
        <v>0</v>
      </c>
    </row>
    <row r="402" s="413" customFormat="true" ht="28.5" hidden="false" customHeight="false" outlineLevel="0" collapsed="false">
      <c r="A402" s="382" t="s">
        <v>801</v>
      </c>
      <c r="B402" s="413" t="s">
        <v>201</v>
      </c>
      <c r="C402" s="196" t="s">
        <v>855</v>
      </c>
      <c r="D402" s="417" t="s">
        <v>856</v>
      </c>
      <c r="E402" s="438" t="n">
        <v>0</v>
      </c>
      <c r="F402" s="438" t="n">
        <v>0</v>
      </c>
      <c r="G402" s="438" t="n">
        <v>0</v>
      </c>
      <c r="H402" s="438" t="n">
        <v>0</v>
      </c>
      <c r="I402" s="438" t="n">
        <v>0</v>
      </c>
      <c r="J402" s="438" t="n">
        <v>0</v>
      </c>
      <c r="K402" s="439" t="n">
        <v>0</v>
      </c>
      <c r="L402" s="440" t="n">
        <v>0</v>
      </c>
    </row>
    <row r="403" s="413" customFormat="true" ht="19.5" hidden="false" customHeight="false" outlineLevel="0" collapsed="false">
      <c r="A403" s="382" t="s">
        <v>801</v>
      </c>
      <c r="B403" s="413" t="s">
        <v>201</v>
      </c>
      <c r="C403" s="196" t="s">
        <v>857</v>
      </c>
      <c r="D403" s="417" t="s">
        <v>858</v>
      </c>
      <c r="E403" s="438" t="n">
        <v>0</v>
      </c>
      <c r="F403" s="438" t="n">
        <v>0</v>
      </c>
      <c r="G403" s="438" t="n">
        <v>0</v>
      </c>
      <c r="H403" s="438" t="n">
        <v>0</v>
      </c>
      <c r="I403" s="438" t="n">
        <v>0</v>
      </c>
      <c r="J403" s="438" t="n">
        <v>0</v>
      </c>
      <c r="K403" s="439" t="n">
        <v>0</v>
      </c>
      <c r="L403" s="440" t="n">
        <v>0</v>
      </c>
    </row>
    <row r="404" s="413" customFormat="true" ht="19.5" hidden="false" customHeight="false" outlineLevel="0" collapsed="false">
      <c r="A404" s="382" t="s">
        <v>801</v>
      </c>
      <c r="B404" s="413" t="s">
        <v>201</v>
      </c>
      <c r="C404" s="196" t="s">
        <v>204</v>
      </c>
      <c r="D404" s="417" t="s">
        <v>859</v>
      </c>
      <c r="E404" s="438" t="n">
        <v>0</v>
      </c>
      <c r="F404" s="438" t="n">
        <v>0</v>
      </c>
      <c r="G404" s="438" t="n">
        <v>0</v>
      </c>
      <c r="H404" s="438" t="n">
        <v>0</v>
      </c>
      <c r="I404" s="438" t="n">
        <v>0</v>
      </c>
      <c r="J404" s="438" t="n">
        <v>0</v>
      </c>
      <c r="K404" s="439" t="n">
        <v>0</v>
      </c>
      <c r="L404" s="440" t="n">
        <v>0</v>
      </c>
    </row>
    <row r="405" s="413" customFormat="true" ht="19.5" hidden="false" customHeight="false" outlineLevel="0" collapsed="false">
      <c r="A405" s="382" t="s">
        <v>801</v>
      </c>
      <c r="B405" s="413" t="s">
        <v>201</v>
      </c>
      <c r="C405" s="196" t="s">
        <v>861</v>
      </c>
      <c r="D405" s="417" t="s">
        <v>862</v>
      </c>
      <c r="E405" s="438" t="n">
        <v>0</v>
      </c>
      <c r="F405" s="438" t="n">
        <v>0</v>
      </c>
      <c r="G405" s="438" t="n">
        <v>0</v>
      </c>
      <c r="H405" s="438" t="n">
        <v>0</v>
      </c>
      <c r="I405" s="438" t="n">
        <v>0</v>
      </c>
      <c r="J405" s="438" t="n">
        <v>0</v>
      </c>
      <c r="K405" s="439" t="n">
        <v>0</v>
      </c>
      <c r="L405" s="440" t="n">
        <v>0</v>
      </c>
    </row>
    <row r="406" s="413" customFormat="true" ht="19.5" hidden="false" customHeight="false" outlineLevel="0" collapsed="false">
      <c r="A406" s="382" t="s">
        <v>801</v>
      </c>
      <c r="B406" s="413" t="s">
        <v>201</v>
      </c>
      <c r="C406" s="196" t="s">
        <v>863</v>
      </c>
      <c r="D406" s="417" t="s">
        <v>864</v>
      </c>
      <c r="E406" s="438" t="n">
        <v>0</v>
      </c>
      <c r="F406" s="438" t="n">
        <v>0</v>
      </c>
      <c r="G406" s="438" t="n">
        <v>0</v>
      </c>
      <c r="H406" s="438" t="n">
        <v>0</v>
      </c>
      <c r="I406" s="438" t="n">
        <v>0</v>
      </c>
      <c r="J406" s="438" t="n">
        <v>0</v>
      </c>
      <c r="K406" s="439" t="n">
        <v>0</v>
      </c>
      <c r="L406" s="440" t="n">
        <v>0</v>
      </c>
    </row>
    <row r="407" s="413" customFormat="true" ht="12.8" hidden="false" customHeight="false" outlineLevel="0" collapsed="false">
      <c r="A407" s="382" t="s">
        <v>801</v>
      </c>
      <c r="B407" s="413" t="s">
        <v>201</v>
      </c>
      <c r="C407" s="196" t="s">
        <v>865</v>
      </c>
      <c r="D407" s="417" t="s">
        <v>866</v>
      </c>
      <c r="E407" s="438" t="n">
        <v>0</v>
      </c>
      <c r="F407" s="438" t="n">
        <v>0</v>
      </c>
      <c r="G407" s="438" t="n">
        <v>0</v>
      </c>
      <c r="H407" s="438" t="n">
        <v>0</v>
      </c>
      <c r="I407" s="438" t="n">
        <v>0</v>
      </c>
      <c r="J407" s="438" t="n">
        <v>0</v>
      </c>
      <c r="K407" s="439" t="n">
        <v>0</v>
      </c>
      <c r="L407" s="440" t="n">
        <v>0</v>
      </c>
    </row>
    <row r="408" s="413" customFormat="true" ht="12.8" hidden="false" customHeight="false" outlineLevel="0" collapsed="false">
      <c r="A408" s="382" t="s">
        <v>801</v>
      </c>
      <c r="B408" s="413" t="s">
        <v>201</v>
      </c>
      <c r="C408" s="196" t="s">
        <v>867</v>
      </c>
      <c r="D408" s="417" t="s">
        <v>868</v>
      </c>
      <c r="E408" s="438" t="n">
        <v>0</v>
      </c>
      <c r="F408" s="438" t="n">
        <v>0</v>
      </c>
      <c r="G408" s="438" t="n">
        <v>0</v>
      </c>
      <c r="H408" s="438" t="n">
        <v>0</v>
      </c>
      <c r="I408" s="438" t="n">
        <v>0</v>
      </c>
      <c r="J408" s="438" t="n">
        <v>0</v>
      </c>
      <c r="K408" s="439" t="n">
        <v>0</v>
      </c>
      <c r="L408" s="440" t="n">
        <v>0</v>
      </c>
    </row>
    <row r="409" s="413" customFormat="true" ht="12.8" hidden="false" customHeight="false" outlineLevel="0" collapsed="false">
      <c r="A409" s="382" t="s">
        <v>801</v>
      </c>
      <c r="B409" s="413" t="s">
        <v>201</v>
      </c>
      <c r="C409" s="196" t="s">
        <v>869</v>
      </c>
      <c r="D409" s="417" t="s">
        <v>870</v>
      </c>
      <c r="E409" s="438" t="n">
        <v>0</v>
      </c>
      <c r="F409" s="438" t="n">
        <v>0</v>
      </c>
      <c r="G409" s="438" t="n">
        <v>0</v>
      </c>
      <c r="H409" s="438" t="n">
        <v>0</v>
      </c>
      <c r="I409" s="438" t="n">
        <v>0</v>
      </c>
      <c r="J409" s="438" t="n">
        <v>0</v>
      </c>
      <c r="K409" s="439" t="n">
        <v>0</v>
      </c>
      <c r="L409" s="440" t="n">
        <v>0</v>
      </c>
    </row>
    <row r="410" s="413" customFormat="true" ht="12.8" hidden="false" customHeight="false" outlineLevel="0" collapsed="false">
      <c r="A410" s="382" t="s">
        <v>801</v>
      </c>
      <c r="B410" s="413" t="s">
        <v>201</v>
      </c>
      <c r="C410" s="196" t="s">
        <v>124</v>
      </c>
      <c r="D410" s="417" t="s">
        <v>871</v>
      </c>
      <c r="E410" s="438" t="n">
        <v>0</v>
      </c>
      <c r="F410" s="438" t="n">
        <v>0</v>
      </c>
      <c r="G410" s="438" t="n">
        <v>0</v>
      </c>
      <c r="H410" s="438" t="n">
        <v>0</v>
      </c>
      <c r="I410" s="438" t="n">
        <v>0</v>
      </c>
      <c r="J410" s="438" t="n">
        <v>0</v>
      </c>
      <c r="K410" s="439" t="n">
        <v>0</v>
      </c>
      <c r="L410" s="440" t="n">
        <v>0</v>
      </c>
    </row>
    <row r="411" s="413" customFormat="true" ht="12.8" hidden="false" customHeight="false" outlineLevel="0" collapsed="false">
      <c r="A411" s="382" t="s">
        <v>801</v>
      </c>
      <c r="B411" s="413" t="s">
        <v>201</v>
      </c>
      <c r="C411" s="196" t="s">
        <v>202</v>
      </c>
      <c r="D411" s="417" t="s">
        <v>872</v>
      </c>
      <c r="E411" s="438" t="n">
        <v>0</v>
      </c>
      <c r="F411" s="438" t="n">
        <v>0</v>
      </c>
      <c r="G411" s="438" t="n">
        <v>0</v>
      </c>
      <c r="H411" s="438" t="n">
        <v>0</v>
      </c>
      <c r="I411" s="438" t="n">
        <v>0</v>
      </c>
      <c r="J411" s="438" t="n">
        <v>0</v>
      </c>
      <c r="K411" s="439" t="n">
        <v>0</v>
      </c>
      <c r="L411" s="440" t="n">
        <v>0</v>
      </c>
    </row>
    <row r="412" s="413" customFormat="true" ht="19.5" hidden="false" customHeight="false" outlineLevel="0" collapsed="false">
      <c r="A412" s="382" t="s">
        <v>801</v>
      </c>
      <c r="B412" s="413" t="s">
        <v>201</v>
      </c>
      <c r="C412" s="196" t="s">
        <v>212</v>
      </c>
      <c r="D412" s="417" t="s">
        <v>873</v>
      </c>
      <c r="E412" s="438" t="n">
        <v>0</v>
      </c>
      <c r="F412" s="438" t="n">
        <v>0</v>
      </c>
      <c r="G412" s="438" t="n">
        <v>0</v>
      </c>
      <c r="H412" s="438" t="n">
        <v>0</v>
      </c>
      <c r="I412" s="438" t="n">
        <v>0</v>
      </c>
      <c r="J412" s="438" t="n">
        <v>0</v>
      </c>
      <c r="K412" s="439" t="n">
        <v>0</v>
      </c>
      <c r="L412" s="440" t="n">
        <v>0</v>
      </c>
    </row>
    <row r="413" s="413" customFormat="true" ht="19.5" hidden="false" customHeight="false" outlineLevel="0" collapsed="false">
      <c r="A413" s="382" t="s">
        <v>801</v>
      </c>
      <c r="B413" s="413" t="s">
        <v>201</v>
      </c>
      <c r="C413" s="196" t="s">
        <v>874</v>
      </c>
      <c r="D413" s="417" t="s">
        <v>875</v>
      </c>
      <c r="E413" s="438" t="n">
        <v>0</v>
      </c>
      <c r="F413" s="438" t="n">
        <v>0</v>
      </c>
      <c r="G413" s="438" t="n">
        <v>0</v>
      </c>
      <c r="H413" s="438" t="n">
        <v>0</v>
      </c>
      <c r="I413" s="438" t="n">
        <v>0</v>
      </c>
      <c r="J413" s="438" t="n">
        <v>0</v>
      </c>
      <c r="K413" s="439" t="n">
        <v>0</v>
      </c>
      <c r="L413" s="440" t="n">
        <v>0</v>
      </c>
    </row>
    <row r="414" s="413" customFormat="true" ht="19.5" hidden="false" customHeight="false" outlineLevel="0" collapsed="false">
      <c r="A414" s="382" t="s">
        <v>801</v>
      </c>
      <c r="B414" s="413" t="s">
        <v>201</v>
      </c>
      <c r="C414" s="196" t="s">
        <v>876</v>
      </c>
      <c r="D414" s="417" t="s">
        <v>877</v>
      </c>
      <c r="E414" s="438" t="n">
        <v>0</v>
      </c>
      <c r="F414" s="438" t="n">
        <v>0</v>
      </c>
      <c r="G414" s="438" t="n">
        <v>0</v>
      </c>
      <c r="H414" s="438" t="n">
        <v>0</v>
      </c>
      <c r="I414" s="438" t="n">
        <v>0</v>
      </c>
      <c r="J414" s="438" t="n">
        <v>0</v>
      </c>
      <c r="K414" s="439" t="n">
        <v>0</v>
      </c>
      <c r="L414" s="440" t="n">
        <v>0</v>
      </c>
    </row>
    <row r="415" s="413" customFormat="true" ht="19.5" hidden="false" customHeight="false" outlineLevel="0" collapsed="false">
      <c r="A415" s="382" t="s">
        <v>801</v>
      </c>
      <c r="B415" s="413" t="s">
        <v>201</v>
      </c>
      <c r="C415" s="196" t="s">
        <v>879</v>
      </c>
      <c r="D415" s="417" t="s">
        <v>880</v>
      </c>
      <c r="E415" s="438" t="n">
        <v>0</v>
      </c>
      <c r="F415" s="438" t="n">
        <v>0</v>
      </c>
      <c r="G415" s="438" t="n">
        <v>0</v>
      </c>
      <c r="H415" s="438" t="n">
        <v>0</v>
      </c>
      <c r="I415" s="438" t="n">
        <v>0</v>
      </c>
      <c r="J415" s="438" t="n">
        <v>0</v>
      </c>
      <c r="K415" s="439" t="n">
        <v>0</v>
      </c>
      <c r="L415" s="440" t="n">
        <v>0</v>
      </c>
    </row>
    <row r="416" s="413" customFormat="true" ht="12.8" hidden="false" customHeight="false" outlineLevel="0" collapsed="false">
      <c r="A416" s="382" t="s">
        <v>801</v>
      </c>
      <c r="B416" s="413" t="s">
        <v>201</v>
      </c>
      <c r="C416" s="196" t="s">
        <v>881</v>
      </c>
      <c r="D416" s="417" t="s">
        <v>882</v>
      </c>
      <c r="E416" s="438" t="n">
        <v>0</v>
      </c>
      <c r="F416" s="438" t="n">
        <v>0</v>
      </c>
      <c r="G416" s="438" t="n">
        <v>0</v>
      </c>
      <c r="H416" s="438" t="n">
        <v>0</v>
      </c>
      <c r="I416" s="438" t="n">
        <v>0</v>
      </c>
      <c r="J416" s="438" t="n">
        <v>0</v>
      </c>
      <c r="K416" s="439" t="n">
        <v>0</v>
      </c>
      <c r="L416" s="440" t="n">
        <v>0</v>
      </c>
    </row>
    <row r="417" s="413" customFormat="true" ht="12.8" hidden="false" customHeight="false" outlineLevel="0" collapsed="false">
      <c r="A417" s="382" t="s">
        <v>801</v>
      </c>
      <c r="B417" s="413" t="s">
        <v>201</v>
      </c>
      <c r="C417" s="196" t="s">
        <v>883</v>
      </c>
      <c r="D417" s="417" t="s">
        <v>884</v>
      </c>
      <c r="E417" s="438" t="n">
        <v>0</v>
      </c>
      <c r="F417" s="438" t="n">
        <v>0</v>
      </c>
      <c r="G417" s="438" t="n">
        <v>0</v>
      </c>
      <c r="H417" s="438" t="n">
        <v>0</v>
      </c>
      <c r="I417" s="438" t="n">
        <v>0</v>
      </c>
      <c r="J417" s="438" t="n">
        <v>0</v>
      </c>
      <c r="K417" s="439" t="n">
        <v>0</v>
      </c>
      <c r="L417" s="440" t="n">
        <v>0</v>
      </c>
    </row>
    <row r="418" s="413" customFormat="true" ht="12.8" hidden="false" customHeight="false" outlineLevel="0" collapsed="false">
      <c r="A418" s="382" t="s">
        <v>801</v>
      </c>
      <c r="B418" s="413" t="s">
        <v>201</v>
      </c>
      <c r="C418" s="196" t="s">
        <v>885</v>
      </c>
      <c r="D418" s="417" t="s">
        <v>886</v>
      </c>
      <c r="E418" s="438" t="n">
        <v>0</v>
      </c>
      <c r="F418" s="438" t="n">
        <v>0</v>
      </c>
      <c r="G418" s="438" t="n">
        <v>0</v>
      </c>
      <c r="H418" s="438" t="n">
        <v>0</v>
      </c>
      <c r="I418" s="438" t="n">
        <v>0</v>
      </c>
      <c r="J418" s="438" t="n">
        <v>0</v>
      </c>
      <c r="K418" s="439" t="n">
        <v>0</v>
      </c>
      <c r="L418" s="440" t="n">
        <v>0</v>
      </c>
    </row>
    <row r="419" s="413" customFormat="true" ht="19.5" hidden="false" customHeight="false" outlineLevel="0" collapsed="false">
      <c r="A419" s="382" t="s">
        <v>801</v>
      </c>
      <c r="B419" s="413" t="s">
        <v>201</v>
      </c>
      <c r="C419" s="196" t="s">
        <v>888</v>
      </c>
      <c r="D419" s="417" t="s">
        <v>889</v>
      </c>
      <c r="E419" s="438" t="n">
        <v>0</v>
      </c>
      <c r="F419" s="438" t="n">
        <v>0</v>
      </c>
      <c r="G419" s="438" t="n">
        <v>0</v>
      </c>
      <c r="H419" s="438" t="n">
        <v>0</v>
      </c>
      <c r="I419" s="438" t="n">
        <v>0</v>
      </c>
      <c r="J419" s="438" t="n">
        <v>0</v>
      </c>
      <c r="K419" s="439" t="n">
        <v>0</v>
      </c>
      <c r="L419" s="440" t="n">
        <v>0</v>
      </c>
    </row>
    <row r="420" s="413" customFormat="true" ht="12.8" hidden="false" customHeight="false" outlineLevel="0" collapsed="false">
      <c r="A420" s="382" t="s">
        <v>801</v>
      </c>
      <c r="B420" s="413" t="s">
        <v>201</v>
      </c>
      <c r="C420" s="196" t="s">
        <v>890</v>
      </c>
      <c r="D420" s="417" t="s">
        <v>891</v>
      </c>
      <c r="E420" s="438" t="n">
        <v>0</v>
      </c>
      <c r="F420" s="438" t="n">
        <v>0</v>
      </c>
      <c r="G420" s="438" t="n">
        <v>0</v>
      </c>
      <c r="H420" s="438" t="n">
        <v>0</v>
      </c>
      <c r="I420" s="438" t="n">
        <v>0</v>
      </c>
      <c r="J420" s="438" t="n">
        <v>0</v>
      </c>
      <c r="K420" s="439" t="n">
        <v>0</v>
      </c>
      <c r="L420" s="440" t="n">
        <v>0</v>
      </c>
    </row>
    <row r="421" s="413" customFormat="true" ht="19.5" hidden="false" customHeight="false" outlineLevel="0" collapsed="false">
      <c r="A421" s="382" t="s">
        <v>801</v>
      </c>
      <c r="B421" s="413" t="s">
        <v>201</v>
      </c>
      <c r="C421" s="196" t="s">
        <v>892</v>
      </c>
      <c r="D421" s="417" t="s">
        <v>893</v>
      </c>
      <c r="E421" s="438" t="n">
        <v>0</v>
      </c>
      <c r="F421" s="438" t="n">
        <v>0</v>
      </c>
      <c r="G421" s="438" t="n">
        <v>0</v>
      </c>
      <c r="H421" s="438" t="n">
        <v>0</v>
      </c>
      <c r="I421" s="438" t="n">
        <v>0</v>
      </c>
      <c r="J421" s="438" t="n">
        <v>0</v>
      </c>
      <c r="K421" s="439" t="n">
        <v>0</v>
      </c>
      <c r="L421" s="440" t="n">
        <v>0</v>
      </c>
    </row>
    <row r="422" s="413" customFormat="true" ht="19.5" hidden="false" customHeight="false" outlineLevel="0" collapsed="false">
      <c r="A422" s="382" t="s">
        <v>801</v>
      </c>
      <c r="B422" s="413" t="s">
        <v>201</v>
      </c>
      <c r="C422" s="196" t="s">
        <v>894</v>
      </c>
      <c r="D422" s="417" t="s">
        <v>895</v>
      </c>
      <c r="E422" s="438" t="n">
        <v>0</v>
      </c>
      <c r="F422" s="438" t="n">
        <v>0</v>
      </c>
      <c r="G422" s="438" t="n">
        <v>0</v>
      </c>
      <c r="H422" s="438" t="n">
        <v>0</v>
      </c>
      <c r="I422" s="438" t="n">
        <v>0</v>
      </c>
      <c r="J422" s="438" t="n">
        <v>0</v>
      </c>
      <c r="K422" s="439" t="n">
        <v>0</v>
      </c>
      <c r="L422" s="440" t="n">
        <v>0</v>
      </c>
    </row>
    <row r="423" s="413" customFormat="true" ht="12.8" hidden="false" customHeight="false" outlineLevel="0" collapsed="false">
      <c r="A423" s="382" t="s">
        <v>801</v>
      </c>
      <c r="B423" s="413" t="s">
        <v>201</v>
      </c>
      <c r="C423" s="196" t="s">
        <v>896</v>
      </c>
      <c r="D423" s="417" t="s">
        <v>897</v>
      </c>
      <c r="E423" s="438" t="n">
        <v>0</v>
      </c>
      <c r="F423" s="438" t="n">
        <v>0</v>
      </c>
      <c r="G423" s="438" t="n">
        <v>0</v>
      </c>
      <c r="H423" s="438" t="n">
        <v>0</v>
      </c>
      <c r="I423" s="438" t="n">
        <v>0</v>
      </c>
      <c r="J423" s="438" t="n">
        <v>0</v>
      </c>
      <c r="K423" s="439" t="n">
        <v>0</v>
      </c>
      <c r="L423" s="440" t="n">
        <v>0</v>
      </c>
    </row>
    <row r="424" s="413" customFormat="true" ht="12.8" hidden="false" customHeight="false" outlineLevel="0" collapsed="false">
      <c r="A424" s="382" t="s">
        <v>801</v>
      </c>
      <c r="B424" s="413" t="s">
        <v>201</v>
      </c>
      <c r="C424" s="196" t="s">
        <v>898</v>
      </c>
      <c r="D424" s="417" t="s">
        <v>899</v>
      </c>
      <c r="E424" s="438" t="n">
        <v>0</v>
      </c>
      <c r="F424" s="438" t="n">
        <v>0</v>
      </c>
      <c r="G424" s="438" t="n">
        <v>0</v>
      </c>
      <c r="H424" s="438" t="n">
        <v>0</v>
      </c>
      <c r="I424" s="438" t="n">
        <v>0</v>
      </c>
      <c r="J424" s="438" t="n">
        <v>0</v>
      </c>
      <c r="K424" s="439" t="n">
        <v>0</v>
      </c>
      <c r="L424" s="440" t="n">
        <v>0</v>
      </c>
    </row>
    <row r="425" s="413" customFormat="true" ht="12.8" hidden="false" customHeight="false" outlineLevel="0" collapsed="false">
      <c r="A425" s="382" t="s">
        <v>801</v>
      </c>
      <c r="B425" s="413" t="s">
        <v>201</v>
      </c>
      <c r="C425" s="196" t="s">
        <v>124</v>
      </c>
      <c r="D425" s="417" t="s">
        <v>900</v>
      </c>
      <c r="E425" s="438" t="n">
        <v>0</v>
      </c>
      <c r="F425" s="438" t="n">
        <v>0</v>
      </c>
      <c r="G425" s="438" t="n">
        <v>0</v>
      </c>
      <c r="H425" s="438" t="n">
        <v>0</v>
      </c>
      <c r="I425" s="438" t="n">
        <v>0</v>
      </c>
      <c r="J425" s="438" t="n">
        <v>0</v>
      </c>
      <c r="K425" s="439" t="n">
        <v>0</v>
      </c>
      <c r="L425" s="440" t="n">
        <v>0</v>
      </c>
    </row>
    <row r="426" s="413" customFormat="true" ht="19.5" hidden="false" customHeight="false" outlineLevel="0" collapsed="false">
      <c r="A426" s="382" t="s">
        <v>801</v>
      </c>
      <c r="B426" s="413" t="s">
        <v>201</v>
      </c>
      <c r="C426" s="196" t="s">
        <v>901</v>
      </c>
      <c r="D426" s="417" t="s">
        <v>902</v>
      </c>
      <c r="E426" s="438" t="n">
        <v>0</v>
      </c>
      <c r="F426" s="438" t="n">
        <v>0</v>
      </c>
      <c r="G426" s="438" t="n">
        <v>0</v>
      </c>
      <c r="H426" s="438" t="n">
        <v>0</v>
      </c>
      <c r="I426" s="438" t="n">
        <v>0</v>
      </c>
      <c r="J426" s="438" t="n">
        <v>0</v>
      </c>
      <c r="K426" s="439" t="n">
        <v>0</v>
      </c>
      <c r="L426" s="440" t="n">
        <v>0</v>
      </c>
    </row>
    <row r="427" s="413" customFormat="true" ht="19.5" hidden="false" customHeight="false" outlineLevel="0" collapsed="false">
      <c r="A427" s="382" t="s">
        <v>801</v>
      </c>
      <c r="B427" s="413" t="s">
        <v>201</v>
      </c>
      <c r="C427" s="196" t="s">
        <v>903</v>
      </c>
      <c r="D427" s="417" t="s">
        <v>904</v>
      </c>
      <c r="E427" s="438" t="n">
        <v>0</v>
      </c>
      <c r="F427" s="438" t="n">
        <v>0</v>
      </c>
      <c r="G427" s="438" t="n">
        <v>0</v>
      </c>
      <c r="H427" s="438" t="n">
        <v>0</v>
      </c>
      <c r="I427" s="438" t="n">
        <v>0</v>
      </c>
      <c r="J427" s="438" t="n">
        <v>0</v>
      </c>
      <c r="K427" s="439" t="n">
        <v>0</v>
      </c>
      <c r="L427" s="440" t="n">
        <v>0</v>
      </c>
    </row>
    <row r="428" s="413" customFormat="true" ht="12.8" hidden="false" customHeight="false" outlineLevel="0" collapsed="false">
      <c r="A428" s="382" t="s">
        <v>801</v>
      </c>
      <c r="B428" s="413" t="s">
        <v>201</v>
      </c>
      <c r="C428" s="196" t="s">
        <v>905</v>
      </c>
      <c r="D428" s="417" t="s">
        <v>906</v>
      </c>
      <c r="E428" s="438" t="n">
        <v>0</v>
      </c>
      <c r="F428" s="438" t="n">
        <v>0</v>
      </c>
      <c r="G428" s="438" t="n">
        <v>0</v>
      </c>
      <c r="H428" s="438" t="n">
        <v>0</v>
      </c>
      <c r="I428" s="438" t="n">
        <v>0</v>
      </c>
      <c r="J428" s="438" t="n">
        <v>0</v>
      </c>
      <c r="K428" s="439" t="n">
        <v>0</v>
      </c>
      <c r="L428" s="440" t="n">
        <v>0</v>
      </c>
    </row>
    <row r="429" s="413" customFormat="true" ht="12.8" hidden="false" customHeight="false" outlineLevel="0" collapsed="false">
      <c r="A429" s="382" t="s">
        <v>801</v>
      </c>
      <c r="B429" s="413" t="s">
        <v>201</v>
      </c>
      <c r="C429" s="196" t="s">
        <v>202</v>
      </c>
      <c r="D429" s="417" t="s">
        <v>914</v>
      </c>
      <c r="E429" s="438" t="n">
        <v>0</v>
      </c>
      <c r="F429" s="438" t="n">
        <v>0</v>
      </c>
      <c r="G429" s="438" t="n">
        <v>0</v>
      </c>
      <c r="H429" s="438" t="n">
        <v>0</v>
      </c>
      <c r="I429" s="438" t="n">
        <v>0</v>
      </c>
      <c r="J429" s="438" t="n">
        <v>0</v>
      </c>
      <c r="K429" s="439" t="n">
        <v>0</v>
      </c>
      <c r="L429" s="440" t="n">
        <v>0</v>
      </c>
    </row>
    <row r="430" s="413" customFormat="true" ht="19.5" hidden="false" customHeight="false" outlineLevel="0" collapsed="false">
      <c r="A430" s="382" t="s">
        <v>801</v>
      </c>
      <c r="B430" s="413" t="s">
        <v>201</v>
      </c>
      <c r="C430" s="196" t="s">
        <v>915</v>
      </c>
      <c r="D430" s="417" t="s">
        <v>916</v>
      </c>
      <c r="E430" s="438" t="n">
        <v>0</v>
      </c>
      <c r="F430" s="438" t="n">
        <v>0</v>
      </c>
      <c r="G430" s="438" t="n">
        <v>0</v>
      </c>
      <c r="H430" s="438" t="n">
        <v>0</v>
      </c>
      <c r="I430" s="438" t="n">
        <v>0</v>
      </c>
      <c r="J430" s="438" t="n">
        <v>0</v>
      </c>
      <c r="K430" s="439" t="n">
        <v>0</v>
      </c>
      <c r="L430" s="440" t="n">
        <v>0</v>
      </c>
    </row>
    <row r="431" s="413" customFormat="true" ht="19.5" hidden="false" customHeight="false" outlineLevel="0" collapsed="false">
      <c r="A431" s="382" t="s">
        <v>801</v>
      </c>
      <c r="B431" s="413" t="s">
        <v>201</v>
      </c>
      <c r="C431" s="196" t="s">
        <v>917</v>
      </c>
      <c r="D431" s="417" t="s">
        <v>918</v>
      </c>
      <c r="E431" s="438" t="n">
        <v>0</v>
      </c>
      <c r="F431" s="438" t="n">
        <v>0</v>
      </c>
      <c r="G431" s="438" t="n">
        <v>0</v>
      </c>
      <c r="H431" s="438" t="n">
        <v>0</v>
      </c>
      <c r="I431" s="438" t="n">
        <v>0</v>
      </c>
      <c r="J431" s="438" t="n">
        <v>0</v>
      </c>
      <c r="K431" s="439" t="n">
        <v>0</v>
      </c>
      <c r="L431" s="440" t="n">
        <v>0</v>
      </c>
    </row>
    <row r="432" s="413" customFormat="true" ht="19.5" hidden="false" customHeight="false" outlineLevel="0" collapsed="false">
      <c r="A432" s="382" t="s">
        <v>801</v>
      </c>
      <c r="B432" s="413" t="s">
        <v>201</v>
      </c>
      <c r="C432" s="196" t="s">
        <v>919</v>
      </c>
      <c r="D432" s="417" t="s">
        <v>920</v>
      </c>
      <c r="E432" s="438" t="n">
        <v>0</v>
      </c>
      <c r="F432" s="438" t="n">
        <v>0</v>
      </c>
      <c r="G432" s="438" t="n">
        <v>0</v>
      </c>
      <c r="H432" s="438" t="n">
        <v>0</v>
      </c>
      <c r="I432" s="438" t="n">
        <v>0</v>
      </c>
      <c r="J432" s="438" t="n">
        <v>0</v>
      </c>
      <c r="K432" s="439" t="n">
        <v>0</v>
      </c>
      <c r="L432" s="440" t="n">
        <v>0</v>
      </c>
    </row>
    <row r="433" s="413" customFormat="true" ht="19.5" hidden="false" customHeight="false" outlineLevel="0" collapsed="false">
      <c r="A433" s="382" t="s">
        <v>801</v>
      </c>
      <c r="B433" s="413" t="s">
        <v>201</v>
      </c>
      <c r="C433" s="196" t="s">
        <v>921</v>
      </c>
      <c r="D433" s="417" t="s">
        <v>922</v>
      </c>
      <c r="E433" s="438" t="n">
        <v>0</v>
      </c>
      <c r="F433" s="438" t="n">
        <v>0</v>
      </c>
      <c r="G433" s="438" t="n">
        <v>0</v>
      </c>
      <c r="H433" s="438" t="n">
        <v>0</v>
      </c>
      <c r="I433" s="438" t="n">
        <v>0</v>
      </c>
      <c r="J433" s="438" t="n">
        <v>0</v>
      </c>
      <c r="K433" s="439" t="n">
        <v>0</v>
      </c>
      <c r="L433" s="440" t="n">
        <v>0</v>
      </c>
    </row>
    <row r="434" s="413" customFormat="true" ht="12.8" hidden="false" customHeight="false" outlineLevel="0" collapsed="false">
      <c r="A434" s="382" t="s">
        <v>801</v>
      </c>
      <c r="B434" s="413" t="s">
        <v>201</v>
      </c>
      <c r="C434" s="196" t="s">
        <v>923</v>
      </c>
      <c r="D434" s="417" t="s">
        <v>924</v>
      </c>
      <c r="E434" s="438" t="n">
        <v>0</v>
      </c>
      <c r="F434" s="438" t="n">
        <v>0</v>
      </c>
      <c r="G434" s="438" t="n">
        <v>0</v>
      </c>
      <c r="H434" s="438" t="n">
        <v>0</v>
      </c>
      <c r="I434" s="438" t="n">
        <v>0</v>
      </c>
      <c r="J434" s="438" t="n">
        <v>0</v>
      </c>
      <c r="K434" s="439" t="n">
        <v>0</v>
      </c>
      <c r="L434" s="440" t="n">
        <v>0</v>
      </c>
    </row>
    <row r="435" s="413" customFormat="true" ht="12.8" hidden="false" customHeight="false" outlineLevel="0" collapsed="false">
      <c r="A435" s="382" t="s">
        <v>801</v>
      </c>
      <c r="B435" s="413" t="s">
        <v>201</v>
      </c>
      <c r="C435" s="196" t="s">
        <v>925</v>
      </c>
      <c r="D435" s="417" t="s">
        <v>926</v>
      </c>
      <c r="E435" s="438" t="n">
        <v>0</v>
      </c>
      <c r="F435" s="438" t="n">
        <v>0</v>
      </c>
      <c r="G435" s="438" t="n">
        <v>0</v>
      </c>
      <c r="H435" s="438" t="n">
        <v>0</v>
      </c>
      <c r="I435" s="438" t="n">
        <v>0</v>
      </c>
      <c r="J435" s="438" t="n">
        <v>0</v>
      </c>
      <c r="K435" s="439" t="n">
        <v>0</v>
      </c>
      <c r="L435" s="440" t="n">
        <v>0</v>
      </c>
    </row>
    <row r="436" s="413" customFormat="true" ht="19.5" hidden="false" customHeight="false" outlineLevel="0" collapsed="false">
      <c r="A436" s="382" t="s">
        <v>801</v>
      </c>
      <c r="B436" s="413" t="s">
        <v>201</v>
      </c>
      <c r="C436" s="196" t="s">
        <v>927</v>
      </c>
      <c r="D436" s="417" t="s">
        <v>928</v>
      </c>
      <c r="E436" s="438" t="n">
        <v>0</v>
      </c>
      <c r="F436" s="438" t="n">
        <v>0</v>
      </c>
      <c r="G436" s="438" t="n">
        <v>0</v>
      </c>
      <c r="H436" s="438" t="n">
        <v>0</v>
      </c>
      <c r="I436" s="438" t="n">
        <v>0</v>
      </c>
      <c r="J436" s="438" t="n">
        <v>0</v>
      </c>
      <c r="K436" s="439" t="n">
        <v>0</v>
      </c>
      <c r="L436" s="440" t="n">
        <v>0</v>
      </c>
    </row>
    <row r="437" s="413" customFormat="true" ht="12.8" hidden="false" customHeight="false" outlineLevel="0" collapsed="false">
      <c r="A437" s="382" t="s">
        <v>801</v>
      </c>
      <c r="B437" s="413" t="s">
        <v>201</v>
      </c>
      <c r="C437" s="196" t="s">
        <v>929</v>
      </c>
      <c r="D437" s="417" t="s">
        <v>930</v>
      </c>
      <c r="E437" s="438" t="n">
        <v>0</v>
      </c>
      <c r="F437" s="438" t="n">
        <v>0</v>
      </c>
      <c r="G437" s="438" t="n">
        <v>0</v>
      </c>
      <c r="H437" s="438" t="n">
        <v>0</v>
      </c>
      <c r="I437" s="438" t="n">
        <v>0</v>
      </c>
      <c r="J437" s="438" t="n">
        <v>0</v>
      </c>
      <c r="K437" s="439" t="n">
        <v>0</v>
      </c>
      <c r="L437" s="440" t="n">
        <v>0</v>
      </c>
    </row>
    <row r="438" s="413" customFormat="true" ht="12.8" hidden="false" customHeight="false" outlineLevel="0" collapsed="false">
      <c r="A438" s="382" t="s">
        <v>801</v>
      </c>
      <c r="B438" s="413" t="s">
        <v>201</v>
      </c>
      <c r="C438" s="196" t="s">
        <v>931</v>
      </c>
      <c r="D438" s="417" t="s">
        <v>932</v>
      </c>
      <c r="E438" s="438" t="n">
        <v>0</v>
      </c>
      <c r="F438" s="438" t="n">
        <v>0</v>
      </c>
      <c r="G438" s="438" t="n">
        <v>0</v>
      </c>
      <c r="H438" s="438" t="n">
        <v>0</v>
      </c>
      <c r="I438" s="438" t="n">
        <v>0</v>
      </c>
      <c r="J438" s="438" t="n">
        <v>0</v>
      </c>
      <c r="K438" s="439" t="n">
        <v>0</v>
      </c>
      <c r="L438" s="440" t="n">
        <v>0</v>
      </c>
    </row>
    <row r="439" s="413" customFormat="true" ht="19.5" hidden="false" customHeight="false" outlineLevel="0" collapsed="false">
      <c r="A439" s="382" t="s">
        <v>801</v>
      </c>
      <c r="B439" s="413" t="s">
        <v>201</v>
      </c>
      <c r="C439" s="196" t="s">
        <v>933</v>
      </c>
      <c r="D439" s="417" t="s">
        <v>934</v>
      </c>
      <c r="E439" s="438" t="n">
        <v>0</v>
      </c>
      <c r="F439" s="438" t="n">
        <v>0</v>
      </c>
      <c r="G439" s="438" t="n">
        <v>0</v>
      </c>
      <c r="H439" s="438" t="n">
        <v>0</v>
      </c>
      <c r="I439" s="438" t="n">
        <v>0</v>
      </c>
      <c r="J439" s="438" t="n">
        <v>0</v>
      </c>
      <c r="K439" s="439" t="n">
        <v>0</v>
      </c>
      <c r="L439" s="440" t="n">
        <v>0</v>
      </c>
    </row>
    <row r="440" s="413" customFormat="true" ht="19.5" hidden="false" customHeight="false" outlineLevel="0" collapsed="false">
      <c r="A440" s="382" t="s">
        <v>801</v>
      </c>
      <c r="B440" s="413" t="s">
        <v>201</v>
      </c>
      <c r="C440" s="196" t="s">
        <v>894</v>
      </c>
      <c r="D440" s="417" t="s">
        <v>935</v>
      </c>
      <c r="E440" s="438" t="n">
        <v>0</v>
      </c>
      <c r="F440" s="438" t="n">
        <v>0</v>
      </c>
      <c r="G440" s="438" t="n">
        <v>0</v>
      </c>
      <c r="H440" s="438" t="n">
        <v>0</v>
      </c>
      <c r="I440" s="438" t="n">
        <v>0</v>
      </c>
      <c r="J440" s="438" t="n">
        <v>0</v>
      </c>
      <c r="K440" s="439" t="n">
        <v>0</v>
      </c>
      <c r="L440" s="440" t="n">
        <v>0</v>
      </c>
    </row>
    <row r="441" s="413" customFormat="true" ht="12.8" hidden="false" customHeight="false" outlineLevel="0" collapsed="false">
      <c r="A441" s="382" t="s">
        <v>801</v>
      </c>
      <c r="B441" s="413" t="s">
        <v>201</v>
      </c>
      <c r="C441" s="196" t="s">
        <v>936</v>
      </c>
      <c r="D441" s="417" t="s">
        <v>937</v>
      </c>
      <c r="E441" s="438" t="n">
        <v>0</v>
      </c>
      <c r="F441" s="438" t="n">
        <v>0</v>
      </c>
      <c r="G441" s="438" t="n">
        <v>0</v>
      </c>
      <c r="H441" s="438" t="n">
        <v>0</v>
      </c>
      <c r="I441" s="438" t="n">
        <v>0</v>
      </c>
      <c r="J441" s="438" t="n">
        <v>0</v>
      </c>
      <c r="K441" s="439" t="n">
        <v>0</v>
      </c>
      <c r="L441" s="440" t="n">
        <v>0</v>
      </c>
    </row>
    <row r="442" s="413" customFormat="true" ht="12.8" hidden="false" customHeight="false" outlineLevel="0" collapsed="false">
      <c r="A442" s="382" t="s">
        <v>801</v>
      </c>
      <c r="B442" s="413" t="s">
        <v>201</v>
      </c>
      <c r="C442" s="196" t="s">
        <v>938</v>
      </c>
      <c r="D442" s="417" t="s">
        <v>939</v>
      </c>
      <c r="E442" s="438" t="n">
        <v>0</v>
      </c>
      <c r="F442" s="438" t="n">
        <v>0</v>
      </c>
      <c r="G442" s="438" t="n">
        <v>0</v>
      </c>
      <c r="H442" s="438" t="n">
        <v>0</v>
      </c>
      <c r="I442" s="438" t="n">
        <v>0</v>
      </c>
      <c r="J442" s="438" t="n">
        <v>0</v>
      </c>
      <c r="K442" s="439" t="n">
        <v>0</v>
      </c>
      <c r="L442" s="440" t="n">
        <v>0</v>
      </c>
    </row>
    <row r="443" s="413" customFormat="true" ht="12.8" hidden="false" customHeight="false" outlineLevel="0" collapsed="false">
      <c r="A443" s="382" t="s">
        <v>801</v>
      </c>
      <c r="B443" s="413" t="s">
        <v>201</v>
      </c>
      <c r="C443" s="196" t="s">
        <v>940</v>
      </c>
      <c r="D443" s="417" t="s">
        <v>941</v>
      </c>
      <c r="E443" s="438" t="n">
        <v>0</v>
      </c>
      <c r="F443" s="438" t="n">
        <v>0</v>
      </c>
      <c r="G443" s="438" t="n">
        <v>0</v>
      </c>
      <c r="H443" s="438" t="n">
        <v>0</v>
      </c>
      <c r="I443" s="438" t="n">
        <v>0</v>
      </c>
      <c r="J443" s="438" t="n">
        <v>0</v>
      </c>
      <c r="K443" s="439" t="n">
        <v>0</v>
      </c>
      <c r="L443" s="440" t="n">
        <v>0</v>
      </c>
    </row>
    <row r="444" s="413" customFormat="true" ht="12.8" hidden="false" customHeight="false" outlineLevel="0" collapsed="false">
      <c r="A444" s="382" t="s">
        <v>801</v>
      </c>
      <c r="B444" s="413" t="s">
        <v>201</v>
      </c>
      <c r="C444" s="196" t="s">
        <v>942</v>
      </c>
      <c r="D444" s="417" t="s">
        <v>943</v>
      </c>
      <c r="E444" s="438" t="n">
        <v>0</v>
      </c>
      <c r="F444" s="438" t="n">
        <v>0</v>
      </c>
      <c r="G444" s="438" t="n">
        <v>0</v>
      </c>
      <c r="H444" s="438" t="n">
        <v>0</v>
      </c>
      <c r="I444" s="438" t="n">
        <v>0</v>
      </c>
      <c r="J444" s="438" t="n">
        <v>0</v>
      </c>
      <c r="K444" s="439" t="n">
        <v>0</v>
      </c>
      <c r="L444" s="440" t="n">
        <v>0</v>
      </c>
    </row>
    <row r="445" s="413" customFormat="true" ht="19.5" hidden="false" customHeight="false" outlineLevel="0" collapsed="false">
      <c r="A445" s="382" t="s">
        <v>944</v>
      </c>
      <c r="B445" s="413" t="s">
        <v>945</v>
      </c>
      <c r="C445" s="196" t="s">
        <v>946</v>
      </c>
      <c r="D445" s="418" t="s">
        <v>947</v>
      </c>
      <c r="E445" s="438" t="n">
        <v>0</v>
      </c>
      <c r="F445" s="438" t="n">
        <v>0</v>
      </c>
      <c r="G445" s="438" t="n">
        <v>0</v>
      </c>
      <c r="H445" s="438" t="n">
        <v>0</v>
      </c>
      <c r="I445" s="438" t="n">
        <v>0</v>
      </c>
      <c r="J445" s="438" t="n">
        <v>0</v>
      </c>
      <c r="K445" s="439" t="n">
        <v>0</v>
      </c>
      <c r="L445" s="440" t="n">
        <v>0</v>
      </c>
    </row>
    <row r="446" s="413" customFormat="true" ht="19.5" hidden="false" customHeight="false" outlineLevel="0" collapsed="false">
      <c r="A446" s="382" t="s">
        <v>944</v>
      </c>
      <c r="B446" s="413" t="s">
        <v>945</v>
      </c>
      <c r="C446" s="196" t="s">
        <v>948</v>
      </c>
      <c r="D446" s="418" t="s">
        <v>949</v>
      </c>
      <c r="E446" s="438" t="n">
        <v>0</v>
      </c>
      <c r="F446" s="438" t="n">
        <v>0</v>
      </c>
      <c r="G446" s="438" t="n">
        <v>0</v>
      </c>
      <c r="H446" s="438" t="n">
        <v>0</v>
      </c>
      <c r="I446" s="438" t="n">
        <v>0</v>
      </c>
      <c r="J446" s="438" t="n">
        <v>0</v>
      </c>
      <c r="K446" s="439" t="n">
        <v>0</v>
      </c>
      <c r="L446" s="440" t="n">
        <v>0</v>
      </c>
    </row>
    <row r="447" s="413" customFormat="true" ht="19.5" hidden="false" customHeight="false" outlineLevel="0" collapsed="false">
      <c r="A447" s="382" t="s">
        <v>944</v>
      </c>
      <c r="B447" s="413" t="s">
        <v>945</v>
      </c>
      <c r="C447" s="196" t="s">
        <v>950</v>
      </c>
      <c r="D447" s="418" t="s">
        <v>951</v>
      </c>
      <c r="E447" s="438" t="n">
        <v>0</v>
      </c>
      <c r="F447" s="438" t="n">
        <v>0</v>
      </c>
      <c r="G447" s="438" t="n">
        <v>0</v>
      </c>
      <c r="H447" s="438" t="n">
        <v>0</v>
      </c>
      <c r="I447" s="438" t="n">
        <v>0</v>
      </c>
      <c r="J447" s="438" t="n">
        <v>0</v>
      </c>
      <c r="K447" s="439" t="n">
        <v>0</v>
      </c>
      <c r="L447" s="440" t="n">
        <v>0</v>
      </c>
    </row>
    <row r="448" s="413" customFormat="true" ht="19.5" hidden="false" customHeight="false" outlineLevel="0" collapsed="false">
      <c r="A448" s="382" t="s">
        <v>944</v>
      </c>
      <c r="B448" s="413" t="s">
        <v>945</v>
      </c>
      <c r="C448" s="196" t="s">
        <v>952</v>
      </c>
      <c r="D448" s="418" t="s">
        <v>953</v>
      </c>
      <c r="E448" s="438" t="n">
        <v>0</v>
      </c>
      <c r="F448" s="438" t="n">
        <v>0</v>
      </c>
      <c r="G448" s="438" t="n">
        <v>0</v>
      </c>
      <c r="H448" s="438" t="n">
        <v>0</v>
      </c>
      <c r="I448" s="438" t="n">
        <v>0</v>
      </c>
      <c r="J448" s="438" t="n">
        <v>0</v>
      </c>
      <c r="K448" s="439" t="n">
        <v>0</v>
      </c>
      <c r="L448" s="440" t="n">
        <v>0</v>
      </c>
    </row>
    <row r="449" s="413" customFormat="true" ht="19.5" hidden="false" customHeight="false" outlineLevel="0" collapsed="false">
      <c r="A449" s="382" t="s">
        <v>944</v>
      </c>
      <c r="B449" s="413" t="s">
        <v>945</v>
      </c>
      <c r="C449" s="196" t="s">
        <v>954</v>
      </c>
      <c r="D449" s="418" t="s">
        <v>955</v>
      </c>
      <c r="E449" s="438" t="n">
        <v>0</v>
      </c>
      <c r="F449" s="438" t="n">
        <v>0</v>
      </c>
      <c r="G449" s="438" t="n">
        <v>0</v>
      </c>
      <c r="H449" s="438" t="n">
        <v>0</v>
      </c>
      <c r="I449" s="438" t="n">
        <v>0</v>
      </c>
      <c r="J449" s="438" t="n">
        <v>0</v>
      </c>
      <c r="K449" s="439" t="n">
        <v>0</v>
      </c>
      <c r="L449" s="440" t="n">
        <v>0</v>
      </c>
    </row>
    <row r="450" s="413" customFormat="true" ht="12.8" hidden="false" customHeight="false" outlineLevel="0" collapsed="false">
      <c r="A450" s="382" t="s">
        <v>944</v>
      </c>
      <c r="B450" s="413" t="s">
        <v>945</v>
      </c>
      <c r="C450" s="196" t="s">
        <v>956</v>
      </c>
      <c r="D450" s="418" t="s">
        <v>957</v>
      </c>
      <c r="E450" s="438" t="n">
        <v>0</v>
      </c>
      <c r="F450" s="438" t="n">
        <v>0</v>
      </c>
      <c r="G450" s="438" t="n">
        <v>0</v>
      </c>
      <c r="H450" s="438" t="n">
        <v>0</v>
      </c>
      <c r="I450" s="438" t="n">
        <v>0</v>
      </c>
      <c r="J450" s="438" t="n">
        <v>0</v>
      </c>
      <c r="K450" s="439" t="n">
        <v>0</v>
      </c>
      <c r="L450" s="440" t="n">
        <v>0</v>
      </c>
    </row>
    <row r="451" s="413" customFormat="true" ht="19.5" hidden="false" customHeight="false" outlineLevel="0" collapsed="false">
      <c r="A451" s="382" t="s">
        <v>944</v>
      </c>
      <c r="B451" s="413" t="s">
        <v>945</v>
      </c>
      <c r="C451" s="196" t="s">
        <v>958</v>
      </c>
      <c r="D451" s="418" t="s">
        <v>959</v>
      </c>
      <c r="E451" s="438" t="n">
        <v>0</v>
      </c>
      <c r="F451" s="438" t="n">
        <v>0</v>
      </c>
      <c r="G451" s="438" t="n">
        <v>0</v>
      </c>
      <c r="H451" s="438" t="n">
        <v>0</v>
      </c>
      <c r="I451" s="438" t="n">
        <v>0</v>
      </c>
      <c r="J451" s="438" t="n">
        <v>0</v>
      </c>
      <c r="K451" s="439" t="n">
        <v>0</v>
      </c>
      <c r="L451" s="440" t="n">
        <v>0</v>
      </c>
    </row>
    <row r="452" s="413" customFormat="true" ht="12.8" hidden="false" customHeight="false" outlineLevel="0" collapsed="false">
      <c r="A452" s="382" t="s">
        <v>944</v>
      </c>
      <c r="B452" s="413" t="s">
        <v>945</v>
      </c>
      <c r="C452" s="196" t="s">
        <v>960</v>
      </c>
      <c r="D452" s="418" t="s">
        <v>961</v>
      </c>
      <c r="E452" s="438" t="n">
        <v>0</v>
      </c>
      <c r="F452" s="438" t="n">
        <v>0</v>
      </c>
      <c r="G452" s="438" t="n">
        <v>0</v>
      </c>
      <c r="H452" s="438" t="n">
        <v>0</v>
      </c>
      <c r="I452" s="438" t="n">
        <v>0</v>
      </c>
      <c r="J452" s="438" t="n">
        <v>0</v>
      </c>
      <c r="K452" s="439" t="n">
        <v>0</v>
      </c>
      <c r="L452" s="440" t="n">
        <v>0</v>
      </c>
    </row>
    <row r="453" s="413" customFormat="true" ht="19.5" hidden="false" customHeight="false" outlineLevel="0" collapsed="false">
      <c r="A453" s="382" t="s">
        <v>944</v>
      </c>
      <c r="B453" s="413" t="s">
        <v>945</v>
      </c>
      <c r="C453" s="196" t="s">
        <v>962</v>
      </c>
      <c r="D453" s="418" t="s">
        <v>963</v>
      </c>
      <c r="E453" s="438" t="n">
        <v>0</v>
      </c>
      <c r="F453" s="438" t="n">
        <v>0</v>
      </c>
      <c r="G453" s="438" t="n">
        <v>0</v>
      </c>
      <c r="H453" s="438" t="n">
        <v>0</v>
      </c>
      <c r="I453" s="438" t="n">
        <v>0</v>
      </c>
      <c r="J453" s="438" t="n">
        <v>0</v>
      </c>
      <c r="K453" s="439" t="n">
        <v>0</v>
      </c>
      <c r="L453" s="440" t="n">
        <v>0</v>
      </c>
    </row>
    <row r="454" s="413" customFormat="true" ht="19.5" hidden="false" customHeight="false" outlineLevel="0" collapsed="false">
      <c r="A454" s="382" t="s">
        <v>944</v>
      </c>
      <c r="B454" s="413" t="s">
        <v>945</v>
      </c>
      <c r="C454" s="196" t="s">
        <v>964</v>
      </c>
      <c r="D454" s="418" t="s">
        <v>965</v>
      </c>
      <c r="E454" s="438" t="n">
        <v>0</v>
      </c>
      <c r="F454" s="438" t="n">
        <v>0</v>
      </c>
      <c r="G454" s="438" t="n">
        <v>0</v>
      </c>
      <c r="H454" s="438" t="n">
        <v>0</v>
      </c>
      <c r="I454" s="438" t="n">
        <v>0</v>
      </c>
      <c r="J454" s="438" t="n">
        <v>0</v>
      </c>
      <c r="K454" s="439" t="n">
        <v>0</v>
      </c>
      <c r="L454" s="440" t="n">
        <v>0</v>
      </c>
    </row>
    <row r="455" s="413" customFormat="true" ht="19.5" hidden="false" customHeight="false" outlineLevel="0" collapsed="false">
      <c r="A455" s="382" t="s">
        <v>944</v>
      </c>
      <c r="B455" s="413" t="s">
        <v>945</v>
      </c>
      <c r="C455" s="196" t="s">
        <v>966</v>
      </c>
      <c r="D455" s="418" t="s">
        <v>967</v>
      </c>
      <c r="E455" s="438" t="n">
        <v>0</v>
      </c>
      <c r="F455" s="438" t="n">
        <v>0</v>
      </c>
      <c r="G455" s="438" t="n">
        <v>0</v>
      </c>
      <c r="H455" s="438" t="n">
        <v>0</v>
      </c>
      <c r="I455" s="438" t="n">
        <v>0</v>
      </c>
      <c r="J455" s="438" t="n">
        <v>0</v>
      </c>
      <c r="K455" s="439" t="n">
        <v>0</v>
      </c>
      <c r="L455" s="440" t="n">
        <v>25910752</v>
      </c>
    </row>
    <row r="456" s="413" customFormat="true" ht="12.8" hidden="false" customHeight="false" outlineLevel="0" collapsed="false">
      <c r="A456" s="382" t="s">
        <v>944</v>
      </c>
      <c r="B456" s="413" t="s">
        <v>945</v>
      </c>
      <c r="C456" s="196" t="s">
        <v>968</v>
      </c>
      <c r="D456" s="418" t="s">
        <v>969</v>
      </c>
      <c r="E456" s="438" t="n">
        <v>0</v>
      </c>
      <c r="F456" s="438" t="n">
        <v>0</v>
      </c>
      <c r="G456" s="438" t="n">
        <v>0</v>
      </c>
      <c r="H456" s="438" t="n">
        <v>0</v>
      </c>
      <c r="I456" s="438" t="n">
        <v>0</v>
      </c>
      <c r="J456" s="438" t="n">
        <v>0</v>
      </c>
      <c r="K456" s="439" t="n">
        <v>0</v>
      </c>
      <c r="L456" s="440" t="n">
        <v>0</v>
      </c>
    </row>
    <row r="457" s="413" customFormat="true" ht="19.5" hidden="false" customHeight="false" outlineLevel="0" collapsed="false">
      <c r="A457" s="382" t="s">
        <v>944</v>
      </c>
      <c r="B457" s="413" t="s">
        <v>945</v>
      </c>
      <c r="C457" s="196" t="s">
        <v>970</v>
      </c>
      <c r="D457" s="418" t="s">
        <v>971</v>
      </c>
      <c r="E457" s="438" t="n">
        <v>0</v>
      </c>
      <c r="F457" s="438" t="n">
        <v>0</v>
      </c>
      <c r="G457" s="438" t="n">
        <v>0</v>
      </c>
      <c r="H457" s="438" t="n">
        <v>0</v>
      </c>
      <c r="I457" s="438" t="n">
        <v>0</v>
      </c>
      <c r="J457" s="438" t="n">
        <v>0</v>
      </c>
      <c r="K457" s="439" t="n">
        <v>0</v>
      </c>
      <c r="L457" s="440" t="n">
        <v>0</v>
      </c>
    </row>
    <row r="458" s="413" customFormat="true" ht="12.8" hidden="false" customHeight="false" outlineLevel="0" collapsed="false">
      <c r="A458" s="382" t="s">
        <v>944</v>
      </c>
      <c r="B458" s="413" t="s">
        <v>945</v>
      </c>
      <c r="C458" s="196" t="s">
        <v>972</v>
      </c>
      <c r="D458" s="418" t="s">
        <v>973</v>
      </c>
      <c r="E458" s="438" t="n">
        <v>0</v>
      </c>
      <c r="F458" s="438" t="n">
        <v>0</v>
      </c>
      <c r="G458" s="438" t="n">
        <v>0</v>
      </c>
      <c r="H458" s="438" t="n">
        <v>0</v>
      </c>
      <c r="I458" s="438" t="n">
        <v>0</v>
      </c>
      <c r="J458" s="438" t="n">
        <v>0</v>
      </c>
      <c r="K458" s="439" t="n">
        <v>0</v>
      </c>
      <c r="L458" s="440" t="n">
        <v>0</v>
      </c>
    </row>
    <row r="459" s="413" customFormat="true" ht="12.8" hidden="false" customHeight="false" outlineLevel="0" collapsed="false">
      <c r="A459" s="382" t="s">
        <v>944</v>
      </c>
      <c r="B459" s="413" t="s">
        <v>976</v>
      </c>
      <c r="C459" s="196" t="s">
        <v>977</v>
      </c>
      <c r="D459" s="418" t="s">
        <v>978</v>
      </c>
      <c r="E459" s="438" t="n">
        <v>0</v>
      </c>
      <c r="F459" s="438" t="n">
        <v>0</v>
      </c>
      <c r="G459" s="438" t="n">
        <v>0</v>
      </c>
      <c r="H459" s="438" t="n">
        <v>0</v>
      </c>
      <c r="I459" s="438" t="n">
        <v>0</v>
      </c>
      <c r="J459" s="438" t="n">
        <v>0</v>
      </c>
      <c r="K459" s="439" t="n">
        <v>0</v>
      </c>
      <c r="L459" s="440" t="n">
        <v>0</v>
      </c>
    </row>
    <row r="460" s="413" customFormat="true" ht="19.5" hidden="false" customHeight="false" outlineLevel="0" collapsed="false">
      <c r="A460" s="382" t="s">
        <v>944</v>
      </c>
      <c r="B460" s="413" t="s">
        <v>976</v>
      </c>
      <c r="C460" s="196" t="s">
        <v>979</v>
      </c>
      <c r="D460" s="418" t="s">
        <v>980</v>
      </c>
      <c r="E460" s="438" t="n">
        <v>0</v>
      </c>
      <c r="F460" s="438" t="n">
        <v>0</v>
      </c>
      <c r="G460" s="438" t="n">
        <v>0</v>
      </c>
      <c r="H460" s="438" t="n">
        <v>0</v>
      </c>
      <c r="I460" s="438" t="n">
        <v>0</v>
      </c>
      <c r="J460" s="438" t="n">
        <v>0</v>
      </c>
      <c r="K460" s="439" t="n">
        <v>0</v>
      </c>
      <c r="L460" s="440" t="n">
        <v>0</v>
      </c>
    </row>
    <row r="461" s="413" customFormat="true" ht="12.8" hidden="false" customHeight="false" outlineLevel="0" collapsed="false">
      <c r="A461" s="382" t="s">
        <v>944</v>
      </c>
      <c r="B461" s="413" t="s">
        <v>976</v>
      </c>
      <c r="C461" s="196" t="s">
        <v>981</v>
      </c>
      <c r="D461" s="418" t="s">
        <v>982</v>
      </c>
      <c r="E461" s="438" t="n">
        <v>0</v>
      </c>
      <c r="F461" s="438" t="n">
        <v>0</v>
      </c>
      <c r="G461" s="438" t="n">
        <v>0</v>
      </c>
      <c r="H461" s="438" t="n">
        <v>0</v>
      </c>
      <c r="I461" s="438" t="n">
        <v>0</v>
      </c>
      <c r="J461" s="438" t="n">
        <v>0</v>
      </c>
      <c r="K461" s="439" t="n">
        <v>0</v>
      </c>
      <c r="L461" s="440" t="n">
        <v>0</v>
      </c>
    </row>
    <row r="462" s="413" customFormat="true" ht="12.8" hidden="false" customHeight="false" outlineLevel="0" collapsed="false">
      <c r="A462" s="382" t="s">
        <v>944</v>
      </c>
      <c r="B462" s="413" t="s">
        <v>976</v>
      </c>
      <c r="C462" s="196" t="s">
        <v>983</v>
      </c>
      <c r="D462" s="418" t="s">
        <v>984</v>
      </c>
      <c r="E462" s="438" t="n">
        <v>0</v>
      </c>
      <c r="F462" s="438" t="n">
        <v>0</v>
      </c>
      <c r="G462" s="438" t="n">
        <v>0</v>
      </c>
      <c r="H462" s="438" t="n">
        <v>0</v>
      </c>
      <c r="I462" s="438" t="n">
        <v>0</v>
      </c>
      <c r="J462" s="438" t="n">
        <v>0</v>
      </c>
      <c r="K462" s="439" t="n">
        <v>0</v>
      </c>
      <c r="L462" s="440" t="n">
        <v>0</v>
      </c>
    </row>
    <row r="463" s="413" customFormat="true" ht="19.5" hidden="false" customHeight="false" outlineLevel="0" collapsed="false">
      <c r="A463" s="382" t="s">
        <v>944</v>
      </c>
      <c r="B463" s="413" t="s">
        <v>976</v>
      </c>
      <c r="C463" s="196" t="s">
        <v>985</v>
      </c>
      <c r="D463" s="418" t="s">
        <v>986</v>
      </c>
      <c r="E463" s="438" t="n">
        <v>0</v>
      </c>
      <c r="F463" s="438" t="n">
        <v>0</v>
      </c>
      <c r="G463" s="438" t="n">
        <v>0</v>
      </c>
      <c r="H463" s="438" t="n">
        <v>0</v>
      </c>
      <c r="I463" s="438" t="n">
        <v>0</v>
      </c>
      <c r="J463" s="438" t="n">
        <v>0</v>
      </c>
      <c r="K463" s="439" t="n">
        <v>0</v>
      </c>
      <c r="L463" s="440" t="n">
        <v>0</v>
      </c>
    </row>
    <row r="464" s="413" customFormat="true" ht="12.8" hidden="false" customHeight="false" outlineLevel="0" collapsed="false">
      <c r="A464" s="382" t="s">
        <v>944</v>
      </c>
      <c r="B464" s="413" t="s">
        <v>976</v>
      </c>
      <c r="C464" s="196" t="s">
        <v>987</v>
      </c>
      <c r="D464" s="418" t="s">
        <v>988</v>
      </c>
      <c r="E464" s="438" t="n">
        <v>0</v>
      </c>
      <c r="F464" s="438" t="n">
        <v>0</v>
      </c>
      <c r="G464" s="438" t="n">
        <v>0</v>
      </c>
      <c r="H464" s="438" t="n">
        <v>0</v>
      </c>
      <c r="I464" s="438" t="n">
        <v>0</v>
      </c>
      <c r="J464" s="438" t="n">
        <v>0</v>
      </c>
      <c r="K464" s="439" t="n">
        <v>0</v>
      </c>
      <c r="L464" s="440" t="n">
        <v>0</v>
      </c>
    </row>
    <row r="465" s="413" customFormat="true" ht="12.8" hidden="false" customHeight="false" outlineLevel="0" collapsed="false">
      <c r="A465" s="382" t="s">
        <v>944</v>
      </c>
      <c r="B465" s="413" t="s">
        <v>976</v>
      </c>
      <c r="C465" s="196" t="s">
        <v>989</v>
      </c>
      <c r="D465" s="418" t="s">
        <v>990</v>
      </c>
      <c r="E465" s="438" t="n">
        <v>0</v>
      </c>
      <c r="F465" s="438" t="n">
        <v>0</v>
      </c>
      <c r="G465" s="438" t="n">
        <v>0</v>
      </c>
      <c r="H465" s="438" t="n">
        <v>0</v>
      </c>
      <c r="I465" s="438" t="n">
        <v>0</v>
      </c>
      <c r="J465" s="438" t="n">
        <v>0</v>
      </c>
      <c r="K465" s="439" t="n">
        <v>0</v>
      </c>
      <c r="L465" s="440" t="n">
        <v>0</v>
      </c>
    </row>
    <row r="466" s="413" customFormat="true" ht="12.8" hidden="false" customHeight="false" outlineLevel="0" collapsed="false">
      <c r="A466" s="382" t="s">
        <v>944</v>
      </c>
      <c r="B466" s="413" t="s">
        <v>976</v>
      </c>
      <c r="C466" s="196" t="s">
        <v>977</v>
      </c>
      <c r="D466" s="418" t="s">
        <v>992</v>
      </c>
      <c r="E466" s="438" t="n">
        <v>0</v>
      </c>
      <c r="F466" s="438" t="n">
        <v>0</v>
      </c>
      <c r="G466" s="438" t="n">
        <v>0</v>
      </c>
      <c r="H466" s="438" t="n">
        <v>0</v>
      </c>
      <c r="I466" s="438" t="n">
        <v>0</v>
      </c>
      <c r="J466" s="438" t="n">
        <v>0</v>
      </c>
      <c r="K466" s="439" t="n">
        <v>0</v>
      </c>
      <c r="L466" s="440" t="n">
        <v>0</v>
      </c>
    </row>
    <row r="467" s="413" customFormat="true" ht="19.5" hidden="false" customHeight="false" outlineLevel="0" collapsed="false">
      <c r="A467" s="382" t="s">
        <v>944</v>
      </c>
      <c r="B467" s="413" t="s">
        <v>976</v>
      </c>
      <c r="C467" s="196" t="s">
        <v>979</v>
      </c>
      <c r="D467" s="418" t="s">
        <v>993</v>
      </c>
      <c r="E467" s="438" t="n">
        <v>0</v>
      </c>
      <c r="F467" s="438" t="n">
        <v>0</v>
      </c>
      <c r="G467" s="438" t="n">
        <v>0</v>
      </c>
      <c r="H467" s="438" t="n">
        <v>0</v>
      </c>
      <c r="I467" s="438" t="n">
        <v>0</v>
      </c>
      <c r="J467" s="438" t="n">
        <v>0</v>
      </c>
      <c r="K467" s="439" t="n">
        <v>0</v>
      </c>
      <c r="L467" s="440" t="n">
        <v>0</v>
      </c>
    </row>
    <row r="468" s="413" customFormat="true" ht="12.8" hidden="false" customHeight="false" outlineLevel="0" collapsed="false">
      <c r="A468" s="382" t="s">
        <v>944</v>
      </c>
      <c r="B468" s="413" t="s">
        <v>976</v>
      </c>
      <c r="C468" s="196" t="s">
        <v>981</v>
      </c>
      <c r="D468" s="418" t="s">
        <v>994</v>
      </c>
      <c r="E468" s="438" t="n">
        <v>0</v>
      </c>
      <c r="F468" s="438" t="n">
        <v>0</v>
      </c>
      <c r="G468" s="438" t="n">
        <v>0</v>
      </c>
      <c r="H468" s="438" t="n">
        <v>0</v>
      </c>
      <c r="I468" s="438" t="n">
        <v>0</v>
      </c>
      <c r="J468" s="438" t="n">
        <v>0</v>
      </c>
      <c r="K468" s="439" t="n">
        <v>0</v>
      </c>
      <c r="L468" s="440" t="n">
        <v>0</v>
      </c>
    </row>
    <row r="469" s="413" customFormat="true" ht="12.8" hidden="false" customHeight="false" outlineLevel="0" collapsed="false">
      <c r="A469" s="382" t="s">
        <v>944</v>
      </c>
      <c r="B469" s="413" t="s">
        <v>976</v>
      </c>
      <c r="C469" s="196" t="s">
        <v>983</v>
      </c>
      <c r="D469" s="418" t="s">
        <v>995</v>
      </c>
      <c r="E469" s="438" t="n">
        <v>0</v>
      </c>
      <c r="F469" s="438" t="n">
        <v>0</v>
      </c>
      <c r="G469" s="438" t="n">
        <v>0</v>
      </c>
      <c r="H469" s="438" t="n">
        <v>0</v>
      </c>
      <c r="I469" s="438" t="n">
        <v>0</v>
      </c>
      <c r="J469" s="438" t="n">
        <v>0</v>
      </c>
      <c r="K469" s="439" t="n">
        <v>0</v>
      </c>
      <c r="L469" s="440" t="n">
        <v>0</v>
      </c>
    </row>
    <row r="470" s="413" customFormat="true" ht="12.8" hidden="false" customHeight="false" outlineLevel="0" collapsed="false">
      <c r="A470" s="382" t="s">
        <v>944</v>
      </c>
      <c r="B470" s="413" t="s">
        <v>976</v>
      </c>
      <c r="C470" s="196" t="s">
        <v>996</v>
      </c>
      <c r="D470" s="418" t="s">
        <v>997</v>
      </c>
      <c r="E470" s="438" t="n">
        <v>0</v>
      </c>
      <c r="F470" s="438" t="n">
        <v>0</v>
      </c>
      <c r="G470" s="438" t="n">
        <v>0</v>
      </c>
      <c r="H470" s="438" t="n">
        <v>0</v>
      </c>
      <c r="I470" s="438" t="n">
        <v>0</v>
      </c>
      <c r="J470" s="438" t="n">
        <v>0</v>
      </c>
      <c r="K470" s="439" t="n">
        <v>0</v>
      </c>
      <c r="L470" s="440" t="n">
        <v>0</v>
      </c>
    </row>
    <row r="471" s="413" customFormat="true" ht="19.5" hidden="false" customHeight="false" outlineLevel="0" collapsed="false">
      <c r="A471" s="382" t="s">
        <v>944</v>
      </c>
      <c r="B471" s="413" t="s">
        <v>976</v>
      </c>
      <c r="C471" s="196" t="s">
        <v>998</v>
      </c>
      <c r="D471" s="418" t="s">
        <v>999</v>
      </c>
      <c r="E471" s="438" t="n">
        <v>0</v>
      </c>
      <c r="F471" s="438" t="n">
        <v>0</v>
      </c>
      <c r="G471" s="438" t="n">
        <v>0</v>
      </c>
      <c r="H471" s="438" t="n">
        <v>0</v>
      </c>
      <c r="I471" s="438" t="n">
        <v>0</v>
      </c>
      <c r="J471" s="438" t="n">
        <v>0</v>
      </c>
      <c r="K471" s="439" t="n">
        <v>0</v>
      </c>
      <c r="L471" s="440" t="n">
        <v>0</v>
      </c>
    </row>
    <row r="472" s="413" customFormat="true" ht="19.5" hidden="false" customHeight="false" outlineLevel="0" collapsed="false">
      <c r="A472" s="382" t="s">
        <v>944</v>
      </c>
      <c r="B472" s="413" t="s">
        <v>1000</v>
      </c>
      <c r="C472" s="196" t="s">
        <v>998</v>
      </c>
      <c r="D472" s="418" t="s">
        <v>1001</v>
      </c>
      <c r="E472" s="438" t="n">
        <v>0</v>
      </c>
      <c r="F472" s="438" t="n">
        <v>0</v>
      </c>
      <c r="G472" s="438" t="n">
        <v>0</v>
      </c>
      <c r="H472" s="438" t="n">
        <v>0</v>
      </c>
      <c r="I472" s="438" t="n">
        <v>0</v>
      </c>
      <c r="J472" s="438" t="n">
        <v>0</v>
      </c>
      <c r="K472" s="439" t="n">
        <v>0</v>
      </c>
      <c r="L472" s="440" t="n">
        <v>0</v>
      </c>
    </row>
    <row r="473" s="413" customFormat="true" ht="12.8" hidden="false" customHeight="false" outlineLevel="0" collapsed="false">
      <c r="A473" s="382" t="s">
        <v>944</v>
      </c>
      <c r="B473" s="413" t="s">
        <v>135</v>
      </c>
      <c r="C473" s="196" t="s">
        <v>286</v>
      </c>
      <c r="D473" s="418" t="s">
        <v>1002</v>
      </c>
      <c r="E473" s="438" t="n">
        <v>0</v>
      </c>
      <c r="F473" s="438" t="n">
        <v>0</v>
      </c>
      <c r="G473" s="438" t="n">
        <v>0</v>
      </c>
      <c r="H473" s="438" t="n">
        <v>0</v>
      </c>
      <c r="I473" s="438" t="n">
        <v>0</v>
      </c>
      <c r="J473" s="438" t="n">
        <v>0</v>
      </c>
      <c r="K473" s="439" t="n">
        <v>0</v>
      </c>
      <c r="L473" s="440" t="n">
        <v>0</v>
      </c>
    </row>
    <row r="474" s="413" customFormat="true" ht="19.5" hidden="false" customHeight="false" outlineLevel="0" collapsed="false">
      <c r="A474" s="382" t="s">
        <v>1003</v>
      </c>
      <c r="B474" s="413" t="s">
        <v>561</v>
      </c>
      <c r="C474" s="196" t="s">
        <v>1004</v>
      </c>
      <c r="D474" s="419" t="s">
        <v>1005</v>
      </c>
      <c r="E474" s="438" t="n">
        <v>0</v>
      </c>
      <c r="F474" s="438" t="n">
        <v>0</v>
      </c>
      <c r="G474" s="438" t="n">
        <v>0</v>
      </c>
      <c r="H474" s="438" t="n">
        <v>0</v>
      </c>
      <c r="I474" s="438" t="n">
        <v>0</v>
      </c>
      <c r="J474" s="438" t="n">
        <v>0</v>
      </c>
      <c r="K474" s="439" t="n">
        <v>0</v>
      </c>
      <c r="L474" s="440" t="n">
        <v>0</v>
      </c>
    </row>
    <row r="475" s="413" customFormat="true" ht="12.8" hidden="false" customHeight="false" outlineLevel="0" collapsed="false">
      <c r="A475" s="382" t="s">
        <v>1003</v>
      </c>
      <c r="B475" s="413" t="s">
        <v>561</v>
      </c>
      <c r="C475" s="196" t="s">
        <v>1006</v>
      </c>
      <c r="D475" s="419" t="s">
        <v>1007</v>
      </c>
      <c r="E475" s="438" t="n">
        <v>0</v>
      </c>
      <c r="F475" s="438" t="n">
        <v>0</v>
      </c>
      <c r="G475" s="438" t="n">
        <v>0</v>
      </c>
      <c r="H475" s="438" t="n">
        <v>0</v>
      </c>
      <c r="I475" s="438" t="n">
        <v>0</v>
      </c>
      <c r="J475" s="438" t="n">
        <v>0</v>
      </c>
      <c r="K475" s="439" t="n">
        <v>0</v>
      </c>
      <c r="L475" s="440" t="n">
        <v>0</v>
      </c>
    </row>
    <row r="476" s="413" customFormat="true" ht="19.5" hidden="false" customHeight="false" outlineLevel="0" collapsed="false">
      <c r="A476" s="382" t="s">
        <v>1003</v>
      </c>
      <c r="B476" s="413" t="s">
        <v>561</v>
      </c>
      <c r="C476" s="196" t="s">
        <v>1008</v>
      </c>
      <c r="D476" s="419" t="s">
        <v>1009</v>
      </c>
      <c r="E476" s="438" t="n">
        <v>0</v>
      </c>
      <c r="F476" s="438" t="n">
        <v>0</v>
      </c>
      <c r="G476" s="438" t="n">
        <v>0</v>
      </c>
      <c r="H476" s="438" t="n">
        <v>0</v>
      </c>
      <c r="I476" s="438" t="n">
        <v>0</v>
      </c>
      <c r="J476" s="438" t="n">
        <v>0</v>
      </c>
      <c r="K476" s="439" t="n">
        <v>0</v>
      </c>
      <c r="L476" s="440" t="n">
        <v>0</v>
      </c>
    </row>
    <row r="477" s="413" customFormat="true" ht="12.8" hidden="false" customHeight="false" outlineLevel="0" collapsed="false">
      <c r="A477" s="382" t="s">
        <v>1003</v>
      </c>
      <c r="B477" s="413" t="s">
        <v>561</v>
      </c>
      <c r="C477" s="196" t="s">
        <v>1010</v>
      </c>
      <c r="D477" s="419" t="s">
        <v>1011</v>
      </c>
      <c r="E477" s="438" t="n">
        <v>0</v>
      </c>
      <c r="F477" s="438" t="n">
        <v>0</v>
      </c>
      <c r="G477" s="438" t="n">
        <v>0</v>
      </c>
      <c r="H477" s="438" t="n">
        <v>0</v>
      </c>
      <c r="I477" s="438" t="n">
        <v>0</v>
      </c>
      <c r="J477" s="438" t="n">
        <v>0</v>
      </c>
      <c r="K477" s="439" t="n">
        <v>0</v>
      </c>
      <c r="L477" s="440" t="n">
        <v>0</v>
      </c>
    </row>
    <row r="478" s="413" customFormat="true" ht="19.5" hidden="false" customHeight="false" outlineLevel="0" collapsed="false">
      <c r="A478" s="382" t="s">
        <v>1003</v>
      </c>
      <c r="B478" s="413" t="s">
        <v>561</v>
      </c>
      <c r="C478" s="196" t="s">
        <v>1012</v>
      </c>
      <c r="D478" s="419" t="s">
        <v>1013</v>
      </c>
      <c r="E478" s="438" t="n">
        <v>0</v>
      </c>
      <c r="F478" s="438" t="n">
        <v>0</v>
      </c>
      <c r="G478" s="438" t="n">
        <v>0</v>
      </c>
      <c r="H478" s="438" t="n">
        <v>0</v>
      </c>
      <c r="I478" s="438" t="n">
        <v>0</v>
      </c>
      <c r="J478" s="438" t="n">
        <v>0</v>
      </c>
      <c r="K478" s="439" t="n">
        <v>0</v>
      </c>
      <c r="L478" s="440" t="n">
        <v>0</v>
      </c>
    </row>
    <row r="479" s="413" customFormat="true" ht="19.5" hidden="false" customHeight="false" outlineLevel="0" collapsed="false">
      <c r="A479" s="382" t="s">
        <v>1003</v>
      </c>
      <c r="B479" s="413" t="s">
        <v>561</v>
      </c>
      <c r="C479" s="196" t="s">
        <v>1014</v>
      </c>
      <c r="D479" s="419" t="s">
        <v>1015</v>
      </c>
      <c r="E479" s="438" t="n">
        <v>0</v>
      </c>
      <c r="F479" s="438" t="n">
        <v>0</v>
      </c>
      <c r="G479" s="438" t="n">
        <v>0</v>
      </c>
      <c r="H479" s="438" t="n">
        <v>0</v>
      </c>
      <c r="I479" s="438" t="n">
        <v>0</v>
      </c>
      <c r="J479" s="438" t="n">
        <v>0</v>
      </c>
      <c r="K479" s="439" t="n">
        <v>0</v>
      </c>
      <c r="L479" s="440" t="n">
        <v>0</v>
      </c>
    </row>
    <row r="480" s="413" customFormat="true" ht="19.5" hidden="false" customHeight="false" outlineLevel="0" collapsed="false">
      <c r="A480" s="382" t="s">
        <v>1003</v>
      </c>
      <c r="B480" s="413" t="s">
        <v>561</v>
      </c>
      <c r="C480" s="196" t="s">
        <v>1016</v>
      </c>
      <c r="D480" s="419" t="s">
        <v>1017</v>
      </c>
      <c r="E480" s="438" t="n">
        <v>0</v>
      </c>
      <c r="F480" s="438" t="n">
        <v>0</v>
      </c>
      <c r="G480" s="438" t="n">
        <v>0</v>
      </c>
      <c r="H480" s="438" t="n">
        <v>0</v>
      </c>
      <c r="I480" s="438" t="n">
        <v>0</v>
      </c>
      <c r="J480" s="438" t="n">
        <v>0</v>
      </c>
      <c r="K480" s="439" t="n">
        <v>0</v>
      </c>
      <c r="L480" s="440" t="n">
        <v>0</v>
      </c>
    </row>
    <row r="481" s="413" customFormat="true" ht="12.8" hidden="false" customHeight="false" outlineLevel="0" collapsed="false">
      <c r="A481" s="382" t="s">
        <v>1003</v>
      </c>
      <c r="B481" s="413" t="s">
        <v>561</v>
      </c>
      <c r="C481" s="196" t="s">
        <v>1018</v>
      </c>
      <c r="D481" s="419" t="s">
        <v>1019</v>
      </c>
      <c r="E481" s="438" t="n">
        <v>0</v>
      </c>
      <c r="F481" s="438" t="n">
        <v>0</v>
      </c>
      <c r="G481" s="438" t="n">
        <v>0</v>
      </c>
      <c r="H481" s="438" t="n">
        <v>0</v>
      </c>
      <c r="I481" s="438" t="n">
        <v>0</v>
      </c>
      <c r="J481" s="438" t="n">
        <v>0</v>
      </c>
      <c r="K481" s="439" t="n">
        <v>0</v>
      </c>
      <c r="L481" s="440" t="n">
        <v>0</v>
      </c>
    </row>
    <row r="482" s="413" customFormat="true" ht="12.8" hidden="false" customHeight="false" outlineLevel="0" collapsed="false">
      <c r="A482" s="382" t="s">
        <v>1003</v>
      </c>
      <c r="B482" s="413" t="s">
        <v>561</v>
      </c>
      <c r="C482" s="196" t="s">
        <v>1020</v>
      </c>
      <c r="D482" s="419" t="s">
        <v>1021</v>
      </c>
      <c r="E482" s="438" t="n">
        <v>0</v>
      </c>
      <c r="F482" s="438" t="n">
        <v>0</v>
      </c>
      <c r="G482" s="438" t="n">
        <v>0</v>
      </c>
      <c r="H482" s="438" t="n">
        <v>0</v>
      </c>
      <c r="I482" s="438" t="n">
        <v>0</v>
      </c>
      <c r="J482" s="438" t="n">
        <v>0</v>
      </c>
      <c r="K482" s="439" t="n">
        <v>0</v>
      </c>
      <c r="L482" s="440" t="n">
        <v>0</v>
      </c>
    </row>
    <row r="483" s="413" customFormat="true" ht="12.8" hidden="false" customHeight="false" outlineLevel="0" collapsed="false">
      <c r="A483" s="382" t="s">
        <v>1003</v>
      </c>
      <c r="B483" s="413" t="s">
        <v>561</v>
      </c>
      <c r="C483" s="196" t="s">
        <v>1022</v>
      </c>
      <c r="D483" s="419" t="s">
        <v>1023</v>
      </c>
      <c r="E483" s="438" t="n">
        <v>0</v>
      </c>
      <c r="F483" s="438" t="n">
        <v>0</v>
      </c>
      <c r="G483" s="438" t="n">
        <v>0</v>
      </c>
      <c r="H483" s="438" t="n">
        <v>0</v>
      </c>
      <c r="I483" s="438" t="n">
        <v>0</v>
      </c>
      <c r="J483" s="438" t="n">
        <v>0</v>
      </c>
      <c r="K483" s="439" t="n">
        <v>0</v>
      </c>
      <c r="L483" s="440" t="n">
        <v>0</v>
      </c>
    </row>
    <row r="484" s="413" customFormat="true" ht="19.5" hidden="false" customHeight="false" outlineLevel="0" collapsed="false">
      <c r="A484" s="382" t="s">
        <v>1003</v>
      </c>
      <c r="B484" s="413" t="s">
        <v>561</v>
      </c>
      <c r="C484" s="196" t="s">
        <v>1004</v>
      </c>
      <c r="D484" s="419" t="s">
        <v>1024</v>
      </c>
      <c r="E484" s="438" t="n">
        <v>0</v>
      </c>
      <c r="F484" s="438" t="n">
        <v>0</v>
      </c>
      <c r="G484" s="438" t="n">
        <v>0</v>
      </c>
      <c r="H484" s="438" t="n">
        <v>0</v>
      </c>
      <c r="I484" s="438" t="n">
        <v>0</v>
      </c>
      <c r="J484" s="438" t="n">
        <v>0</v>
      </c>
      <c r="K484" s="439" t="n">
        <v>0</v>
      </c>
      <c r="L484" s="440" t="n">
        <v>0</v>
      </c>
    </row>
    <row r="485" s="413" customFormat="true" ht="19.5" hidden="false" customHeight="false" outlineLevel="0" collapsed="false">
      <c r="A485" s="382" t="s">
        <v>1003</v>
      </c>
      <c r="B485" s="413" t="s">
        <v>561</v>
      </c>
      <c r="C485" s="196" t="s">
        <v>1008</v>
      </c>
      <c r="D485" s="419" t="s">
        <v>1025</v>
      </c>
      <c r="E485" s="438" t="n">
        <v>0</v>
      </c>
      <c r="F485" s="438" t="n">
        <v>0</v>
      </c>
      <c r="G485" s="438" t="n">
        <v>0</v>
      </c>
      <c r="H485" s="438" t="n">
        <v>0</v>
      </c>
      <c r="I485" s="438" t="n">
        <v>0</v>
      </c>
      <c r="J485" s="438" t="n">
        <v>0</v>
      </c>
      <c r="K485" s="439" t="n">
        <v>0</v>
      </c>
      <c r="L485" s="440" t="n">
        <v>0</v>
      </c>
    </row>
    <row r="486" s="413" customFormat="true" ht="12.8" hidden="false" customHeight="false" outlineLevel="0" collapsed="false">
      <c r="A486" s="382" t="s">
        <v>1003</v>
      </c>
      <c r="B486" s="413" t="s">
        <v>561</v>
      </c>
      <c r="C486" s="196" t="s">
        <v>1010</v>
      </c>
      <c r="D486" s="419" t="s">
        <v>1026</v>
      </c>
      <c r="E486" s="438" t="n">
        <v>0</v>
      </c>
      <c r="F486" s="438" t="n">
        <v>0</v>
      </c>
      <c r="G486" s="438" t="n">
        <v>0</v>
      </c>
      <c r="H486" s="438" t="n">
        <v>0</v>
      </c>
      <c r="I486" s="438" t="n">
        <v>0</v>
      </c>
      <c r="J486" s="438" t="n">
        <v>0</v>
      </c>
      <c r="K486" s="439" t="n">
        <v>0</v>
      </c>
      <c r="L486" s="440" t="n">
        <v>0</v>
      </c>
    </row>
    <row r="487" s="413" customFormat="true" ht="19.5" hidden="false" customHeight="false" outlineLevel="0" collapsed="false">
      <c r="A487" s="382" t="s">
        <v>1003</v>
      </c>
      <c r="B487" s="413" t="s">
        <v>561</v>
      </c>
      <c r="C487" s="196" t="s">
        <v>1014</v>
      </c>
      <c r="D487" s="419" t="s">
        <v>1027</v>
      </c>
      <c r="E487" s="438" t="n">
        <v>0</v>
      </c>
      <c r="F487" s="438" t="n">
        <v>0</v>
      </c>
      <c r="G487" s="438" t="n">
        <v>0</v>
      </c>
      <c r="H487" s="438" t="n">
        <v>0</v>
      </c>
      <c r="I487" s="438" t="n">
        <v>0</v>
      </c>
      <c r="J487" s="438" t="n">
        <v>0</v>
      </c>
      <c r="K487" s="439" t="n">
        <v>0</v>
      </c>
      <c r="L487" s="440" t="n">
        <v>0</v>
      </c>
    </row>
    <row r="488" s="413" customFormat="true" ht="19.5" hidden="false" customHeight="false" outlineLevel="0" collapsed="false">
      <c r="A488" s="382" t="s">
        <v>1003</v>
      </c>
      <c r="B488" s="413" t="s">
        <v>561</v>
      </c>
      <c r="C488" s="196" t="s">
        <v>1028</v>
      </c>
      <c r="D488" s="419" t="s">
        <v>1029</v>
      </c>
      <c r="E488" s="438" t="n">
        <v>0</v>
      </c>
      <c r="F488" s="438" t="n">
        <v>0</v>
      </c>
      <c r="G488" s="438" t="n">
        <v>0</v>
      </c>
      <c r="H488" s="438" t="n">
        <v>0</v>
      </c>
      <c r="I488" s="438" t="n">
        <v>0</v>
      </c>
      <c r="J488" s="438" t="n">
        <v>0</v>
      </c>
      <c r="K488" s="439" t="n">
        <v>0</v>
      </c>
      <c r="L488" s="440" t="n">
        <v>0</v>
      </c>
    </row>
    <row r="489" s="413" customFormat="true" ht="12.8" hidden="false" customHeight="false" outlineLevel="0" collapsed="false">
      <c r="A489" s="382" t="s">
        <v>1003</v>
      </c>
      <c r="B489" s="413" t="s">
        <v>561</v>
      </c>
      <c r="C489" s="196" t="s">
        <v>1018</v>
      </c>
      <c r="D489" s="419" t="s">
        <v>1030</v>
      </c>
      <c r="E489" s="438" t="n">
        <v>0</v>
      </c>
      <c r="F489" s="438" t="n">
        <v>0</v>
      </c>
      <c r="G489" s="438" t="n">
        <v>0</v>
      </c>
      <c r="H489" s="438" t="n">
        <v>0</v>
      </c>
      <c r="I489" s="438" t="n">
        <v>0</v>
      </c>
      <c r="J489" s="438" t="n">
        <v>0</v>
      </c>
      <c r="K489" s="439" t="n">
        <v>0</v>
      </c>
      <c r="L489" s="440" t="n">
        <v>0</v>
      </c>
    </row>
    <row r="490" s="413" customFormat="true" ht="12.8" hidden="false" customHeight="false" outlineLevel="0" collapsed="false">
      <c r="A490" s="382" t="s">
        <v>1003</v>
      </c>
      <c r="B490" s="413" t="s">
        <v>561</v>
      </c>
      <c r="C490" s="196" t="s">
        <v>1020</v>
      </c>
      <c r="D490" s="419" t="s">
        <v>1031</v>
      </c>
      <c r="E490" s="438" t="n">
        <v>0</v>
      </c>
      <c r="F490" s="438" t="n">
        <v>0</v>
      </c>
      <c r="G490" s="438" t="n">
        <v>0</v>
      </c>
      <c r="H490" s="438" t="n">
        <v>0</v>
      </c>
      <c r="I490" s="438" t="n">
        <v>0</v>
      </c>
      <c r="J490" s="438" t="n">
        <v>0</v>
      </c>
      <c r="K490" s="439" t="n">
        <v>0</v>
      </c>
      <c r="L490" s="440" t="n">
        <v>0</v>
      </c>
    </row>
    <row r="491" s="413" customFormat="true" ht="28.5" hidden="false" customHeight="false" outlineLevel="0" collapsed="false">
      <c r="A491" s="382" t="s">
        <v>1003</v>
      </c>
      <c r="B491" s="413" t="s">
        <v>561</v>
      </c>
      <c r="C491" s="196" t="s">
        <v>1032</v>
      </c>
      <c r="D491" s="419" t="s">
        <v>1033</v>
      </c>
      <c r="E491" s="438" t="n">
        <v>0</v>
      </c>
      <c r="F491" s="438" t="n">
        <v>0</v>
      </c>
      <c r="G491" s="438" t="n">
        <v>0</v>
      </c>
      <c r="H491" s="438" t="n">
        <v>0</v>
      </c>
      <c r="I491" s="438" t="n">
        <v>0</v>
      </c>
      <c r="J491" s="438" t="n">
        <v>0</v>
      </c>
      <c r="K491" s="439" t="n">
        <v>0</v>
      </c>
      <c r="L491" s="440" t="n">
        <v>0</v>
      </c>
    </row>
    <row r="492" s="413" customFormat="true" ht="12.8" hidden="false" customHeight="false" outlineLevel="0" collapsed="false">
      <c r="A492" s="382" t="s">
        <v>1003</v>
      </c>
      <c r="B492" s="413" t="s">
        <v>561</v>
      </c>
      <c r="C492" s="196" t="s">
        <v>1022</v>
      </c>
      <c r="D492" s="419" t="s">
        <v>1034</v>
      </c>
      <c r="E492" s="438" t="n">
        <v>0</v>
      </c>
      <c r="F492" s="438" t="n">
        <v>0</v>
      </c>
      <c r="G492" s="438" t="n">
        <v>0</v>
      </c>
      <c r="H492" s="438" t="n">
        <v>0</v>
      </c>
      <c r="I492" s="438" t="n">
        <v>0</v>
      </c>
      <c r="J492" s="438" t="n">
        <v>0</v>
      </c>
      <c r="K492" s="439" t="n">
        <v>0</v>
      </c>
      <c r="L492" s="440" t="n">
        <v>0</v>
      </c>
    </row>
    <row r="493" s="413" customFormat="true" ht="28.5" hidden="false" customHeight="false" outlineLevel="0" collapsed="false">
      <c r="A493" s="382" t="s">
        <v>1003</v>
      </c>
      <c r="B493" s="413" t="s">
        <v>561</v>
      </c>
      <c r="C493" s="196" t="s">
        <v>1035</v>
      </c>
      <c r="D493" s="419" t="s">
        <v>1036</v>
      </c>
      <c r="E493" s="438" t="n">
        <v>0</v>
      </c>
      <c r="F493" s="438" t="n">
        <v>0</v>
      </c>
      <c r="G493" s="438" t="n">
        <v>0</v>
      </c>
      <c r="H493" s="438" t="n">
        <v>0</v>
      </c>
      <c r="I493" s="438" t="n">
        <v>0</v>
      </c>
      <c r="J493" s="438" t="n">
        <v>0</v>
      </c>
      <c r="K493" s="439" t="n">
        <v>0</v>
      </c>
      <c r="L493" s="440" t="n">
        <v>0</v>
      </c>
    </row>
    <row r="494" s="413" customFormat="true" ht="19.5" hidden="false" customHeight="false" outlineLevel="0" collapsed="false">
      <c r="A494" s="382" t="s">
        <v>1003</v>
      </c>
      <c r="B494" s="413" t="s">
        <v>561</v>
      </c>
      <c r="C494" s="196" t="s">
        <v>1037</v>
      </c>
      <c r="D494" s="419" t="s">
        <v>1038</v>
      </c>
      <c r="E494" s="438" t="n">
        <v>0</v>
      </c>
      <c r="F494" s="438" t="n">
        <v>0</v>
      </c>
      <c r="G494" s="438" t="n">
        <v>0</v>
      </c>
      <c r="H494" s="438" t="n">
        <v>0</v>
      </c>
      <c r="I494" s="438" t="n">
        <v>0</v>
      </c>
      <c r="J494" s="438" t="n">
        <v>0</v>
      </c>
      <c r="K494" s="439" t="n">
        <v>0</v>
      </c>
      <c r="L494" s="440" t="n">
        <v>0</v>
      </c>
    </row>
    <row r="495" s="413" customFormat="true" ht="19.5" hidden="false" customHeight="false" outlineLevel="0" collapsed="false">
      <c r="A495" s="382" t="s">
        <v>1003</v>
      </c>
      <c r="B495" s="413" t="s">
        <v>561</v>
      </c>
      <c r="C495" s="196" t="s">
        <v>1039</v>
      </c>
      <c r="D495" s="419" t="s">
        <v>1040</v>
      </c>
      <c r="E495" s="438" t="n">
        <v>0</v>
      </c>
      <c r="F495" s="438" t="n">
        <v>0</v>
      </c>
      <c r="G495" s="438" t="n">
        <v>0</v>
      </c>
      <c r="H495" s="438" t="n">
        <v>0</v>
      </c>
      <c r="I495" s="438" t="n">
        <v>0</v>
      </c>
      <c r="J495" s="438" t="n">
        <v>0</v>
      </c>
      <c r="K495" s="439" t="n">
        <v>0</v>
      </c>
      <c r="L495" s="440" t="n">
        <v>0</v>
      </c>
    </row>
    <row r="496" s="413" customFormat="true" ht="12.8" hidden="false" customHeight="false" outlineLevel="0" collapsed="false">
      <c r="A496" s="382" t="s">
        <v>1003</v>
      </c>
      <c r="B496" s="413" t="s">
        <v>561</v>
      </c>
      <c r="C496" s="196" t="s">
        <v>1041</v>
      </c>
      <c r="D496" s="419" t="s">
        <v>1042</v>
      </c>
      <c r="E496" s="438" t="n">
        <v>0</v>
      </c>
      <c r="F496" s="438" t="n">
        <v>0</v>
      </c>
      <c r="G496" s="438" t="n">
        <v>0</v>
      </c>
      <c r="H496" s="438" t="n">
        <v>0</v>
      </c>
      <c r="I496" s="438" t="n">
        <v>0</v>
      </c>
      <c r="J496" s="438" t="n">
        <v>0</v>
      </c>
      <c r="K496" s="439" t="n">
        <v>0</v>
      </c>
      <c r="L496" s="440" t="n">
        <v>0</v>
      </c>
    </row>
    <row r="497" s="413" customFormat="true" ht="19.5" hidden="false" customHeight="false" outlineLevel="0" collapsed="false">
      <c r="A497" s="382" t="s">
        <v>1003</v>
      </c>
      <c r="B497" s="413" t="s">
        <v>561</v>
      </c>
      <c r="C497" s="196" t="s">
        <v>1043</v>
      </c>
      <c r="D497" s="419" t="s">
        <v>1044</v>
      </c>
      <c r="E497" s="438" t="n">
        <v>0</v>
      </c>
      <c r="F497" s="438" t="n">
        <v>0</v>
      </c>
      <c r="G497" s="438" t="n">
        <v>0</v>
      </c>
      <c r="H497" s="438" t="n">
        <v>0</v>
      </c>
      <c r="I497" s="438" t="n">
        <v>0</v>
      </c>
      <c r="J497" s="438" t="n">
        <v>0</v>
      </c>
      <c r="K497" s="439" t="n">
        <v>0</v>
      </c>
      <c r="L497" s="440" t="n">
        <v>0</v>
      </c>
    </row>
    <row r="498" s="413" customFormat="true" ht="19.5" hidden="false" customHeight="false" outlineLevel="0" collapsed="false">
      <c r="A498" s="382" t="s">
        <v>1003</v>
      </c>
      <c r="B498" s="413" t="s">
        <v>561</v>
      </c>
      <c r="C498" s="196" t="s">
        <v>1045</v>
      </c>
      <c r="D498" s="419" t="s">
        <v>1046</v>
      </c>
      <c r="E498" s="438" t="n">
        <v>0</v>
      </c>
      <c r="F498" s="438" t="n">
        <v>0</v>
      </c>
      <c r="G498" s="438" t="n">
        <v>0</v>
      </c>
      <c r="H498" s="438" t="n">
        <v>0</v>
      </c>
      <c r="I498" s="438" t="n">
        <v>0</v>
      </c>
      <c r="J498" s="438" t="n">
        <v>0</v>
      </c>
      <c r="K498" s="439" t="n">
        <v>0</v>
      </c>
      <c r="L498" s="440" t="n">
        <v>0</v>
      </c>
    </row>
    <row r="499" s="413" customFormat="true" ht="19.5" hidden="false" customHeight="false" outlineLevel="0" collapsed="false">
      <c r="A499" s="382" t="s">
        <v>1003</v>
      </c>
      <c r="B499" s="413" t="s">
        <v>561</v>
      </c>
      <c r="C499" s="196" t="s">
        <v>1047</v>
      </c>
      <c r="D499" s="419" t="s">
        <v>1048</v>
      </c>
      <c r="E499" s="438" t="n">
        <v>0</v>
      </c>
      <c r="F499" s="438" t="n">
        <v>0</v>
      </c>
      <c r="G499" s="438" t="n">
        <v>0</v>
      </c>
      <c r="H499" s="438" t="n">
        <v>0</v>
      </c>
      <c r="I499" s="438" t="n">
        <v>0</v>
      </c>
      <c r="J499" s="438" t="n">
        <v>0</v>
      </c>
      <c r="K499" s="439" t="n">
        <v>0</v>
      </c>
      <c r="L499" s="440" t="n">
        <v>0</v>
      </c>
    </row>
    <row r="500" s="413" customFormat="true" ht="28.5" hidden="false" customHeight="false" outlineLevel="0" collapsed="false">
      <c r="A500" s="382" t="s">
        <v>1003</v>
      </c>
      <c r="B500" s="413" t="s">
        <v>561</v>
      </c>
      <c r="C500" s="196" t="s">
        <v>1049</v>
      </c>
      <c r="D500" s="419" t="s">
        <v>1050</v>
      </c>
      <c r="E500" s="438" t="n">
        <v>0</v>
      </c>
      <c r="F500" s="438" t="n">
        <v>0</v>
      </c>
      <c r="G500" s="438" t="n">
        <v>0</v>
      </c>
      <c r="H500" s="438" t="n">
        <v>0</v>
      </c>
      <c r="I500" s="438" t="n">
        <v>0</v>
      </c>
      <c r="J500" s="438" t="n">
        <v>0</v>
      </c>
      <c r="K500" s="439" t="n">
        <v>0</v>
      </c>
      <c r="L500" s="440" t="n">
        <v>0</v>
      </c>
    </row>
    <row r="501" s="413" customFormat="true" ht="12.8" hidden="false" customHeight="false" outlineLevel="0" collapsed="false">
      <c r="A501" s="382" t="s">
        <v>1003</v>
      </c>
      <c r="B501" s="413" t="s">
        <v>561</v>
      </c>
      <c r="C501" s="196" t="s">
        <v>1051</v>
      </c>
      <c r="D501" s="419" t="s">
        <v>1052</v>
      </c>
      <c r="E501" s="438" t="n">
        <v>0</v>
      </c>
      <c r="F501" s="438" t="n">
        <v>0</v>
      </c>
      <c r="G501" s="438" t="n">
        <v>0</v>
      </c>
      <c r="H501" s="438" t="n">
        <v>0</v>
      </c>
      <c r="I501" s="438" t="n">
        <v>0</v>
      </c>
      <c r="J501" s="438" t="n">
        <v>0</v>
      </c>
      <c r="K501" s="439" t="n">
        <v>0</v>
      </c>
      <c r="L501" s="440" t="n">
        <v>0</v>
      </c>
    </row>
    <row r="502" s="413" customFormat="true" ht="28.5" hidden="false" customHeight="false" outlineLevel="0" collapsed="false">
      <c r="A502" s="382" t="s">
        <v>1003</v>
      </c>
      <c r="B502" s="413" t="s">
        <v>561</v>
      </c>
      <c r="C502" s="196" t="s">
        <v>1059</v>
      </c>
      <c r="D502" s="419" t="s">
        <v>1060</v>
      </c>
      <c r="E502" s="438" t="n">
        <v>0</v>
      </c>
      <c r="F502" s="438" t="n">
        <v>0</v>
      </c>
      <c r="G502" s="438" t="n">
        <v>0</v>
      </c>
      <c r="H502" s="438" t="n">
        <v>0</v>
      </c>
      <c r="I502" s="438" t="n">
        <v>0</v>
      </c>
      <c r="J502" s="438" t="n">
        <v>0</v>
      </c>
      <c r="K502" s="439" t="n">
        <v>0</v>
      </c>
      <c r="L502" s="440" t="n">
        <v>0</v>
      </c>
    </row>
    <row r="503" s="413" customFormat="true" ht="19.5" hidden="false" customHeight="false" outlineLevel="0" collapsed="false">
      <c r="A503" s="382" t="s">
        <v>1003</v>
      </c>
      <c r="B503" s="413" t="s">
        <v>561</v>
      </c>
      <c r="C503" s="196" t="s">
        <v>1061</v>
      </c>
      <c r="D503" s="419" t="s">
        <v>1062</v>
      </c>
      <c r="E503" s="438" t="n">
        <v>0</v>
      </c>
      <c r="F503" s="438" t="n">
        <v>0</v>
      </c>
      <c r="G503" s="438" t="n">
        <v>0</v>
      </c>
      <c r="H503" s="438" t="n">
        <v>0</v>
      </c>
      <c r="I503" s="438" t="n">
        <v>0</v>
      </c>
      <c r="J503" s="438" t="n">
        <v>0</v>
      </c>
      <c r="K503" s="439" t="n">
        <v>0</v>
      </c>
      <c r="L503" s="440" t="n">
        <v>0</v>
      </c>
    </row>
    <row r="504" s="413" customFormat="true" ht="12.8" hidden="false" customHeight="false" outlineLevel="0" collapsed="false">
      <c r="A504" s="382" t="s">
        <v>1003</v>
      </c>
      <c r="B504" s="413" t="s">
        <v>561</v>
      </c>
      <c r="C504" s="196" t="s">
        <v>1063</v>
      </c>
      <c r="D504" s="419" t="s">
        <v>1064</v>
      </c>
      <c r="E504" s="438" t="n">
        <v>0</v>
      </c>
      <c r="F504" s="438" t="n">
        <v>0</v>
      </c>
      <c r="G504" s="438" t="n">
        <v>0</v>
      </c>
      <c r="H504" s="438" t="n">
        <v>0</v>
      </c>
      <c r="I504" s="438" t="n">
        <v>0</v>
      </c>
      <c r="J504" s="438" t="n">
        <v>0</v>
      </c>
      <c r="K504" s="439" t="n">
        <v>0</v>
      </c>
      <c r="L504" s="440" t="n">
        <v>0</v>
      </c>
    </row>
    <row r="505" s="413" customFormat="true" ht="12.8" hidden="false" customHeight="false" outlineLevel="0" collapsed="false">
      <c r="A505" s="382" t="s">
        <v>1003</v>
      </c>
      <c r="B505" s="413" t="s">
        <v>561</v>
      </c>
      <c r="C505" s="196" t="s">
        <v>1065</v>
      </c>
      <c r="D505" s="419" t="s">
        <v>1066</v>
      </c>
      <c r="E505" s="438" t="n">
        <v>0</v>
      </c>
      <c r="F505" s="438" t="n">
        <v>0</v>
      </c>
      <c r="G505" s="438" t="n">
        <v>0</v>
      </c>
      <c r="H505" s="438" t="n">
        <v>0</v>
      </c>
      <c r="I505" s="438" t="n">
        <v>0</v>
      </c>
      <c r="J505" s="438" t="n">
        <v>0</v>
      </c>
      <c r="K505" s="439" t="n">
        <v>0</v>
      </c>
      <c r="L505" s="440" t="n">
        <v>0</v>
      </c>
    </row>
    <row r="506" s="413" customFormat="true" ht="19.5" hidden="false" customHeight="false" outlineLevel="0" collapsed="false">
      <c r="A506" s="382" t="s">
        <v>1003</v>
      </c>
      <c r="B506" s="413" t="s">
        <v>561</v>
      </c>
      <c r="C506" s="196" t="s">
        <v>1067</v>
      </c>
      <c r="D506" s="419" t="s">
        <v>1068</v>
      </c>
      <c r="E506" s="438" t="n">
        <v>0</v>
      </c>
      <c r="F506" s="438" t="n">
        <v>0</v>
      </c>
      <c r="G506" s="438" t="n">
        <v>0</v>
      </c>
      <c r="H506" s="438" t="n">
        <v>0</v>
      </c>
      <c r="I506" s="438" t="n">
        <v>0</v>
      </c>
      <c r="J506" s="438" t="n">
        <v>0</v>
      </c>
      <c r="K506" s="439" t="n">
        <v>0</v>
      </c>
      <c r="L506" s="440" t="n">
        <v>0</v>
      </c>
    </row>
    <row r="507" s="413" customFormat="true" ht="19.5" hidden="false" customHeight="false" outlineLevel="0" collapsed="false">
      <c r="A507" s="382" t="s">
        <v>1003</v>
      </c>
      <c r="B507" s="413" t="s">
        <v>561</v>
      </c>
      <c r="C507" s="196" t="s">
        <v>1045</v>
      </c>
      <c r="D507" s="419" t="s">
        <v>1069</v>
      </c>
      <c r="E507" s="438" t="n">
        <v>0</v>
      </c>
      <c r="F507" s="438" t="n">
        <v>0</v>
      </c>
      <c r="G507" s="438" t="n">
        <v>0</v>
      </c>
      <c r="H507" s="438" t="n">
        <v>0</v>
      </c>
      <c r="I507" s="438" t="n">
        <v>0</v>
      </c>
      <c r="J507" s="438" t="n">
        <v>0</v>
      </c>
      <c r="K507" s="439" t="n">
        <v>0</v>
      </c>
      <c r="L507" s="440" t="n">
        <v>0</v>
      </c>
    </row>
    <row r="508" s="413" customFormat="true" ht="19.5" hidden="false" customHeight="false" outlineLevel="0" collapsed="false">
      <c r="A508" s="382" t="s">
        <v>1003</v>
      </c>
      <c r="B508" s="413" t="s">
        <v>561</v>
      </c>
      <c r="C508" s="196" t="s">
        <v>1047</v>
      </c>
      <c r="D508" s="419" t="s">
        <v>1070</v>
      </c>
      <c r="E508" s="438" t="n">
        <v>0</v>
      </c>
      <c r="F508" s="438" t="n">
        <v>0</v>
      </c>
      <c r="G508" s="438" t="n">
        <v>0</v>
      </c>
      <c r="H508" s="438" t="n">
        <v>0</v>
      </c>
      <c r="I508" s="438" t="n">
        <v>0</v>
      </c>
      <c r="J508" s="438" t="n">
        <v>0</v>
      </c>
      <c r="K508" s="439" t="n">
        <v>0</v>
      </c>
      <c r="L508" s="440" t="n">
        <v>0</v>
      </c>
    </row>
    <row r="509" s="413" customFormat="true" ht="19.5" hidden="false" customHeight="false" outlineLevel="0" collapsed="false">
      <c r="A509" s="382" t="s">
        <v>1003</v>
      </c>
      <c r="B509" s="413" t="s">
        <v>135</v>
      </c>
      <c r="C509" s="196" t="s">
        <v>1071</v>
      </c>
      <c r="D509" s="419" t="s">
        <v>1072</v>
      </c>
      <c r="E509" s="438" t="n">
        <v>0</v>
      </c>
      <c r="F509" s="438" t="n">
        <v>0</v>
      </c>
      <c r="G509" s="438" t="n">
        <v>0</v>
      </c>
      <c r="H509" s="438" t="n">
        <v>0</v>
      </c>
      <c r="I509" s="438" t="n">
        <v>0</v>
      </c>
      <c r="J509" s="438" t="n">
        <v>0</v>
      </c>
      <c r="K509" s="439" t="n">
        <v>0</v>
      </c>
      <c r="L509" s="440" t="n">
        <v>0</v>
      </c>
    </row>
    <row r="510" s="413" customFormat="true" ht="19.5" hidden="false" customHeight="false" outlineLevel="0" collapsed="false">
      <c r="A510" s="382" t="s">
        <v>1003</v>
      </c>
      <c r="B510" s="413" t="s">
        <v>135</v>
      </c>
      <c r="C510" s="196" t="s">
        <v>1073</v>
      </c>
      <c r="D510" s="419" t="s">
        <v>1074</v>
      </c>
      <c r="E510" s="438" t="n">
        <v>0</v>
      </c>
      <c r="F510" s="438" t="n">
        <v>0</v>
      </c>
      <c r="G510" s="438" t="n">
        <v>0</v>
      </c>
      <c r="H510" s="438" t="n">
        <v>0</v>
      </c>
      <c r="I510" s="438" t="n">
        <v>0</v>
      </c>
      <c r="J510" s="438" t="n">
        <v>0</v>
      </c>
      <c r="K510" s="439" t="n">
        <v>0</v>
      </c>
      <c r="L510" s="440" t="n">
        <v>0</v>
      </c>
    </row>
    <row r="511" s="413" customFormat="true" ht="12.8" hidden="false" customHeight="false" outlineLevel="0" collapsed="false">
      <c r="A511" s="382" t="s">
        <v>1003</v>
      </c>
      <c r="B511" s="413" t="s">
        <v>135</v>
      </c>
      <c r="C511" s="196" t="s">
        <v>1075</v>
      </c>
      <c r="D511" s="419" t="s">
        <v>1076</v>
      </c>
      <c r="E511" s="438" t="n">
        <v>0</v>
      </c>
      <c r="F511" s="438" t="n">
        <v>0</v>
      </c>
      <c r="G511" s="438" t="n">
        <v>0</v>
      </c>
      <c r="H511" s="438" t="n">
        <v>0</v>
      </c>
      <c r="I511" s="438" t="n">
        <v>0</v>
      </c>
      <c r="J511" s="438" t="n">
        <v>0</v>
      </c>
      <c r="K511" s="439" t="n">
        <v>0</v>
      </c>
      <c r="L511" s="440" t="n">
        <v>0</v>
      </c>
    </row>
    <row r="512" s="413" customFormat="true" ht="19.5" hidden="false" customHeight="false" outlineLevel="0" collapsed="false">
      <c r="A512" s="382" t="s">
        <v>1003</v>
      </c>
      <c r="B512" s="413" t="s">
        <v>135</v>
      </c>
      <c r="C512" s="196" t="s">
        <v>1077</v>
      </c>
      <c r="D512" s="419" t="s">
        <v>1078</v>
      </c>
      <c r="E512" s="438" t="n">
        <v>0</v>
      </c>
      <c r="F512" s="438" t="n">
        <v>0</v>
      </c>
      <c r="G512" s="438" t="n">
        <v>0</v>
      </c>
      <c r="H512" s="438" t="n">
        <v>0</v>
      </c>
      <c r="I512" s="438" t="n">
        <v>0</v>
      </c>
      <c r="J512" s="438" t="n">
        <v>0</v>
      </c>
      <c r="K512" s="439" t="n">
        <v>0</v>
      </c>
      <c r="L512" s="440" t="n">
        <v>0</v>
      </c>
    </row>
    <row r="513" s="413" customFormat="true" ht="12.8" hidden="false" customHeight="false" outlineLevel="0" collapsed="false">
      <c r="A513" s="382" t="s">
        <v>1003</v>
      </c>
      <c r="B513" s="413" t="s">
        <v>135</v>
      </c>
      <c r="C513" s="196" t="s">
        <v>1079</v>
      </c>
      <c r="D513" s="419" t="s">
        <v>1080</v>
      </c>
      <c r="E513" s="438" t="n">
        <v>0</v>
      </c>
      <c r="F513" s="438" t="n">
        <v>0</v>
      </c>
      <c r="G513" s="438" t="n">
        <v>0</v>
      </c>
      <c r="H513" s="438" t="n">
        <v>0</v>
      </c>
      <c r="I513" s="438" t="n">
        <v>0</v>
      </c>
      <c r="J513" s="438" t="n">
        <v>0</v>
      </c>
      <c r="K513" s="439" t="n">
        <v>0</v>
      </c>
      <c r="L513" s="440" t="n">
        <v>0</v>
      </c>
    </row>
    <row r="514" s="413" customFormat="true" ht="19.5" hidden="false" customHeight="false" outlineLevel="0" collapsed="false">
      <c r="A514" s="382" t="s">
        <v>1003</v>
      </c>
      <c r="B514" s="413" t="s">
        <v>135</v>
      </c>
      <c r="C514" s="196" t="s">
        <v>1081</v>
      </c>
      <c r="D514" s="419" t="s">
        <v>1082</v>
      </c>
      <c r="E514" s="438" t="n">
        <v>0</v>
      </c>
      <c r="F514" s="438" t="n">
        <v>0</v>
      </c>
      <c r="G514" s="438" t="n">
        <v>0</v>
      </c>
      <c r="H514" s="438" t="n">
        <v>0</v>
      </c>
      <c r="I514" s="438" t="n">
        <v>0</v>
      </c>
      <c r="J514" s="438" t="n">
        <v>0</v>
      </c>
      <c r="K514" s="439" t="n">
        <v>0</v>
      </c>
      <c r="L514" s="440" t="n">
        <v>0</v>
      </c>
    </row>
    <row r="515" s="413" customFormat="true" ht="12.8" hidden="false" customHeight="false" outlineLevel="0" collapsed="false">
      <c r="A515" s="382" t="s">
        <v>1003</v>
      </c>
      <c r="B515" s="413" t="s">
        <v>135</v>
      </c>
      <c r="C515" s="196" t="s">
        <v>1083</v>
      </c>
      <c r="D515" s="419" t="s">
        <v>1084</v>
      </c>
      <c r="E515" s="438" t="n">
        <v>0</v>
      </c>
      <c r="F515" s="438" t="n">
        <v>0</v>
      </c>
      <c r="G515" s="438" t="n">
        <v>0</v>
      </c>
      <c r="H515" s="438" t="n">
        <v>0</v>
      </c>
      <c r="I515" s="438" t="n">
        <v>0</v>
      </c>
      <c r="J515" s="438" t="n">
        <v>0</v>
      </c>
      <c r="K515" s="439" t="n">
        <v>0</v>
      </c>
      <c r="L515" s="440" t="n">
        <v>0</v>
      </c>
    </row>
    <row r="516" s="413" customFormat="true" ht="19.5" hidden="false" customHeight="false" outlineLevel="0" collapsed="false">
      <c r="A516" s="382" t="s">
        <v>1003</v>
      </c>
      <c r="B516" s="413" t="s">
        <v>135</v>
      </c>
      <c r="C516" s="196" t="s">
        <v>1085</v>
      </c>
      <c r="D516" s="419" t="s">
        <v>1086</v>
      </c>
      <c r="E516" s="438" t="n">
        <v>0</v>
      </c>
      <c r="F516" s="438" t="n">
        <v>0</v>
      </c>
      <c r="G516" s="438" t="n">
        <v>0</v>
      </c>
      <c r="H516" s="438" t="n">
        <v>0</v>
      </c>
      <c r="I516" s="438" t="n">
        <v>0</v>
      </c>
      <c r="J516" s="438" t="n">
        <v>0</v>
      </c>
      <c r="K516" s="439" t="n">
        <v>0</v>
      </c>
      <c r="L516" s="440" t="n">
        <v>0</v>
      </c>
    </row>
    <row r="517" s="413" customFormat="true" ht="19.5" hidden="false" customHeight="false" outlineLevel="0" collapsed="false">
      <c r="A517" s="382" t="s">
        <v>1003</v>
      </c>
      <c r="B517" s="413" t="s">
        <v>135</v>
      </c>
      <c r="C517" s="196" t="s">
        <v>1087</v>
      </c>
      <c r="D517" s="419" t="s">
        <v>1088</v>
      </c>
      <c r="E517" s="438" t="n">
        <v>0</v>
      </c>
      <c r="F517" s="438" t="n">
        <v>0</v>
      </c>
      <c r="G517" s="438" t="n">
        <v>0</v>
      </c>
      <c r="H517" s="438" t="n">
        <v>0</v>
      </c>
      <c r="I517" s="438" t="n">
        <v>0</v>
      </c>
      <c r="J517" s="438" t="n">
        <v>0</v>
      </c>
      <c r="K517" s="439" t="n">
        <v>0</v>
      </c>
      <c r="L517" s="440" t="n">
        <v>0</v>
      </c>
    </row>
    <row r="518" s="413" customFormat="true" ht="19.5" hidden="false" customHeight="false" outlineLevel="0" collapsed="false">
      <c r="A518" s="382" t="s">
        <v>1003</v>
      </c>
      <c r="B518" s="413" t="s">
        <v>135</v>
      </c>
      <c r="C518" s="196" t="s">
        <v>1089</v>
      </c>
      <c r="D518" s="419" t="s">
        <v>1090</v>
      </c>
      <c r="E518" s="438" t="n">
        <v>0</v>
      </c>
      <c r="F518" s="438" t="n">
        <v>0</v>
      </c>
      <c r="G518" s="438" t="n">
        <v>0</v>
      </c>
      <c r="H518" s="438" t="n">
        <v>0</v>
      </c>
      <c r="I518" s="438" t="n">
        <v>0</v>
      </c>
      <c r="J518" s="438" t="n">
        <v>0</v>
      </c>
      <c r="K518" s="439" t="n">
        <v>0</v>
      </c>
      <c r="L518" s="440" t="n">
        <v>0</v>
      </c>
    </row>
    <row r="519" s="413" customFormat="true" ht="19.5" hidden="false" customHeight="false" outlineLevel="0" collapsed="false">
      <c r="A519" s="382" t="s">
        <v>1003</v>
      </c>
      <c r="B519" s="413" t="s">
        <v>135</v>
      </c>
      <c r="C519" s="196" t="s">
        <v>1091</v>
      </c>
      <c r="D519" s="419" t="s">
        <v>1092</v>
      </c>
      <c r="E519" s="438" t="n">
        <v>0</v>
      </c>
      <c r="F519" s="438" t="n">
        <v>0</v>
      </c>
      <c r="G519" s="438" t="n">
        <v>0</v>
      </c>
      <c r="H519" s="438" t="n">
        <v>0</v>
      </c>
      <c r="I519" s="438" t="n">
        <v>0</v>
      </c>
      <c r="J519" s="438" t="n">
        <v>0</v>
      </c>
      <c r="K519" s="439" t="n">
        <v>0</v>
      </c>
      <c r="L519" s="440" t="n">
        <v>0</v>
      </c>
    </row>
    <row r="520" s="413" customFormat="true" ht="19.5" hidden="false" customHeight="false" outlineLevel="0" collapsed="false">
      <c r="A520" s="382" t="s">
        <v>1003</v>
      </c>
      <c r="B520" s="413" t="s">
        <v>135</v>
      </c>
      <c r="C520" s="196" t="s">
        <v>1093</v>
      </c>
      <c r="D520" s="419" t="s">
        <v>1094</v>
      </c>
      <c r="E520" s="438" t="n">
        <v>0</v>
      </c>
      <c r="F520" s="438" t="n">
        <v>0</v>
      </c>
      <c r="G520" s="438" t="n">
        <v>0</v>
      </c>
      <c r="H520" s="438" t="n">
        <v>0</v>
      </c>
      <c r="I520" s="438" t="n">
        <v>0</v>
      </c>
      <c r="J520" s="438" t="n">
        <v>0</v>
      </c>
      <c r="K520" s="439" t="n">
        <v>0</v>
      </c>
      <c r="L520" s="440" t="n">
        <v>0</v>
      </c>
    </row>
    <row r="521" s="413" customFormat="true" ht="12.8" hidden="false" customHeight="false" outlineLevel="0" collapsed="false">
      <c r="A521" s="382" t="s">
        <v>1003</v>
      </c>
      <c r="B521" s="413" t="s">
        <v>135</v>
      </c>
      <c r="C521" s="196" t="s">
        <v>1095</v>
      </c>
      <c r="D521" s="419" t="s">
        <v>1096</v>
      </c>
      <c r="E521" s="438" t="n">
        <v>0</v>
      </c>
      <c r="F521" s="438" t="n">
        <v>0</v>
      </c>
      <c r="G521" s="438" t="n">
        <v>0</v>
      </c>
      <c r="H521" s="438" t="n">
        <v>0</v>
      </c>
      <c r="I521" s="438" t="n">
        <v>0</v>
      </c>
      <c r="J521" s="438" t="n">
        <v>0</v>
      </c>
      <c r="K521" s="439" t="n">
        <v>0</v>
      </c>
      <c r="L521" s="440" t="n">
        <v>0</v>
      </c>
    </row>
    <row r="522" s="413" customFormat="true" ht="12.8" hidden="false" customHeight="false" outlineLevel="0" collapsed="false">
      <c r="A522" s="382" t="s">
        <v>1003</v>
      </c>
      <c r="B522" s="413" t="s">
        <v>135</v>
      </c>
      <c r="C522" s="196" t="s">
        <v>1079</v>
      </c>
      <c r="D522" s="419" t="s">
        <v>1097</v>
      </c>
      <c r="E522" s="438" t="n">
        <v>0</v>
      </c>
      <c r="F522" s="438" t="n">
        <v>0</v>
      </c>
      <c r="G522" s="438" t="n">
        <v>0</v>
      </c>
      <c r="H522" s="438" t="n">
        <v>0</v>
      </c>
      <c r="I522" s="438" t="n">
        <v>0</v>
      </c>
      <c r="J522" s="438" t="n">
        <v>0</v>
      </c>
      <c r="K522" s="439" t="n">
        <v>0</v>
      </c>
      <c r="L522" s="440" t="n">
        <v>0</v>
      </c>
    </row>
    <row r="523" s="413" customFormat="true" ht="19.5" hidden="false" customHeight="false" outlineLevel="0" collapsed="false">
      <c r="A523" s="382" t="s">
        <v>1003</v>
      </c>
      <c r="B523" s="413" t="s">
        <v>135</v>
      </c>
      <c r="C523" s="196" t="s">
        <v>1081</v>
      </c>
      <c r="D523" s="419" t="s">
        <v>1098</v>
      </c>
      <c r="E523" s="438" t="n">
        <v>0</v>
      </c>
      <c r="F523" s="438" t="n">
        <v>0</v>
      </c>
      <c r="G523" s="438" t="n">
        <v>0</v>
      </c>
      <c r="H523" s="438" t="n">
        <v>0</v>
      </c>
      <c r="I523" s="438" t="n">
        <v>0</v>
      </c>
      <c r="J523" s="438" t="n">
        <v>0</v>
      </c>
      <c r="K523" s="439" t="n">
        <v>0</v>
      </c>
      <c r="L523" s="440" t="n">
        <v>0</v>
      </c>
    </row>
    <row r="524" s="413" customFormat="true" ht="12.8" hidden="false" customHeight="false" outlineLevel="0" collapsed="false">
      <c r="A524" s="382" t="s">
        <v>1003</v>
      </c>
      <c r="B524" s="413" t="s">
        <v>135</v>
      </c>
      <c r="C524" s="196" t="s">
        <v>1083</v>
      </c>
      <c r="D524" s="419" t="s">
        <v>1099</v>
      </c>
      <c r="E524" s="438" t="n">
        <v>0</v>
      </c>
      <c r="F524" s="438" t="n">
        <v>0</v>
      </c>
      <c r="G524" s="438" t="n">
        <v>0</v>
      </c>
      <c r="H524" s="438" t="n">
        <v>0</v>
      </c>
      <c r="I524" s="438" t="n">
        <v>0</v>
      </c>
      <c r="J524" s="438" t="n">
        <v>0</v>
      </c>
      <c r="K524" s="439" t="n">
        <v>0</v>
      </c>
      <c r="L524" s="440" t="n">
        <v>0</v>
      </c>
    </row>
    <row r="525" s="413" customFormat="true" ht="19.5" hidden="false" customHeight="false" outlineLevel="0" collapsed="false">
      <c r="A525" s="382" t="s">
        <v>1003</v>
      </c>
      <c r="B525" s="413" t="s">
        <v>135</v>
      </c>
      <c r="C525" s="196" t="s">
        <v>1100</v>
      </c>
      <c r="D525" s="419" t="s">
        <v>1101</v>
      </c>
      <c r="E525" s="438" t="n">
        <v>0</v>
      </c>
      <c r="F525" s="438" t="n">
        <v>0</v>
      </c>
      <c r="G525" s="438" t="n">
        <v>0</v>
      </c>
      <c r="H525" s="438" t="n">
        <v>0</v>
      </c>
      <c r="I525" s="438" t="n">
        <v>0</v>
      </c>
      <c r="J525" s="438" t="n">
        <v>0</v>
      </c>
      <c r="K525" s="439" t="n">
        <v>0</v>
      </c>
      <c r="L525" s="440" t="n">
        <v>0</v>
      </c>
    </row>
    <row r="526" s="413" customFormat="true" ht="19.5" hidden="false" customHeight="false" outlineLevel="0" collapsed="false">
      <c r="A526" s="382" t="s">
        <v>1003</v>
      </c>
      <c r="B526" s="413" t="s">
        <v>135</v>
      </c>
      <c r="C526" s="196" t="s">
        <v>1102</v>
      </c>
      <c r="D526" s="419" t="s">
        <v>1103</v>
      </c>
      <c r="E526" s="438" t="n">
        <v>0</v>
      </c>
      <c r="F526" s="438" t="n">
        <v>0</v>
      </c>
      <c r="G526" s="438" t="n">
        <v>0</v>
      </c>
      <c r="H526" s="438" t="n">
        <v>0</v>
      </c>
      <c r="I526" s="438" t="n">
        <v>0</v>
      </c>
      <c r="J526" s="438" t="n">
        <v>0</v>
      </c>
      <c r="K526" s="439" t="n">
        <v>0</v>
      </c>
      <c r="L526" s="440" t="n">
        <v>0</v>
      </c>
    </row>
    <row r="527" s="413" customFormat="true" ht="19.5" hidden="false" customHeight="false" outlineLevel="0" collapsed="false">
      <c r="A527" s="382" t="s">
        <v>1003</v>
      </c>
      <c r="B527" s="413" t="s">
        <v>135</v>
      </c>
      <c r="C527" s="196" t="s">
        <v>1104</v>
      </c>
      <c r="D527" s="419" t="s">
        <v>1105</v>
      </c>
      <c r="E527" s="438" t="n">
        <v>0</v>
      </c>
      <c r="F527" s="438" t="n">
        <v>0</v>
      </c>
      <c r="G527" s="438" t="n">
        <v>0</v>
      </c>
      <c r="H527" s="438" t="n">
        <v>0</v>
      </c>
      <c r="I527" s="438" t="n">
        <v>0</v>
      </c>
      <c r="J527" s="438" t="n">
        <v>0</v>
      </c>
      <c r="K527" s="439" t="n">
        <v>0</v>
      </c>
      <c r="L527" s="440" t="n">
        <v>0</v>
      </c>
    </row>
    <row r="528" s="413" customFormat="true" ht="19.5" hidden="false" customHeight="false" outlineLevel="0" collapsed="false">
      <c r="A528" s="382" t="s">
        <v>1003</v>
      </c>
      <c r="B528" s="413" t="s">
        <v>135</v>
      </c>
      <c r="C528" s="196" t="s">
        <v>1106</v>
      </c>
      <c r="D528" s="419" t="s">
        <v>1107</v>
      </c>
      <c r="E528" s="438" t="n">
        <v>0</v>
      </c>
      <c r="F528" s="438" t="n">
        <v>0</v>
      </c>
      <c r="G528" s="438" t="n">
        <v>0</v>
      </c>
      <c r="H528" s="438" t="n">
        <v>0</v>
      </c>
      <c r="I528" s="438" t="n">
        <v>0</v>
      </c>
      <c r="J528" s="438" t="n">
        <v>0</v>
      </c>
      <c r="K528" s="439" t="n">
        <v>0</v>
      </c>
      <c r="L528" s="440" t="n">
        <v>0</v>
      </c>
    </row>
    <row r="529" s="413" customFormat="true" ht="19.5" hidden="false" customHeight="false" outlineLevel="0" collapsed="false">
      <c r="A529" s="382" t="s">
        <v>1003</v>
      </c>
      <c r="B529" s="413" t="s">
        <v>135</v>
      </c>
      <c r="C529" s="196" t="s">
        <v>1108</v>
      </c>
      <c r="D529" s="419" t="s">
        <v>1109</v>
      </c>
      <c r="E529" s="438" t="n">
        <v>0</v>
      </c>
      <c r="F529" s="438" t="n">
        <v>0</v>
      </c>
      <c r="G529" s="438" t="n">
        <v>0</v>
      </c>
      <c r="H529" s="438" t="n">
        <v>0</v>
      </c>
      <c r="I529" s="438" t="n">
        <v>0</v>
      </c>
      <c r="J529" s="438" t="n">
        <v>0</v>
      </c>
      <c r="K529" s="439" t="n">
        <v>0</v>
      </c>
      <c r="L529" s="440" t="n">
        <v>0</v>
      </c>
    </row>
    <row r="530" s="413" customFormat="true" ht="12.8" hidden="false" customHeight="false" outlineLevel="0" collapsed="false">
      <c r="A530" s="382" t="s">
        <v>1003</v>
      </c>
      <c r="B530" s="413" t="s">
        <v>135</v>
      </c>
      <c r="C530" s="196" t="s">
        <v>1110</v>
      </c>
      <c r="D530" s="419" t="s">
        <v>1111</v>
      </c>
      <c r="E530" s="438" t="n">
        <v>0</v>
      </c>
      <c r="F530" s="438" t="n">
        <v>0</v>
      </c>
      <c r="G530" s="438" t="n">
        <v>0</v>
      </c>
      <c r="H530" s="438" t="n">
        <v>0</v>
      </c>
      <c r="I530" s="438" t="n">
        <v>0</v>
      </c>
      <c r="J530" s="438" t="n">
        <v>0</v>
      </c>
      <c r="K530" s="439" t="n">
        <v>0</v>
      </c>
      <c r="L530" s="440" t="n">
        <v>0</v>
      </c>
    </row>
    <row r="531" s="413" customFormat="true" ht="19.5" hidden="false" customHeight="false" outlineLevel="0" collapsed="false">
      <c r="A531" s="382" t="s">
        <v>1003</v>
      </c>
      <c r="B531" s="413" t="s">
        <v>135</v>
      </c>
      <c r="C531" s="196" t="s">
        <v>1012</v>
      </c>
      <c r="D531" s="419" t="s">
        <v>1112</v>
      </c>
      <c r="E531" s="438" t="n">
        <v>0</v>
      </c>
      <c r="F531" s="438" t="n">
        <v>0</v>
      </c>
      <c r="G531" s="438" t="n">
        <v>0</v>
      </c>
      <c r="H531" s="438" t="n">
        <v>0</v>
      </c>
      <c r="I531" s="438" t="n">
        <v>0</v>
      </c>
      <c r="J531" s="438" t="n">
        <v>0</v>
      </c>
      <c r="K531" s="439" t="n">
        <v>0</v>
      </c>
      <c r="L531" s="440" t="n">
        <v>0</v>
      </c>
    </row>
    <row r="532" s="413" customFormat="true" ht="12.8" hidden="false" customHeight="false" outlineLevel="0" collapsed="false">
      <c r="A532" s="382" t="s">
        <v>1003</v>
      </c>
      <c r="B532" s="413" t="s">
        <v>135</v>
      </c>
      <c r="C532" s="196" t="s">
        <v>1113</v>
      </c>
      <c r="D532" s="419" t="s">
        <v>1114</v>
      </c>
      <c r="E532" s="438" t="n">
        <v>0</v>
      </c>
      <c r="F532" s="438" t="n">
        <v>0</v>
      </c>
      <c r="G532" s="438" t="n">
        <v>0</v>
      </c>
      <c r="H532" s="438" t="n">
        <v>0</v>
      </c>
      <c r="I532" s="438" t="n">
        <v>0</v>
      </c>
      <c r="J532" s="438" t="n">
        <v>0</v>
      </c>
      <c r="K532" s="439" t="n">
        <v>0</v>
      </c>
      <c r="L532" s="440" t="n">
        <v>0</v>
      </c>
    </row>
  </sheetData>
  <autoFilter ref="A18:L532"/>
  <mergeCells count="4">
    <mergeCell ref="K4:K5"/>
    <mergeCell ref="L4:L7"/>
    <mergeCell ref="M4:M5"/>
    <mergeCell ref="N4:N5"/>
  </mergeCells>
  <printOptions headings="false" gridLines="false" gridLinesSet="true" horizontalCentered="true" verticalCentered="true"/>
  <pageMargins left="0.0784722222222222" right="0.0784722222222222" top="0.0784722222222222" bottom="0.0784722222222222" header="0.511805555555555" footer="0.511805555555555"/>
  <pageSetup paperSize="8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58220"/>
    <pageSetUpPr fitToPage="true"/>
  </sheetPr>
  <dimension ref="A1:O53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7" topLeftCell="A18" activePane="bottomLeft" state="frozen"/>
      <selection pane="topLeft" activeCell="A1" activeCellId="0" sqref="A1"/>
      <selection pane="bottomLeft" activeCell="K8" activeCellId="0" sqref="K8"/>
    </sheetView>
  </sheetViews>
  <sheetFormatPr defaultRowHeight="12.8" zeroHeight="false" outlineLevelRow="0" outlineLevelCol="0"/>
  <cols>
    <col collapsed="false" customWidth="true" hidden="false" outlineLevel="0" max="2" min="1" style="87" width="10.99"/>
    <col collapsed="false" customWidth="true" hidden="false" outlineLevel="0" max="3" min="3" style="277" width="39.86"/>
    <col collapsed="false" customWidth="true" hidden="false" outlineLevel="0" max="4" min="4" style="277" width="27.58"/>
    <col collapsed="false" customWidth="true" hidden="false" outlineLevel="0" max="5" min="5" style="90" width="18.71"/>
    <col collapsed="false" customWidth="true" hidden="false" outlineLevel="0" max="7" min="6" style="90" width="15.71"/>
    <col collapsed="false" customWidth="true" hidden="false" outlineLevel="0" max="8" min="8" style="90" width="15.57"/>
    <col collapsed="false" customWidth="true" hidden="false" outlineLevel="0" max="11" min="9" style="90" width="15.71"/>
    <col collapsed="false" customWidth="true" hidden="false" outlineLevel="0" max="12" min="12" style="90" width="17.59"/>
    <col collapsed="false" customWidth="true" hidden="false" outlineLevel="0" max="14" min="13" style="90" width="16.33"/>
    <col collapsed="false" customWidth="true" hidden="false" outlineLevel="0" max="15" min="15" style="90" width="11.81"/>
    <col collapsed="false" customWidth="true" hidden="false" outlineLevel="0" max="258" min="16" style="90" width="10.99"/>
    <col collapsed="false" customWidth="true" hidden="false" outlineLevel="0" max="259" min="259" style="90" width="30.86"/>
    <col collapsed="false" customWidth="true" hidden="false" outlineLevel="0" max="260" min="260" style="90" width="24.15"/>
    <col collapsed="false" customWidth="true" hidden="false" outlineLevel="0" max="263" min="261" style="90" width="15.71"/>
    <col collapsed="false" customWidth="true" hidden="false" outlineLevel="0" max="264" min="264" style="90" width="15.57"/>
    <col collapsed="false" customWidth="true" hidden="false" outlineLevel="0" max="267" min="265" style="90" width="15.71"/>
    <col collapsed="false" customWidth="true" hidden="false" outlineLevel="0" max="268" min="268" style="90" width="17.59"/>
    <col collapsed="false" customWidth="true" hidden="false" outlineLevel="0" max="514" min="269" style="90" width="10.99"/>
    <col collapsed="false" customWidth="true" hidden="false" outlineLevel="0" max="515" min="515" style="90" width="30.86"/>
    <col collapsed="false" customWidth="true" hidden="false" outlineLevel="0" max="516" min="516" style="90" width="24.15"/>
    <col collapsed="false" customWidth="true" hidden="false" outlineLevel="0" max="519" min="517" style="90" width="15.71"/>
    <col collapsed="false" customWidth="true" hidden="false" outlineLevel="0" max="520" min="520" style="90" width="15.57"/>
    <col collapsed="false" customWidth="true" hidden="false" outlineLevel="0" max="523" min="521" style="90" width="15.71"/>
    <col collapsed="false" customWidth="true" hidden="false" outlineLevel="0" max="524" min="524" style="90" width="17.59"/>
    <col collapsed="false" customWidth="true" hidden="false" outlineLevel="0" max="770" min="525" style="90" width="10.99"/>
    <col collapsed="false" customWidth="true" hidden="false" outlineLevel="0" max="771" min="771" style="90" width="30.86"/>
    <col collapsed="false" customWidth="true" hidden="false" outlineLevel="0" max="772" min="772" style="90" width="24.15"/>
    <col collapsed="false" customWidth="true" hidden="false" outlineLevel="0" max="775" min="773" style="90" width="15.71"/>
    <col collapsed="false" customWidth="true" hidden="false" outlineLevel="0" max="776" min="776" style="90" width="15.57"/>
    <col collapsed="false" customWidth="true" hidden="false" outlineLevel="0" max="779" min="777" style="90" width="15.71"/>
    <col collapsed="false" customWidth="true" hidden="false" outlineLevel="0" max="780" min="780" style="90" width="17.59"/>
    <col collapsed="false" customWidth="true" hidden="false" outlineLevel="0" max="1025" min="781" style="90" width="10.99"/>
  </cols>
  <sheetData>
    <row r="1" s="443" customFormat="true" ht="12.8" hidden="false" customHeight="false" outlineLevel="0" collapsed="false">
      <c r="A1" s="442"/>
      <c r="B1" s="442"/>
      <c r="C1" s="96"/>
      <c r="D1" s="95"/>
      <c r="E1" s="94"/>
      <c r="F1" s="94"/>
      <c r="K1" s="444"/>
      <c r="L1" s="445"/>
    </row>
    <row r="2" s="112" customFormat="true" ht="15" hidden="false" customHeight="false" outlineLevel="0" collapsed="false">
      <c r="A2" s="334" t="s">
        <v>1350</v>
      </c>
      <c r="B2" s="446"/>
      <c r="C2" s="97"/>
      <c r="D2" s="84"/>
      <c r="E2" s="50" t="s">
        <v>1340</v>
      </c>
      <c r="F2" s="113"/>
      <c r="K2" s="447"/>
      <c r="L2" s="448"/>
    </row>
    <row r="3" s="112" customFormat="true" ht="15" hidden="false" customHeight="false" outlineLevel="0" collapsed="false">
      <c r="A3" s="334" t="s">
        <v>1342</v>
      </c>
      <c r="B3" s="446"/>
      <c r="C3" s="97"/>
      <c r="D3" s="97"/>
      <c r="E3" s="113"/>
      <c r="F3" s="113"/>
      <c r="K3" s="447"/>
      <c r="L3" s="448"/>
    </row>
    <row r="4" s="124" customFormat="true" ht="38.85" hidden="false" customHeight="true" outlineLevel="0" collapsed="false">
      <c r="A4" s="115"/>
      <c r="B4" s="115"/>
      <c r="C4" s="120"/>
      <c r="D4" s="387"/>
      <c r="E4" s="424" t="s">
        <v>59</v>
      </c>
      <c r="F4" s="424" t="s">
        <v>60</v>
      </c>
      <c r="G4" s="424" t="s">
        <v>61</v>
      </c>
      <c r="H4" s="424" t="s">
        <v>62</v>
      </c>
      <c r="I4" s="424" t="s">
        <v>63</v>
      </c>
      <c r="J4" s="425" t="s">
        <v>64</v>
      </c>
      <c r="K4" s="333" t="s">
        <v>1335</v>
      </c>
      <c r="L4" s="425" t="s">
        <v>1351</v>
      </c>
      <c r="M4" s="119" t="s">
        <v>90</v>
      </c>
      <c r="N4" s="119" t="s">
        <v>91</v>
      </c>
      <c r="O4" s="55" t="s">
        <v>92</v>
      </c>
    </row>
    <row r="5" s="124" customFormat="true" ht="17" hidden="false" customHeight="true" outlineLevel="0" collapsed="false">
      <c r="A5" s="115"/>
      <c r="B5" s="115"/>
      <c r="C5" s="120"/>
      <c r="D5" s="389" t="s">
        <v>95</v>
      </c>
      <c r="E5" s="121" t="s">
        <v>96</v>
      </c>
      <c r="F5" s="121" t="s">
        <v>97</v>
      </c>
      <c r="G5" s="121" t="s">
        <v>97</v>
      </c>
      <c r="H5" s="121" t="s">
        <v>98</v>
      </c>
      <c r="I5" s="121" t="s">
        <v>97</v>
      </c>
      <c r="J5" s="121" t="s">
        <v>96</v>
      </c>
      <c r="K5" s="333"/>
      <c r="L5" s="425"/>
      <c r="M5" s="119"/>
      <c r="N5" s="119"/>
      <c r="O5" s="55" t="n">
        <v>2016</v>
      </c>
    </row>
    <row r="6" s="124" customFormat="true" ht="17" hidden="false" customHeight="true" outlineLevel="0" collapsed="false">
      <c r="A6" s="115"/>
      <c r="B6" s="115"/>
      <c r="C6" s="120"/>
      <c r="D6" s="389" t="s">
        <v>66</v>
      </c>
      <c r="E6" s="109" t="n">
        <f aca="false">E8/$L$8</f>
        <v>0.00191533141891703</v>
      </c>
      <c r="F6" s="109" t="n">
        <f aca="false">F8/$L$8</f>
        <v>0.00405307289261015</v>
      </c>
      <c r="G6" s="109" t="n">
        <f aca="false">G8/$L$8</f>
        <v>0.00705388025627854</v>
      </c>
      <c r="H6" s="109" t="n">
        <f aca="false">H8/$L$8</f>
        <v>0.0264073025530737</v>
      </c>
      <c r="I6" s="109" t="n">
        <f aca="false">I8/$L$8</f>
        <v>0.00643742180926683</v>
      </c>
      <c r="J6" s="109" t="n">
        <f aca="false">J8/$L$8</f>
        <v>0.00862659785356974</v>
      </c>
      <c r="K6" s="109" t="n">
        <f aca="false">K8/$L$8</f>
        <v>0.054493606783716</v>
      </c>
      <c r="L6" s="425"/>
      <c r="M6" s="449"/>
      <c r="N6" s="449"/>
      <c r="O6" s="122" t="n">
        <f aca="false">PrixCEE_Classique!D101</f>
        <v>1.79833333333333</v>
      </c>
    </row>
    <row r="7" s="124" customFormat="true" ht="17" hidden="false" customHeight="true" outlineLevel="0" collapsed="false">
      <c r="A7" s="115"/>
      <c r="B7" s="115"/>
      <c r="C7" s="120"/>
      <c r="D7" s="426" t="s">
        <v>75</v>
      </c>
      <c r="E7" s="109" t="n">
        <f aca="false">E8/$K$8</f>
        <v>0.0351478188353166</v>
      </c>
      <c r="F7" s="109" t="n">
        <f aca="false">F8/$K$8</f>
        <v>0.0743770348822149</v>
      </c>
      <c r="G7" s="109" t="n">
        <f aca="false">G8/$K$8</f>
        <v>0.129444180200353</v>
      </c>
      <c r="H7" s="109" t="n">
        <f aca="false">H8/$K$8</f>
        <v>0.48459450771691</v>
      </c>
      <c r="I7" s="109" t="n">
        <f aca="false">I8/$K$8</f>
        <v>0.118131689003755</v>
      </c>
      <c r="J7" s="109" t="n">
        <f aca="false">J8/$K$8</f>
        <v>0.158304769361451</v>
      </c>
      <c r="K7" s="123" t="n">
        <f aca="false">K8/$K$8</f>
        <v>1</v>
      </c>
      <c r="L7" s="425"/>
    </row>
    <row r="8" s="124" customFormat="true" ht="17" hidden="false" customHeight="true" outlineLevel="0" collapsed="false">
      <c r="A8" s="115"/>
      <c r="B8" s="115"/>
      <c r="C8" s="120"/>
      <c r="D8" s="396" t="s">
        <v>86</v>
      </c>
      <c r="E8" s="101" t="n">
        <f aca="false">SUM(E11:E16)</f>
        <v>362337815</v>
      </c>
      <c r="F8" s="101" t="n">
        <f aca="false">SUM(F11:F16)</f>
        <v>766750632</v>
      </c>
      <c r="G8" s="101" t="n">
        <f aca="false">SUM(G11:G16)</f>
        <v>1334436189</v>
      </c>
      <c r="H8" s="101" t="n">
        <f aca="false">SUM(H11:H16)</f>
        <v>4995670312</v>
      </c>
      <c r="I8" s="101" t="n">
        <f aca="false">SUM(I11:I16)</f>
        <v>1217816055</v>
      </c>
      <c r="J8" s="101" t="n">
        <f aca="false">SUM(J11:J16)</f>
        <v>1631959141</v>
      </c>
      <c r="K8" s="427" t="n">
        <f aca="false">SUM(K11:K16)</f>
        <v>10308970144</v>
      </c>
      <c r="L8" s="428" t="n">
        <f aca="false">SUM(L11:L16)</f>
        <v>189177607291</v>
      </c>
    </row>
    <row r="9" s="124" customFormat="true" ht="17" hidden="false" customHeight="true" outlineLevel="0" collapsed="false">
      <c r="A9" s="115"/>
      <c r="B9" s="115"/>
      <c r="C9" s="120"/>
      <c r="D9" s="398" t="s">
        <v>87</v>
      </c>
      <c r="E9" s="107" t="n">
        <f aca="false">E8*$O$6/1000</f>
        <v>651604.170641667</v>
      </c>
      <c r="F9" s="107" t="n">
        <f aca="false">F8*$O$6/1000</f>
        <v>1378873.21988</v>
      </c>
      <c r="G9" s="107" t="n">
        <f aca="false">G8*$O$6/1000</f>
        <v>2399761.079885</v>
      </c>
      <c r="H9" s="107" t="n">
        <f aca="false">H8*$O$6/1000</f>
        <v>8983880.44441333</v>
      </c>
      <c r="I9" s="107" t="n">
        <f aca="false">I8*$O$6/1000</f>
        <v>2190039.205575</v>
      </c>
      <c r="J9" s="107" t="n">
        <f aca="false">J8*$O$6/1000</f>
        <v>2934806.52189833</v>
      </c>
      <c r="K9" s="107" t="n">
        <f aca="false">K8*$O$6/1000</f>
        <v>18538964.6422933</v>
      </c>
      <c r="L9" s="107" t="n">
        <f aca="false">L8*$O$6/1000</f>
        <v>340204397.111648</v>
      </c>
    </row>
    <row r="10" s="124" customFormat="true" ht="17" hidden="false" customHeight="true" outlineLevel="0" collapsed="false">
      <c r="A10" s="115"/>
      <c r="B10" s="115"/>
      <c r="C10" s="120"/>
      <c r="D10" s="429"/>
      <c r="E10" s="450"/>
      <c r="F10" s="450"/>
      <c r="G10" s="450"/>
      <c r="H10" s="450"/>
      <c r="I10" s="450"/>
      <c r="J10" s="450"/>
      <c r="K10" s="450"/>
      <c r="L10" s="451"/>
    </row>
    <row r="11" s="124" customFormat="true" ht="17" hidden="false" customHeight="true" outlineLevel="0" collapsed="false">
      <c r="A11" s="115"/>
      <c r="B11" s="134" t="n">
        <f aca="false">COUNTIF($A$19:$A$544,"Agriculture")</f>
        <v>47</v>
      </c>
      <c r="C11" s="120" t="s">
        <v>103</v>
      </c>
      <c r="D11" s="430" t="s">
        <v>104</v>
      </c>
      <c r="E11" s="452" t="n">
        <f aca="false">SUMIFS(E19:E532,$A$19:$A$532,"Agriculture")</f>
        <v>0</v>
      </c>
      <c r="F11" s="452" t="n">
        <f aca="false">SUMIFS(F19:F532,$A$19:$A$532,"Agriculture")</f>
        <v>0</v>
      </c>
      <c r="G11" s="452" t="n">
        <f aca="false">SUMIFS(G19:G532,$A$19:$A$532,"Agriculture")</f>
        <v>0</v>
      </c>
      <c r="H11" s="452" t="n">
        <f aca="false">SUMIFS(H19:H532,$A$19:$A$532,"Agriculture")</f>
        <v>1066251860</v>
      </c>
      <c r="I11" s="452" t="n">
        <f aca="false">SUMIFS(I19:I532,$A$19:$A$532,"Agriculture")</f>
        <v>0</v>
      </c>
      <c r="J11" s="452" t="n">
        <f aca="false">SUMIFS(J19:J532,$A$19:$A$532,"Agriculture")</f>
        <v>130531802</v>
      </c>
      <c r="K11" s="452" t="n">
        <f aca="false">SUMIFS(K19:K532,$A$19:$A$532,"Agriculture")</f>
        <v>1196783662</v>
      </c>
      <c r="L11" s="452" t="n">
        <f aca="false">SUMIFS(L19:L532,A19:A532,"Agriculture")</f>
        <v>12101775901</v>
      </c>
      <c r="M11" s="138" t="n">
        <f aca="false">K11*$O$6/1000</f>
        <v>2152215.95216333</v>
      </c>
      <c r="N11" s="138" t="n">
        <f aca="false">L11*$O$6/1000</f>
        <v>21763026.9952983</v>
      </c>
    </row>
    <row r="12" s="124" customFormat="true" ht="17" hidden="false" customHeight="true" outlineLevel="0" collapsed="false">
      <c r="A12" s="115"/>
      <c r="B12" s="134" t="n">
        <f aca="false">COUNTIF($A$19:$A$544,"Résidentiel")</f>
        <v>134</v>
      </c>
      <c r="C12" s="120" t="s">
        <v>103</v>
      </c>
      <c r="D12" s="431" t="s">
        <v>105</v>
      </c>
      <c r="E12" s="453" t="n">
        <f aca="false">SUMIFS(E19:E532,$A$19:$A$532,"Résidentiel")</f>
        <v>93540408</v>
      </c>
      <c r="F12" s="453" t="n">
        <f aca="false">SUMIFS(F19:F532,$A$19:$A$532,"Résidentiel")</f>
        <v>504196012</v>
      </c>
      <c r="G12" s="453" t="n">
        <f aca="false">SUMIFS(G19:G532,$A$19:$A$532,"Résidentiel")</f>
        <v>742891226</v>
      </c>
      <c r="H12" s="453" t="n">
        <f aca="false">SUMIFS(H19:H532,$A$19:$A$532,"Résidentiel")</f>
        <v>1934030917</v>
      </c>
      <c r="I12" s="453" t="n">
        <f aca="false">SUMIFS(I19:I532,$A$19:$A$532,"Résidentiel")</f>
        <v>881175871</v>
      </c>
      <c r="J12" s="453" t="n">
        <f aca="false">SUMIFS(J19:J532,$A$19:$A$532,"Résidentiel")</f>
        <v>705869040</v>
      </c>
      <c r="K12" s="453" t="n">
        <f aca="false">SUMIFS(K19:K532,$A$19:$A$532,"Résidentiel")</f>
        <v>4861703474</v>
      </c>
      <c r="L12" s="453" t="n">
        <f aca="false">SUMIFS(L19:L532,A19:A532,"Résidentiel")</f>
        <v>87281137543</v>
      </c>
      <c r="M12" s="145" t="n">
        <f aca="false">K12*$O$6/1000</f>
        <v>8742963.41407667</v>
      </c>
      <c r="N12" s="145" t="n">
        <f aca="false">L12*$O$6/1000</f>
        <v>156960579.014828</v>
      </c>
    </row>
    <row r="13" s="124" customFormat="true" ht="17" hidden="false" customHeight="true" outlineLevel="0" collapsed="false">
      <c r="A13" s="115"/>
      <c r="B13" s="134" t="n">
        <f aca="false">COUNTIF($A$19:$A$544,"Tertiaire")</f>
        <v>169</v>
      </c>
      <c r="C13" s="120" t="s">
        <v>103</v>
      </c>
      <c r="D13" s="432" t="s">
        <v>106</v>
      </c>
      <c r="E13" s="454" t="n">
        <f aca="false">SUMIFS(E19:E532,$A$19:$A$532,"Tertiaire")</f>
        <v>218727061</v>
      </c>
      <c r="F13" s="454" t="n">
        <f aca="false">SUMIFS(F19:F532,$A$19:$A$532,"Tertiaire")</f>
        <v>108367374</v>
      </c>
      <c r="G13" s="454" t="n">
        <f aca="false">SUMIFS(G19:G532,$A$19:$A$532,"Tertiaire")</f>
        <v>160522887</v>
      </c>
      <c r="H13" s="454" t="n">
        <f aca="false">SUMIFS(H19:H532,$A$19:$A$532,"Tertiaire")</f>
        <v>962618109</v>
      </c>
      <c r="I13" s="454" t="n">
        <f aca="false">SUMIFS(I19:I532,$A$19:$A$532,"Tertiaire")</f>
        <v>193582392</v>
      </c>
      <c r="J13" s="454" t="n">
        <f aca="false">SUMIFS(J19:J532,$A$19:$A$532,"Tertiaire")</f>
        <v>506907574</v>
      </c>
      <c r="K13" s="454" t="n">
        <f aca="false">SUMIFS(K19:K532,$A$19:$A$532,"Tertiaire")</f>
        <v>2150725397</v>
      </c>
      <c r="L13" s="454" t="n">
        <f aca="false">SUMIFS(L19:L532,A19:A532,"Tertiaire")</f>
        <v>30147794324</v>
      </c>
      <c r="M13" s="406" t="n">
        <f aca="false">K13*$O$6/1000</f>
        <v>3867721.17227167</v>
      </c>
      <c r="N13" s="406" t="n">
        <f aca="false">L13*$O$6/1000</f>
        <v>54215783.4593267</v>
      </c>
    </row>
    <row r="14" s="124" customFormat="true" ht="17" hidden="false" customHeight="true" outlineLevel="0" collapsed="false">
      <c r="A14" s="115"/>
      <c r="B14" s="134" t="n">
        <f aca="false">COUNTIF($A$19:$A$544,"Industrie")</f>
        <v>76</v>
      </c>
      <c r="C14" s="120" t="s">
        <v>103</v>
      </c>
      <c r="D14" s="433" t="s">
        <v>107</v>
      </c>
      <c r="E14" s="455" t="n">
        <f aca="false">SUMIFS(E19:E532,$A$19:$A$532,"Industrie")</f>
        <v>48764470</v>
      </c>
      <c r="F14" s="455" t="n">
        <f aca="false">SUMIFS(F19:F532,$A$19:$A$532,"Industrie")</f>
        <v>137819660</v>
      </c>
      <c r="G14" s="455" t="n">
        <f aca="false">SUMIFS(G19:G532,$A$19:$A$532,"Industrie")</f>
        <v>383356910</v>
      </c>
      <c r="H14" s="455" t="n">
        <f aca="false">SUMIFS(H19:H532,$A$19:$A$532,"Industrie")</f>
        <v>748575963</v>
      </c>
      <c r="I14" s="455" t="n">
        <f aca="false">SUMIFS(I19:I532,$A$19:$A$532,"Industrie")</f>
        <v>94008930</v>
      </c>
      <c r="J14" s="455" t="n">
        <f aca="false">SUMIFS(J19:J532,$A$19:$A$532,"Industrie")</f>
        <v>252820067</v>
      </c>
      <c r="K14" s="455" t="n">
        <f aca="false">SUMIFS(K19:K532,$A$19:$A$532,"Industrie")</f>
        <v>1665346000</v>
      </c>
      <c r="L14" s="455" t="n">
        <f aca="false">SUMIFS(L19:L532,A19:A532,"Industrie")</f>
        <v>52236935886</v>
      </c>
      <c r="M14" s="162" t="n">
        <f aca="false">K14*$O$6/1000</f>
        <v>2994847.22333333</v>
      </c>
      <c r="N14" s="162" t="n">
        <f aca="false">L14*$O$6/1000</f>
        <v>93939423.03499</v>
      </c>
    </row>
    <row r="15" s="124" customFormat="true" ht="17" hidden="false" customHeight="true" outlineLevel="0" collapsed="false">
      <c r="A15" s="115"/>
      <c r="B15" s="134" t="n">
        <f aca="false">COUNTIF($A$19:$A$544,"Réseaux")</f>
        <v>29</v>
      </c>
      <c r="C15" s="120" t="s">
        <v>103</v>
      </c>
      <c r="D15" s="434" t="s">
        <v>108</v>
      </c>
      <c r="E15" s="456" t="n">
        <f aca="false">SUMIFS(E19:E532,$A$19:$A$532,"Réseaux")</f>
        <v>0</v>
      </c>
      <c r="F15" s="456" t="n">
        <f aca="false">SUMIFS(F19:F532,$A$19:$A$532,"Réseaux")</f>
        <v>9991980</v>
      </c>
      <c r="G15" s="456" t="n">
        <f aca="false">SUMIFS(G19:G532,$A$19:$A$532,"Réseaux")</f>
        <v>30686304</v>
      </c>
      <c r="H15" s="456" t="n">
        <f aca="false">SUMIFS(H19:H532,$A$19:$A$532,"Réseaux")</f>
        <v>227900</v>
      </c>
      <c r="I15" s="456" t="n">
        <f aca="false">SUMIFS(I19:I532,$A$19:$A$532,"Réseaux")</f>
        <v>32119305</v>
      </c>
      <c r="J15" s="456" t="n">
        <f aca="false">SUMIFS(J19:J532,$A$19:$A$532,"Réseaux")</f>
        <v>21042900</v>
      </c>
      <c r="K15" s="456" t="n">
        <f aca="false">SUMIFS(K19:K532,$A$19:$A$532,"Réseaux")</f>
        <v>94068389</v>
      </c>
      <c r="L15" s="456" t="n">
        <f aca="false">SUMIFS(L19:L532,A19:A532,"Réseaux")</f>
        <v>4332084115</v>
      </c>
      <c r="M15" s="170" t="n">
        <f aca="false">K15*$O$6/1000</f>
        <v>169166.319551667</v>
      </c>
      <c r="N15" s="170" t="n">
        <f aca="false">L15*$O$6/1000</f>
        <v>7790531.26680834</v>
      </c>
    </row>
    <row r="16" s="124" customFormat="true" ht="17" hidden="false" customHeight="true" outlineLevel="0" collapsed="false">
      <c r="A16" s="115"/>
      <c r="B16" s="134" t="n">
        <f aca="false">COUNTIF($A$19:$A$544,"Transports")</f>
        <v>59</v>
      </c>
      <c r="C16" s="120" t="s">
        <v>103</v>
      </c>
      <c r="D16" s="435" t="s">
        <v>109</v>
      </c>
      <c r="E16" s="457" t="n">
        <f aca="false">SUMIFS(E19:E532,$A$19:$A$532,"Transports")</f>
        <v>1305876</v>
      </c>
      <c r="F16" s="457" t="n">
        <f aca="false">SUMIFS(F19:F532,$A$19:$A$532,"Transports")</f>
        <v>6375606</v>
      </c>
      <c r="G16" s="457" t="n">
        <f aca="false">SUMIFS(G19:G532,$A$19:$A$532,"Transports")</f>
        <v>16978862</v>
      </c>
      <c r="H16" s="457" t="n">
        <f aca="false">SUMIFS(H19:H532,$A$19:$A$532,"Transports")</f>
        <v>283965563</v>
      </c>
      <c r="I16" s="457" t="n">
        <f aca="false">SUMIFS(I19:I532,$A$19:$A$532,"Transports")</f>
        <v>16929557</v>
      </c>
      <c r="J16" s="457" t="n">
        <f aca="false">SUMIFS(J19:J532,$A$19:$A$532,"Transports")</f>
        <v>14787758</v>
      </c>
      <c r="K16" s="457" t="n">
        <f aca="false">SUMIFS(K19:K532,$A$19:$A$532,"Transports")</f>
        <v>340343222</v>
      </c>
      <c r="L16" s="457" t="n">
        <f aca="false">SUMIFS(L19:L532,A19:A532,"Transports")</f>
        <v>3077879522</v>
      </c>
      <c r="M16" s="178" t="n">
        <f aca="false">K16*$O$6/1000</f>
        <v>612050.560896667</v>
      </c>
      <c r="N16" s="178" t="n">
        <f aca="false">L16*$O$6/1000</f>
        <v>5535053.34039667</v>
      </c>
    </row>
    <row r="17" s="124" customFormat="true" ht="12.8" hidden="false" customHeight="false" outlineLevel="0" collapsed="false">
      <c r="A17" s="115"/>
      <c r="B17" s="115"/>
      <c r="C17" s="120"/>
      <c r="D17" s="429"/>
      <c r="E17" s="458"/>
      <c r="F17" s="458"/>
      <c r="G17" s="458"/>
      <c r="H17" s="458"/>
      <c r="I17" s="458"/>
      <c r="J17" s="458"/>
      <c r="K17" s="458"/>
      <c r="L17" s="458"/>
    </row>
    <row r="18" customFormat="false" ht="42.75" hidden="false" customHeight="true" outlineLevel="0" collapsed="false">
      <c r="A18" s="192" t="s">
        <v>111</v>
      </c>
      <c r="B18" s="192" t="s">
        <v>112</v>
      </c>
      <c r="C18" s="192" t="s">
        <v>113</v>
      </c>
      <c r="D18" s="459" t="s">
        <v>114</v>
      </c>
      <c r="E18" s="333" t="s">
        <v>59</v>
      </c>
      <c r="F18" s="333" t="s">
        <v>60</v>
      </c>
      <c r="G18" s="333" t="s">
        <v>61</v>
      </c>
      <c r="H18" s="333" t="s">
        <v>62</v>
      </c>
      <c r="I18" s="333" t="s">
        <v>63</v>
      </c>
      <c r="J18" s="333" t="s">
        <v>64</v>
      </c>
      <c r="K18" s="333" t="s">
        <v>1352</v>
      </c>
      <c r="L18" s="333" t="s">
        <v>1351</v>
      </c>
    </row>
    <row r="19" customFormat="false" ht="20.6" hidden="false" customHeight="false" outlineLevel="0" collapsed="false">
      <c r="A19" s="460" t="s">
        <v>118</v>
      </c>
      <c r="B19" s="460" t="s">
        <v>561</v>
      </c>
      <c r="C19" s="196" t="s">
        <v>120</v>
      </c>
      <c r="D19" s="412" t="s">
        <v>121</v>
      </c>
      <c r="E19" s="184" t="n">
        <v>0</v>
      </c>
      <c r="F19" s="184" t="n">
        <v>0</v>
      </c>
      <c r="G19" s="184" t="n">
        <v>0</v>
      </c>
      <c r="H19" s="184" t="n">
        <v>12579420</v>
      </c>
      <c r="I19" s="184" t="n">
        <v>0</v>
      </c>
      <c r="J19" s="184" t="n">
        <v>8845184</v>
      </c>
      <c r="K19" s="184" t="n">
        <f aca="false">SUM(E19:J19)</f>
        <v>21424604</v>
      </c>
      <c r="L19" s="461" t="n">
        <v>179321136</v>
      </c>
    </row>
    <row r="20" customFormat="false" ht="13.1" hidden="false" customHeight="false" outlineLevel="0" collapsed="false">
      <c r="A20" s="460" t="s">
        <v>118</v>
      </c>
      <c r="B20" s="460" t="s">
        <v>561</v>
      </c>
      <c r="C20" s="196" t="s">
        <v>122</v>
      </c>
      <c r="D20" s="412" t="s">
        <v>123</v>
      </c>
      <c r="E20" s="184" t="n">
        <v>0</v>
      </c>
      <c r="F20" s="184" t="n">
        <v>0</v>
      </c>
      <c r="G20" s="184" t="n">
        <v>0</v>
      </c>
      <c r="H20" s="184" t="n">
        <v>0</v>
      </c>
      <c r="I20" s="184" t="n">
        <v>0</v>
      </c>
      <c r="J20" s="184" t="n">
        <v>5311872</v>
      </c>
      <c r="K20" s="184" t="n">
        <f aca="false">SUM(E20:J20)</f>
        <v>5311872</v>
      </c>
      <c r="L20" s="461" t="n">
        <v>9487872</v>
      </c>
    </row>
    <row r="21" customFormat="false" ht="20.6" hidden="false" customHeight="false" outlineLevel="0" collapsed="false">
      <c r="A21" s="460" t="s">
        <v>118</v>
      </c>
      <c r="B21" s="460" t="s">
        <v>561</v>
      </c>
      <c r="C21" s="196" t="s">
        <v>124</v>
      </c>
      <c r="D21" s="412" t="s">
        <v>125</v>
      </c>
      <c r="E21" s="184" t="n">
        <v>0</v>
      </c>
      <c r="F21" s="184" t="n">
        <v>0</v>
      </c>
      <c r="G21" s="184" t="n">
        <v>0</v>
      </c>
      <c r="H21" s="184" t="n">
        <v>1455124</v>
      </c>
      <c r="I21" s="184" t="n">
        <v>0</v>
      </c>
      <c r="J21" s="184" t="n">
        <v>2681280</v>
      </c>
      <c r="K21" s="184" t="n">
        <f aca="false">SUM(E21:J21)</f>
        <v>4136404</v>
      </c>
      <c r="L21" s="461" t="n">
        <v>4292224</v>
      </c>
    </row>
    <row r="22" customFormat="false" ht="20.6" hidden="false" customHeight="false" outlineLevel="0" collapsed="false">
      <c r="A22" s="460" t="s">
        <v>118</v>
      </c>
      <c r="B22" s="460" t="s">
        <v>561</v>
      </c>
      <c r="C22" s="196" t="s">
        <v>126</v>
      </c>
      <c r="D22" s="412" t="s">
        <v>127</v>
      </c>
      <c r="E22" s="184" t="n">
        <v>0</v>
      </c>
      <c r="F22" s="184" t="n">
        <v>0</v>
      </c>
      <c r="G22" s="184" t="n">
        <v>0</v>
      </c>
      <c r="H22" s="184" t="n">
        <v>1873476</v>
      </c>
      <c r="I22" s="184" t="n">
        <v>0</v>
      </c>
      <c r="J22" s="184" t="n">
        <v>0</v>
      </c>
      <c r="K22" s="184" t="n">
        <f aca="false">SUM(E22:J22)</f>
        <v>1873476</v>
      </c>
      <c r="L22" s="461" t="n">
        <v>26000124</v>
      </c>
    </row>
    <row r="23" customFormat="false" ht="13.1" hidden="false" customHeight="false" outlineLevel="0" collapsed="false">
      <c r="A23" s="460" t="s">
        <v>118</v>
      </c>
      <c r="B23" s="460" t="s">
        <v>561</v>
      </c>
      <c r="C23" s="196" t="s">
        <v>122</v>
      </c>
      <c r="D23" s="412" t="s">
        <v>128</v>
      </c>
      <c r="E23" s="184" t="n">
        <v>0</v>
      </c>
      <c r="F23" s="184" t="n">
        <v>0</v>
      </c>
      <c r="G23" s="184" t="n">
        <v>0</v>
      </c>
      <c r="H23" s="184" t="n">
        <v>0</v>
      </c>
      <c r="I23" s="184" t="n">
        <v>0</v>
      </c>
      <c r="J23" s="184" t="n">
        <v>0</v>
      </c>
      <c r="K23" s="184" t="n">
        <f aca="false">SUM(E23:J23)</f>
        <v>0</v>
      </c>
      <c r="L23" s="461" t="n">
        <v>1393180</v>
      </c>
    </row>
    <row r="24" customFormat="false" ht="13.1" hidden="false" customHeight="false" outlineLevel="0" collapsed="false">
      <c r="A24" s="460" t="s">
        <v>118</v>
      </c>
      <c r="B24" s="460" t="s">
        <v>561</v>
      </c>
      <c r="C24" s="196" t="s">
        <v>129</v>
      </c>
      <c r="D24" s="412" t="s">
        <v>130</v>
      </c>
      <c r="E24" s="184" t="n">
        <v>0</v>
      </c>
      <c r="F24" s="184" t="n">
        <v>0</v>
      </c>
      <c r="G24" s="184" t="n">
        <v>0</v>
      </c>
      <c r="H24" s="184" t="n">
        <v>0</v>
      </c>
      <c r="I24" s="184" t="n">
        <v>0</v>
      </c>
      <c r="J24" s="184" t="n">
        <v>0</v>
      </c>
      <c r="K24" s="184" t="n">
        <f aca="false">SUM(E24:J24)</f>
        <v>0</v>
      </c>
      <c r="L24" s="461" t="n">
        <v>833280</v>
      </c>
    </row>
    <row r="25" customFormat="false" ht="13.1" hidden="false" customHeight="false" outlineLevel="0" collapsed="false">
      <c r="A25" s="460" t="s">
        <v>118</v>
      </c>
      <c r="B25" s="115" t="s">
        <v>135</v>
      </c>
      <c r="C25" s="196" t="s">
        <v>136</v>
      </c>
      <c r="D25" s="412" t="s">
        <v>137</v>
      </c>
      <c r="E25" s="184" t="n">
        <v>0</v>
      </c>
      <c r="F25" s="184" t="n">
        <v>0</v>
      </c>
      <c r="G25" s="184" t="n">
        <v>0</v>
      </c>
      <c r="H25" s="184" t="n">
        <v>0</v>
      </c>
      <c r="I25" s="184" t="n">
        <v>0</v>
      </c>
      <c r="J25" s="184" t="n">
        <v>0</v>
      </c>
      <c r="K25" s="184" t="n">
        <f aca="false">SUM(E25:J25)</f>
        <v>0</v>
      </c>
      <c r="L25" s="461" t="n">
        <v>708100</v>
      </c>
    </row>
    <row r="26" customFormat="false" ht="13.1" hidden="false" customHeight="false" outlineLevel="0" collapsed="false">
      <c r="A26" s="460" t="s">
        <v>118</v>
      </c>
      <c r="B26" s="115" t="s">
        <v>135</v>
      </c>
      <c r="C26" s="196" t="s">
        <v>138</v>
      </c>
      <c r="D26" s="412" t="s">
        <v>139</v>
      </c>
      <c r="E26" s="184" t="n">
        <v>0</v>
      </c>
      <c r="F26" s="184" t="n">
        <v>0</v>
      </c>
      <c r="G26" s="184" t="n">
        <v>0</v>
      </c>
      <c r="H26" s="184" t="n">
        <v>994875486</v>
      </c>
      <c r="I26" s="184" t="n">
        <v>0</v>
      </c>
      <c r="J26" s="184" t="n">
        <v>55954426</v>
      </c>
      <c r="K26" s="184" t="n">
        <f aca="false">SUM(E26:J26)</f>
        <v>1050829912</v>
      </c>
      <c r="L26" s="461" t="n">
        <v>10421443552</v>
      </c>
    </row>
    <row r="27" customFormat="false" ht="20.6" hidden="false" customHeight="false" outlineLevel="0" collapsed="false">
      <c r="A27" s="460" t="s">
        <v>118</v>
      </c>
      <c r="B27" s="115" t="s">
        <v>135</v>
      </c>
      <c r="C27" s="196" t="s">
        <v>140</v>
      </c>
      <c r="D27" s="412" t="s">
        <v>141</v>
      </c>
      <c r="E27" s="184" t="n">
        <v>0</v>
      </c>
      <c r="F27" s="184" t="n">
        <v>0</v>
      </c>
      <c r="G27" s="184" t="n">
        <v>0</v>
      </c>
      <c r="H27" s="184" t="n">
        <v>0</v>
      </c>
      <c r="I27" s="184" t="n">
        <v>0</v>
      </c>
      <c r="J27" s="184" t="n">
        <v>0</v>
      </c>
      <c r="K27" s="184" t="n">
        <f aca="false">SUM(E27:J27)</f>
        <v>0</v>
      </c>
      <c r="L27" s="461" t="n">
        <v>0</v>
      </c>
    </row>
    <row r="28" customFormat="false" ht="20.6" hidden="false" customHeight="false" outlineLevel="0" collapsed="false">
      <c r="A28" s="460" t="s">
        <v>118</v>
      </c>
      <c r="B28" s="115" t="s">
        <v>142</v>
      </c>
      <c r="C28" s="196" t="s">
        <v>143</v>
      </c>
      <c r="D28" s="412" t="s">
        <v>144</v>
      </c>
      <c r="E28" s="184" t="n">
        <v>0</v>
      </c>
      <c r="F28" s="184" t="n">
        <v>0</v>
      </c>
      <c r="G28" s="184" t="n">
        <v>0</v>
      </c>
      <c r="H28" s="184" t="n">
        <v>44132000</v>
      </c>
      <c r="I28" s="184" t="n">
        <v>0</v>
      </c>
      <c r="J28" s="184" t="n">
        <v>12240000</v>
      </c>
      <c r="K28" s="184" t="n">
        <f aca="false">SUM(E28:J28)</f>
        <v>56372000</v>
      </c>
      <c r="L28" s="461" t="n">
        <v>471841460</v>
      </c>
    </row>
    <row r="29" customFormat="false" ht="20.6" hidden="false" customHeight="false" outlineLevel="0" collapsed="false">
      <c r="A29" s="460" t="s">
        <v>118</v>
      </c>
      <c r="B29" s="115" t="s">
        <v>142</v>
      </c>
      <c r="C29" s="196" t="s">
        <v>145</v>
      </c>
      <c r="D29" s="412" t="s">
        <v>146</v>
      </c>
      <c r="E29" s="184" t="n">
        <v>0</v>
      </c>
      <c r="F29" s="184" t="n">
        <v>0</v>
      </c>
      <c r="G29" s="184" t="n">
        <v>0</v>
      </c>
      <c r="H29" s="184" t="n">
        <v>0</v>
      </c>
      <c r="I29" s="184" t="n">
        <v>0</v>
      </c>
      <c r="J29" s="184" t="n">
        <v>0</v>
      </c>
      <c r="K29" s="184" t="n">
        <f aca="false">SUM(E29:J29)</f>
        <v>0</v>
      </c>
      <c r="L29" s="461" t="n">
        <v>5881660</v>
      </c>
    </row>
    <row r="30" customFormat="false" ht="13.1" hidden="false" customHeight="false" outlineLevel="0" collapsed="false">
      <c r="A30" s="460" t="s">
        <v>118</v>
      </c>
      <c r="B30" s="115" t="s">
        <v>142</v>
      </c>
      <c r="C30" s="196" t="s">
        <v>147</v>
      </c>
      <c r="D30" s="412" t="s">
        <v>148</v>
      </c>
      <c r="E30" s="184" t="n">
        <v>0</v>
      </c>
      <c r="F30" s="184" t="n">
        <v>0</v>
      </c>
      <c r="G30" s="184" t="n">
        <v>0</v>
      </c>
      <c r="H30" s="184" t="n">
        <v>0</v>
      </c>
      <c r="I30" s="184" t="n">
        <v>0</v>
      </c>
      <c r="J30" s="184" t="n">
        <v>0</v>
      </c>
      <c r="K30" s="184" t="n">
        <f aca="false">SUM(E30:J30)</f>
        <v>0</v>
      </c>
      <c r="L30" s="461" t="n">
        <v>8965713</v>
      </c>
    </row>
    <row r="31" customFormat="false" ht="20.6" hidden="false" customHeight="false" outlineLevel="0" collapsed="false">
      <c r="A31" s="460" t="s">
        <v>118</v>
      </c>
      <c r="B31" s="115" t="s">
        <v>142</v>
      </c>
      <c r="C31" s="196" t="s">
        <v>149</v>
      </c>
      <c r="D31" s="412" t="s">
        <v>150</v>
      </c>
      <c r="E31" s="184" t="n">
        <v>0</v>
      </c>
      <c r="F31" s="184" t="n">
        <v>0</v>
      </c>
      <c r="G31" s="184" t="n">
        <v>0</v>
      </c>
      <c r="H31" s="184" t="n">
        <v>0</v>
      </c>
      <c r="I31" s="184" t="n">
        <v>0</v>
      </c>
      <c r="J31" s="184" t="n">
        <v>25855200</v>
      </c>
      <c r="K31" s="184" t="n">
        <f aca="false">SUM(E31:J31)</f>
        <v>25855200</v>
      </c>
      <c r="L31" s="461" t="n">
        <v>37154000</v>
      </c>
    </row>
    <row r="32" customFormat="false" ht="13.1" hidden="false" customHeight="false" outlineLevel="0" collapsed="false">
      <c r="A32" s="460" t="s">
        <v>118</v>
      </c>
      <c r="B32" s="115" t="s">
        <v>142</v>
      </c>
      <c r="C32" s="196" t="s">
        <v>151</v>
      </c>
      <c r="D32" s="412" t="s">
        <v>152</v>
      </c>
      <c r="E32" s="184" t="n">
        <v>0</v>
      </c>
      <c r="F32" s="184" t="n">
        <v>0</v>
      </c>
      <c r="G32" s="184" t="n">
        <v>0</v>
      </c>
      <c r="H32" s="184" t="n">
        <v>0</v>
      </c>
      <c r="I32" s="184" t="n">
        <v>0</v>
      </c>
      <c r="J32" s="184" t="n">
        <v>0</v>
      </c>
      <c r="K32" s="184" t="n">
        <f aca="false">SUM(E32:J32)</f>
        <v>0</v>
      </c>
      <c r="L32" s="461" t="n">
        <v>259997</v>
      </c>
    </row>
    <row r="33" customFormat="false" ht="13.1" hidden="false" customHeight="false" outlineLevel="0" collapsed="false">
      <c r="A33" s="460" t="s">
        <v>118</v>
      </c>
      <c r="B33" s="115" t="s">
        <v>142</v>
      </c>
      <c r="C33" s="196" t="s">
        <v>153</v>
      </c>
      <c r="D33" s="412" t="s">
        <v>154</v>
      </c>
      <c r="E33" s="184" t="n">
        <v>0</v>
      </c>
      <c r="F33" s="184" t="n">
        <v>0</v>
      </c>
      <c r="G33" s="184" t="n">
        <v>0</v>
      </c>
      <c r="H33" s="184" t="n">
        <v>0</v>
      </c>
      <c r="I33" s="184" t="n">
        <v>0</v>
      </c>
      <c r="J33" s="184" t="n">
        <v>0</v>
      </c>
      <c r="K33" s="184" t="n">
        <f aca="false">SUM(E33:J33)</f>
        <v>0</v>
      </c>
      <c r="L33" s="461" t="n">
        <v>193966260</v>
      </c>
    </row>
    <row r="34" customFormat="false" ht="20.6" hidden="false" customHeight="false" outlineLevel="0" collapsed="false">
      <c r="A34" s="460" t="s">
        <v>118</v>
      </c>
      <c r="B34" s="115" t="s">
        <v>142</v>
      </c>
      <c r="C34" s="196" t="s">
        <v>155</v>
      </c>
      <c r="D34" s="412" t="s">
        <v>156</v>
      </c>
      <c r="E34" s="184" t="n">
        <v>0</v>
      </c>
      <c r="F34" s="184" t="n">
        <v>0</v>
      </c>
      <c r="G34" s="184" t="n">
        <v>0</v>
      </c>
      <c r="H34" s="184" t="n">
        <v>0</v>
      </c>
      <c r="I34" s="184" t="n">
        <v>0</v>
      </c>
      <c r="J34" s="184" t="n">
        <v>0</v>
      </c>
      <c r="K34" s="184" t="n">
        <f aca="false">SUM(E34:J34)</f>
        <v>0</v>
      </c>
      <c r="L34" s="461" t="n">
        <v>6333438</v>
      </c>
    </row>
    <row r="35" customFormat="false" ht="20.6" hidden="false" customHeight="false" outlineLevel="0" collapsed="false">
      <c r="A35" s="460" t="s">
        <v>118</v>
      </c>
      <c r="B35" s="115" t="s">
        <v>142</v>
      </c>
      <c r="C35" s="196" t="s">
        <v>157</v>
      </c>
      <c r="D35" s="412" t="s">
        <v>158</v>
      </c>
      <c r="E35" s="184" t="n">
        <v>0</v>
      </c>
      <c r="F35" s="184" t="n">
        <v>0</v>
      </c>
      <c r="G35" s="184" t="n">
        <v>0</v>
      </c>
      <c r="H35" s="184" t="n">
        <v>0</v>
      </c>
      <c r="I35" s="184" t="n">
        <v>0</v>
      </c>
      <c r="J35" s="184" t="n">
        <v>0</v>
      </c>
      <c r="K35" s="184" t="n">
        <f aca="false">SUM(E35:J35)</f>
        <v>0</v>
      </c>
      <c r="L35" s="461" t="n">
        <v>58009975</v>
      </c>
    </row>
    <row r="36" customFormat="false" ht="20.6" hidden="false" customHeight="false" outlineLevel="0" collapsed="false">
      <c r="A36" s="460" t="s">
        <v>118</v>
      </c>
      <c r="B36" s="115" t="s">
        <v>142</v>
      </c>
      <c r="C36" s="196" t="s">
        <v>159</v>
      </c>
      <c r="D36" s="412" t="s">
        <v>160</v>
      </c>
      <c r="E36" s="184" t="n">
        <v>0</v>
      </c>
      <c r="F36" s="184" t="n">
        <v>0</v>
      </c>
      <c r="G36" s="184" t="n">
        <v>0</v>
      </c>
      <c r="H36" s="184" t="n">
        <v>0</v>
      </c>
      <c r="I36" s="184" t="n">
        <v>0</v>
      </c>
      <c r="J36" s="184" t="n">
        <v>7976000</v>
      </c>
      <c r="K36" s="184" t="n">
        <f aca="false">SUM(E36:J36)</f>
        <v>7976000</v>
      </c>
      <c r="L36" s="461" t="n">
        <v>18164000</v>
      </c>
    </row>
    <row r="37" customFormat="false" ht="20.6" hidden="false" customHeight="false" outlineLevel="0" collapsed="false">
      <c r="A37" s="460" t="s">
        <v>118</v>
      </c>
      <c r="B37" s="115" t="s">
        <v>142</v>
      </c>
      <c r="C37" s="196" t="s">
        <v>161</v>
      </c>
      <c r="D37" s="412" t="s">
        <v>162</v>
      </c>
      <c r="E37" s="184" t="n">
        <v>0</v>
      </c>
      <c r="F37" s="184" t="n">
        <v>0</v>
      </c>
      <c r="G37" s="184" t="n">
        <v>0</v>
      </c>
      <c r="H37" s="184" t="n">
        <v>0</v>
      </c>
      <c r="I37" s="184" t="n">
        <v>0</v>
      </c>
      <c r="J37" s="184" t="n">
        <v>6699840</v>
      </c>
      <c r="K37" s="184" t="n">
        <f aca="false">SUM(E37:J37)</f>
        <v>6699840</v>
      </c>
      <c r="L37" s="461" t="n">
        <v>14347760</v>
      </c>
    </row>
    <row r="38" customFormat="false" ht="20.6" hidden="false" customHeight="false" outlineLevel="0" collapsed="false">
      <c r="A38" s="460" t="s">
        <v>118</v>
      </c>
      <c r="B38" s="115" t="s">
        <v>142</v>
      </c>
      <c r="C38" s="196" t="s">
        <v>163</v>
      </c>
      <c r="D38" s="412" t="s">
        <v>164</v>
      </c>
      <c r="E38" s="184" t="n">
        <v>0</v>
      </c>
      <c r="F38" s="184" t="n">
        <v>0</v>
      </c>
      <c r="G38" s="184" t="n">
        <v>0</v>
      </c>
      <c r="H38" s="184" t="n">
        <v>0</v>
      </c>
      <c r="I38" s="184" t="n">
        <v>0</v>
      </c>
      <c r="J38" s="184" t="n">
        <v>0</v>
      </c>
      <c r="K38" s="184" t="n">
        <f aca="false">SUM(E38:J38)</f>
        <v>0</v>
      </c>
      <c r="L38" s="461" t="n">
        <v>16658180</v>
      </c>
    </row>
    <row r="39" customFormat="false" ht="13.1" hidden="false" customHeight="false" outlineLevel="0" collapsed="false">
      <c r="A39" s="460" t="s">
        <v>118</v>
      </c>
      <c r="B39" s="115" t="s">
        <v>142</v>
      </c>
      <c r="C39" s="196" t="s">
        <v>165</v>
      </c>
      <c r="D39" s="412" t="s">
        <v>166</v>
      </c>
      <c r="E39" s="184" t="n">
        <v>0</v>
      </c>
      <c r="F39" s="184" t="n">
        <v>0</v>
      </c>
      <c r="G39" s="184" t="n">
        <v>0</v>
      </c>
      <c r="H39" s="184" t="n">
        <v>0</v>
      </c>
      <c r="I39" s="184" t="n">
        <v>0</v>
      </c>
      <c r="J39" s="184" t="n">
        <v>0</v>
      </c>
      <c r="K39" s="184" t="n">
        <f aca="false">SUM(E39:J39)</f>
        <v>0</v>
      </c>
      <c r="L39" s="461" t="n">
        <v>0</v>
      </c>
    </row>
    <row r="40" customFormat="false" ht="13.1" hidden="false" customHeight="false" outlineLevel="0" collapsed="false">
      <c r="A40" s="460" t="s">
        <v>118</v>
      </c>
      <c r="B40" s="115" t="s">
        <v>142</v>
      </c>
      <c r="C40" s="196" t="s">
        <v>167</v>
      </c>
      <c r="D40" s="412" t="s">
        <v>168</v>
      </c>
      <c r="E40" s="184" t="n">
        <v>0</v>
      </c>
      <c r="F40" s="184" t="n">
        <v>0</v>
      </c>
      <c r="G40" s="184" t="n">
        <v>0</v>
      </c>
      <c r="H40" s="184" t="n">
        <v>0</v>
      </c>
      <c r="I40" s="184" t="n">
        <v>0</v>
      </c>
      <c r="J40" s="184" t="n">
        <v>0</v>
      </c>
      <c r="K40" s="184" t="n">
        <f aca="false">SUM(E40:J40)</f>
        <v>0</v>
      </c>
      <c r="L40" s="461" t="n">
        <v>8831706</v>
      </c>
    </row>
    <row r="41" customFormat="false" ht="20.6" hidden="false" customHeight="false" outlineLevel="0" collapsed="false">
      <c r="A41" s="460" t="s">
        <v>118</v>
      </c>
      <c r="B41" s="115" t="s">
        <v>142</v>
      </c>
      <c r="C41" s="196" t="s">
        <v>169</v>
      </c>
      <c r="D41" s="412" t="s">
        <v>170</v>
      </c>
      <c r="E41" s="184" t="n">
        <v>0</v>
      </c>
      <c r="F41" s="184" t="n">
        <v>0</v>
      </c>
      <c r="G41" s="184" t="n">
        <v>0</v>
      </c>
      <c r="H41" s="184" t="n">
        <v>0</v>
      </c>
      <c r="I41" s="184" t="n">
        <v>0</v>
      </c>
      <c r="J41" s="184" t="n">
        <v>0</v>
      </c>
      <c r="K41" s="184" t="n">
        <f aca="false">SUM(E41:J41)</f>
        <v>0</v>
      </c>
      <c r="L41" s="461" t="n">
        <v>142449420</v>
      </c>
    </row>
    <row r="42" customFormat="false" ht="13.1" hidden="false" customHeight="false" outlineLevel="0" collapsed="false">
      <c r="A42" s="460" t="s">
        <v>118</v>
      </c>
      <c r="B42" s="115" t="s">
        <v>142</v>
      </c>
      <c r="C42" s="196" t="s">
        <v>171</v>
      </c>
      <c r="D42" s="412" t="s">
        <v>172</v>
      </c>
      <c r="E42" s="184" t="n">
        <v>0</v>
      </c>
      <c r="F42" s="184" t="n">
        <v>0</v>
      </c>
      <c r="G42" s="184" t="n">
        <v>0</v>
      </c>
      <c r="H42" s="184" t="n">
        <v>0</v>
      </c>
      <c r="I42" s="184" t="n">
        <v>0</v>
      </c>
      <c r="J42" s="184" t="n">
        <v>0</v>
      </c>
      <c r="K42" s="184" t="n">
        <f aca="false">SUM(E42:J42)</f>
        <v>0</v>
      </c>
      <c r="L42" s="461" t="n">
        <v>2886343</v>
      </c>
    </row>
    <row r="43" customFormat="false" ht="13.1" hidden="false" customHeight="false" outlineLevel="0" collapsed="false">
      <c r="A43" s="460" t="s">
        <v>118</v>
      </c>
      <c r="B43" s="115" t="s">
        <v>142</v>
      </c>
      <c r="C43" s="196" t="s">
        <v>173</v>
      </c>
      <c r="D43" s="412" t="s">
        <v>174</v>
      </c>
      <c r="E43" s="184" t="n">
        <v>0</v>
      </c>
      <c r="F43" s="184" t="n">
        <v>0</v>
      </c>
      <c r="G43" s="184" t="n">
        <v>0</v>
      </c>
      <c r="H43" s="184" t="n">
        <v>0</v>
      </c>
      <c r="I43" s="184" t="n">
        <v>0</v>
      </c>
      <c r="J43" s="184" t="n">
        <v>0</v>
      </c>
      <c r="K43" s="184" t="n">
        <f aca="false">SUM(E43:J43)</f>
        <v>0</v>
      </c>
      <c r="L43" s="461" t="n">
        <v>204000000</v>
      </c>
    </row>
    <row r="44" customFormat="false" ht="20.6" hidden="false" customHeight="false" outlineLevel="0" collapsed="false">
      <c r="A44" s="460" t="s">
        <v>118</v>
      </c>
      <c r="B44" s="115" t="s">
        <v>142</v>
      </c>
      <c r="C44" s="196" t="s">
        <v>159</v>
      </c>
      <c r="D44" s="412" t="s">
        <v>175</v>
      </c>
      <c r="E44" s="184" t="n">
        <v>0</v>
      </c>
      <c r="F44" s="184" t="n">
        <v>0</v>
      </c>
      <c r="G44" s="184" t="n">
        <v>0</v>
      </c>
      <c r="H44" s="184" t="n">
        <v>0</v>
      </c>
      <c r="I44" s="184" t="n">
        <v>0</v>
      </c>
      <c r="J44" s="184" t="n">
        <v>0</v>
      </c>
      <c r="K44" s="184" t="n">
        <f aca="false">SUM(E44:J44)</f>
        <v>0</v>
      </c>
      <c r="L44" s="461" t="n">
        <v>0</v>
      </c>
    </row>
    <row r="45" customFormat="false" ht="20.6" hidden="false" customHeight="false" outlineLevel="0" collapsed="false">
      <c r="A45" s="460" t="s">
        <v>118</v>
      </c>
      <c r="B45" s="115" t="s">
        <v>142</v>
      </c>
      <c r="C45" s="196" t="s">
        <v>176</v>
      </c>
      <c r="D45" s="412" t="s">
        <v>177</v>
      </c>
      <c r="E45" s="184" t="n">
        <v>0</v>
      </c>
      <c r="F45" s="184" t="n">
        <v>0</v>
      </c>
      <c r="G45" s="184" t="n">
        <v>0</v>
      </c>
      <c r="H45" s="184" t="n">
        <v>0</v>
      </c>
      <c r="I45" s="184" t="n">
        <v>0</v>
      </c>
      <c r="J45" s="184" t="n">
        <v>0</v>
      </c>
      <c r="K45" s="184" t="n">
        <f aca="false">SUM(E45:J45)</f>
        <v>0</v>
      </c>
      <c r="L45" s="461" t="n">
        <v>39707200</v>
      </c>
    </row>
    <row r="46" customFormat="false" ht="13.1" hidden="false" customHeight="false" outlineLevel="0" collapsed="false">
      <c r="A46" s="460" t="s">
        <v>118</v>
      </c>
      <c r="B46" s="115" t="s">
        <v>142</v>
      </c>
      <c r="C46" s="196" t="s">
        <v>178</v>
      </c>
      <c r="D46" s="412" t="s">
        <v>179</v>
      </c>
      <c r="E46" s="184" t="n">
        <v>0</v>
      </c>
      <c r="F46" s="184" t="n">
        <v>0</v>
      </c>
      <c r="G46" s="184" t="n">
        <v>0</v>
      </c>
      <c r="H46" s="184" t="n">
        <v>0</v>
      </c>
      <c r="I46" s="184" t="n">
        <v>0</v>
      </c>
      <c r="J46" s="184" t="n">
        <v>0</v>
      </c>
      <c r="K46" s="184" t="n">
        <f aca="false">SUM(E46:J46)</f>
        <v>0</v>
      </c>
      <c r="L46" s="461" t="n">
        <v>0</v>
      </c>
    </row>
    <row r="47" customFormat="false" ht="20.6" hidden="false" customHeight="false" outlineLevel="0" collapsed="false">
      <c r="A47" s="460" t="s">
        <v>118</v>
      </c>
      <c r="B47" s="115" t="s">
        <v>142</v>
      </c>
      <c r="C47" s="196" t="s">
        <v>180</v>
      </c>
      <c r="D47" s="412" t="s">
        <v>181</v>
      </c>
      <c r="E47" s="184" t="n">
        <v>0</v>
      </c>
      <c r="F47" s="184" t="n">
        <v>0</v>
      </c>
      <c r="G47" s="184" t="n">
        <v>0</v>
      </c>
      <c r="H47" s="184" t="n">
        <v>0</v>
      </c>
      <c r="I47" s="184" t="n">
        <v>0</v>
      </c>
      <c r="J47" s="184" t="n">
        <v>0</v>
      </c>
      <c r="K47" s="184" t="n">
        <f aca="false">SUM(E47:J47)</f>
        <v>0</v>
      </c>
      <c r="L47" s="461" t="n">
        <v>9695250</v>
      </c>
    </row>
    <row r="48" customFormat="false" ht="30" hidden="false" customHeight="false" outlineLevel="0" collapsed="false">
      <c r="A48" s="460" t="s">
        <v>118</v>
      </c>
      <c r="B48" s="115" t="s">
        <v>142</v>
      </c>
      <c r="C48" s="196" t="s">
        <v>182</v>
      </c>
      <c r="D48" s="412" t="s">
        <v>183</v>
      </c>
      <c r="E48" s="184" t="n">
        <v>0</v>
      </c>
      <c r="F48" s="184" t="n">
        <v>0</v>
      </c>
      <c r="G48" s="184" t="n">
        <v>0</v>
      </c>
      <c r="H48" s="184" t="n">
        <v>0</v>
      </c>
      <c r="I48" s="184" t="n">
        <v>0</v>
      </c>
      <c r="J48" s="184" t="n">
        <v>0</v>
      </c>
      <c r="K48" s="184" t="n">
        <f aca="false">SUM(E48:J48)</f>
        <v>0</v>
      </c>
      <c r="L48" s="461" t="n">
        <v>0</v>
      </c>
    </row>
    <row r="49" customFormat="false" ht="13.1" hidden="false" customHeight="false" outlineLevel="0" collapsed="false">
      <c r="A49" s="460" t="s">
        <v>118</v>
      </c>
      <c r="B49" s="115" t="s">
        <v>142</v>
      </c>
      <c r="C49" s="196" t="s">
        <v>184</v>
      </c>
      <c r="D49" s="412" t="s">
        <v>185</v>
      </c>
      <c r="E49" s="184" t="n">
        <v>0</v>
      </c>
      <c r="F49" s="184" t="n">
        <v>0</v>
      </c>
      <c r="G49" s="184" t="n">
        <v>0</v>
      </c>
      <c r="H49" s="184" t="n">
        <v>0</v>
      </c>
      <c r="I49" s="184" t="n">
        <v>0</v>
      </c>
      <c r="J49" s="184" t="n">
        <v>0</v>
      </c>
      <c r="K49" s="184" t="n">
        <f aca="false">SUM(E49:J49)</f>
        <v>0</v>
      </c>
      <c r="L49" s="461" t="n">
        <v>0</v>
      </c>
    </row>
    <row r="50" customFormat="false" ht="13.1" hidden="false" customHeight="false" outlineLevel="0" collapsed="false">
      <c r="A50" s="460" t="s">
        <v>118</v>
      </c>
      <c r="B50" s="115" t="s">
        <v>142</v>
      </c>
      <c r="C50" s="196" t="s">
        <v>186</v>
      </c>
      <c r="D50" s="412" t="s">
        <v>187</v>
      </c>
      <c r="E50" s="184" t="n">
        <v>0</v>
      </c>
      <c r="F50" s="184" t="n">
        <v>0</v>
      </c>
      <c r="G50" s="184" t="n">
        <v>0</v>
      </c>
      <c r="H50" s="184" t="n">
        <v>0</v>
      </c>
      <c r="I50" s="184" t="n">
        <v>0</v>
      </c>
      <c r="J50" s="184" t="n">
        <v>0</v>
      </c>
      <c r="K50" s="184" t="n">
        <f aca="false">SUM(E50:J50)</f>
        <v>0</v>
      </c>
      <c r="L50" s="461" t="n">
        <v>11100000</v>
      </c>
    </row>
    <row r="51" customFormat="false" ht="13.1" hidden="false" customHeight="false" outlineLevel="0" collapsed="false">
      <c r="A51" s="460" t="s">
        <v>118</v>
      </c>
      <c r="B51" s="115" t="s">
        <v>142</v>
      </c>
      <c r="C51" s="196" t="s">
        <v>190</v>
      </c>
      <c r="D51" s="412" t="s">
        <v>191</v>
      </c>
      <c r="E51" s="184" t="n">
        <v>0</v>
      </c>
      <c r="F51" s="184" t="n">
        <v>0</v>
      </c>
      <c r="G51" s="184" t="n">
        <v>0</v>
      </c>
      <c r="H51" s="184" t="n">
        <v>0</v>
      </c>
      <c r="I51" s="184" t="n">
        <v>0</v>
      </c>
      <c r="J51" s="184" t="n">
        <v>0</v>
      </c>
      <c r="K51" s="184" t="n">
        <f aca="false">SUM(E51:J51)</f>
        <v>0</v>
      </c>
      <c r="L51" s="461" t="n">
        <v>1934934</v>
      </c>
    </row>
    <row r="52" customFormat="false" ht="20.6" hidden="false" customHeight="false" outlineLevel="0" collapsed="false">
      <c r="A52" s="460" t="s">
        <v>118</v>
      </c>
      <c r="B52" s="115" t="s">
        <v>142</v>
      </c>
      <c r="C52" s="196" t="s">
        <v>180</v>
      </c>
      <c r="D52" s="412" t="s">
        <v>192</v>
      </c>
      <c r="E52" s="184" t="n">
        <v>0</v>
      </c>
      <c r="F52" s="184" t="n">
        <v>0</v>
      </c>
      <c r="G52" s="184" t="n">
        <v>0</v>
      </c>
      <c r="H52" s="184" t="n">
        <v>0</v>
      </c>
      <c r="I52" s="184" t="n">
        <v>0</v>
      </c>
      <c r="J52" s="184" t="n">
        <v>0</v>
      </c>
      <c r="K52" s="184" t="n">
        <f aca="false">SUM(E52:J52)</f>
        <v>0</v>
      </c>
      <c r="L52" s="461" t="n">
        <v>1782500</v>
      </c>
    </row>
    <row r="53" customFormat="false" ht="30" hidden="false" customHeight="false" outlineLevel="0" collapsed="false">
      <c r="A53" s="460" t="s">
        <v>118</v>
      </c>
      <c r="B53" s="115" t="s">
        <v>142</v>
      </c>
      <c r="C53" s="196" t="s">
        <v>193</v>
      </c>
      <c r="D53" s="412" t="s">
        <v>194</v>
      </c>
      <c r="E53" s="184" t="n">
        <v>0</v>
      </c>
      <c r="F53" s="184" t="n">
        <v>0</v>
      </c>
      <c r="G53" s="184" t="n">
        <v>0</v>
      </c>
      <c r="H53" s="184" t="n">
        <v>0</v>
      </c>
      <c r="I53" s="184" t="n">
        <v>0</v>
      </c>
      <c r="J53" s="184" t="n">
        <v>0</v>
      </c>
      <c r="K53" s="184" t="n">
        <f aca="false">SUM(E53:J53)</f>
        <v>0</v>
      </c>
      <c r="L53" s="461" t="n">
        <v>0</v>
      </c>
    </row>
    <row r="54" customFormat="false" ht="30" hidden="false" customHeight="false" outlineLevel="0" collapsed="false">
      <c r="A54" s="460" t="s">
        <v>118</v>
      </c>
      <c r="B54" s="115" t="s">
        <v>142</v>
      </c>
      <c r="C54" s="196" t="s">
        <v>195</v>
      </c>
      <c r="D54" s="412" t="s">
        <v>196</v>
      </c>
      <c r="E54" s="184" t="n">
        <v>0</v>
      </c>
      <c r="F54" s="184" t="n">
        <v>0</v>
      </c>
      <c r="G54" s="184" t="n">
        <v>0</v>
      </c>
      <c r="H54" s="184" t="n">
        <v>0</v>
      </c>
      <c r="I54" s="184" t="n">
        <v>0</v>
      </c>
      <c r="J54" s="184" t="n">
        <v>0</v>
      </c>
      <c r="K54" s="184" t="n">
        <f aca="false">SUM(E54:J54)</f>
        <v>0</v>
      </c>
      <c r="L54" s="461" t="n">
        <v>0</v>
      </c>
    </row>
    <row r="55" customFormat="false" ht="30" hidden="false" customHeight="false" outlineLevel="0" collapsed="false">
      <c r="A55" s="460" t="s">
        <v>118</v>
      </c>
      <c r="B55" s="115" t="s">
        <v>142</v>
      </c>
      <c r="C55" s="196" t="s">
        <v>197</v>
      </c>
      <c r="D55" s="412" t="s">
        <v>198</v>
      </c>
      <c r="E55" s="184" t="n">
        <v>0</v>
      </c>
      <c r="F55" s="184" t="n">
        <v>0</v>
      </c>
      <c r="G55" s="184" t="n">
        <v>0</v>
      </c>
      <c r="H55" s="184" t="n">
        <v>0</v>
      </c>
      <c r="I55" s="184" t="n">
        <v>0</v>
      </c>
      <c r="J55" s="184" t="n">
        <v>0</v>
      </c>
      <c r="K55" s="184" t="n">
        <f aca="false">SUM(E55:J55)</f>
        <v>0</v>
      </c>
      <c r="L55" s="461" t="n">
        <v>0</v>
      </c>
    </row>
    <row r="56" customFormat="false" ht="13.1" hidden="false" customHeight="false" outlineLevel="0" collapsed="false">
      <c r="A56" s="460" t="s">
        <v>118</v>
      </c>
      <c r="B56" s="115" t="s">
        <v>142</v>
      </c>
      <c r="C56" s="196" t="s">
        <v>184</v>
      </c>
      <c r="D56" s="412" t="s">
        <v>199</v>
      </c>
      <c r="E56" s="184" t="n">
        <v>0</v>
      </c>
      <c r="F56" s="184" t="n">
        <v>0</v>
      </c>
      <c r="G56" s="184" t="n">
        <v>0</v>
      </c>
      <c r="H56" s="184" t="n">
        <v>0</v>
      </c>
      <c r="I56" s="184" t="n">
        <v>0</v>
      </c>
      <c r="J56" s="184" t="n">
        <v>0</v>
      </c>
      <c r="K56" s="184" t="n">
        <f aca="false">SUM(E56:J56)</f>
        <v>0</v>
      </c>
      <c r="L56" s="461" t="n">
        <v>5495104</v>
      </c>
    </row>
    <row r="57" customFormat="false" ht="13.1" hidden="false" customHeight="false" outlineLevel="0" collapsed="false">
      <c r="A57" s="460" t="s">
        <v>118</v>
      </c>
      <c r="B57" s="115" t="s">
        <v>142</v>
      </c>
      <c r="C57" s="196" t="s">
        <v>186</v>
      </c>
      <c r="D57" s="412" t="s">
        <v>200</v>
      </c>
      <c r="E57" s="184" t="n">
        <v>0</v>
      </c>
      <c r="F57" s="184" t="n">
        <v>0</v>
      </c>
      <c r="G57" s="184" t="n">
        <v>0</v>
      </c>
      <c r="H57" s="184" t="n">
        <v>0</v>
      </c>
      <c r="I57" s="184" t="n">
        <v>0</v>
      </c>
      <c r="J57" s="184" t="n">
        <v>0</v>
      </c>
      <c r="K57" s="184" t="n">
        <f aca="false">SUM(E57:J57)</f>
        <v>0</v>
      </c>
      <c r="L57" s="461" t="n">
        <v>49392420</v>
      </c>
    </row>
    <row r="58" customFormat="false" ht="13.1" hidden="false" customHeight="false" outlineLevel="0" collapsed="false">
      <c r="A58" s="460" t="s">
        <v>118</v>
      </c>
      <c r="B58" s="115" t="s">
        <v>201</v>
      </c>
      <c r="C58" s="196" t="s">
        <v>202</v>
      </c>
      <c r="D58" s="412" t="s">
        <v>203</v>
      </c>
      <c r="E58" s="184" t="n">
        <v>0</v>
      </c>
      <c r="F58" s="184" t="n">
        <v>0</v>
      </c>
      <c r="G58" s="184" t="n">
        <v>0</v>
      </c>
      <c r="H58" s="184" t="n">
        <v>0</v>
      </c>
      <c r="I58" s="184" t="n">
        <v>0</v>
      </c>
      <c r="J58" s="184" t="n">
        <v>0</v>
      </c>
      <c r="K58" s="184" t="n">
        <f aca="false">SUM(E58:J58)</f>
        <v>0</v>
      </c>
      <c r="L58" s="461" t="n">
        <v>0</v>
      </c>
    </row>
    <row r="59" customFormat="false" ht="20.6" hidden="false" customHeight="false" outlineLevel="0" collapsed="false">
      <c r="A59" s="460" t="s">
        <v>118</v>
      </c>
      <c r="B59" s="115" t="s">
        <v>201</v>
      </c>
      <c r="C59" s="196" t="s">
        <v>204</v>
      </c>
      <c r="D59" s="412" t="s">
        <v>205</v>
      </c>
      <c r="E59" s="184" t="n">
        <v>0</v>
      </c>
      <c r="F59" s="184" t="n">
        <v>0</v>
      </c>
      <c r="G59" s="184" t="n">
        <v>0</v>
      </c>
      <c r="H59" s="184" t="n">
        <v>1406160</v>
      </c>
      <c r="I59" s="184" t="n">
        <v>0</v>
      </c>
      <c r="J59" s="184" t="n">
        <v>134400</v>
      </c>
      <c r="K59" s="184" t="n">
        <f aca="false">SUM(E59:J59)</f>
        <v>1540560</v>
      </c>
      <c r="L59" s="461" t="n">
        <v>81729880</v>
      </c>
    </row>
    <row r="60" customFormat="false" ht="20.6" hidden="false" customHeight="false" outlineLevel="0" collapsed="false">
      <c r="A60" s="460" t="s">
        <v>118</v>
      </c>
      <c r="B60" s="115" t="s">
        <v>201</v>
      </c>
      <c r="C60" s="196" t="s">
        <v>206</v>
      </c>
      <c r="D60" s="412" t="s">
        <v>207</v>
      </c>
      <c r="E60" s="184" t="n">
        <v>0</v>
      </c>
      <c r="F60" s="184" t="n">
        <v>0</v>
      </c>
      <c r="G60" s="184" t="n">
        <v>0</v>
      </c>
      <c r="H60" s="184" t="n">
        <v>0</v>
      </c>
      <c r="I60" s="184" t="n">
        <v>0</v>
      </c>
      <c r="J60" s="184" t="n">
        <v>0</v>
      </c>
      <c r="K60" s="184" t="n">
        <f aca="false">SUM(E60:J60)</f>
        <v>0</v>
      </c>
      <c r="L60" s="461" t="n">
        <v>747520</v>
      </c>
    </row>
    <row r="61" customFormat="false" ht="20.6" hidden="false" customHeight="false" outlineLevel="0" collapsed="false">
      <c r="A61" s="460" t="s">
        <v>118</v>
      </c>
      <c r="B61" s="115" t="s">
        <v>201</v>
      </c>
      <c r="C61" s="196" t="s">
        <v>208</v>
      </c>
      <c r="D61" s="412" t="s">
        <v>209</v>
      </c>
      <c r="E61" s="184" t="n">
        <v>0</v>
      </c>
      <c r="F61" s="184" t="n">
        <v>0</v>
      </c>
      <c r="G61" s="184" t="n">
        <v>0</v>
      </c>
      <c r="H61" s="184" t="n">
        <v>1369334</v>
      </c>
      <c r="I61" s="184" t="n">
        <v>0</v>
      </c>
      <c r="J61" s="184" t="n">
        <v>4833600</v>
      </c>
      <c r="K61" s="184" t="n">
        <f aca="false">SUM(E61:J61)</f>
        <v>6202934</v>
      </c>
      <c r="L61" s="461" t="n">
        <v>27409034</v>
      </c>
    </row>
    <row r="62" customFormat="false" ht="13.1" hidden="false" customHeight="false" outlineLevel="0" collapsed="false">
      <c r="A62" s="460" t="s">
        <v>118</v>
      </c>
      <c r="B62" s="115" t="s">
        <v>201</v>
      </c>
      <c r="C62" s="196" t="s">
        <v>202</v>
      </c>
      <c r="D62" s="412" t="s">
        <v>210</v>
      </c>
      <c r="E62" s="184" t="n">
        <v>0</v>
      </c>
      <c r="F62" s="184" t="n">
        <v>0</v>
      </c>
      <c r="G62" s="184" t="n">
        <v>0</v>
      </c>
      <c r="H62" s="184" t="n">
        <v>0</v>
      </c>
      <c r="I62" s="184" t="n">
        <v>0</v>
      </c>
      <c r="J62" s="184" t="n">
        <v>0</v>
      </c>
      <c r="K62" s="184" t="n">
        <f aca="false">SUM(E62:J62)</f>
        <v>0</v>
      </c>
      <c r="L62" s="461" t="n">
        <v>3058538</v>
      </c>
    </row>
    <row r="63" customFormat="false" ht="20.6" hidden="false" customHeight="false" outlineLevel="0" collapsed="false">
      <c r="A63" s="460" t="s">
        <v>118</v>
      </c>
      <c r="B63" s="115" t="s">
        <v>201</v>
      </c>
      <c r="C63" s="196" t="s">
        <v>204</v>
      </c>
      <c r="D63" s="412" t="s">
        <v>211</v>
      </c>
      <c r="E63" s="184" t="n">
        <v>0</v>
      </c>
      <c r="F63" s="184" t="n">
        <v>0</v>
      </c>
      <c r="G63" s="184" t="n">
        <v>0</v>
      </c>
      <c r="H63" s="184" t="n">
        <v>8560860</v>
      </c>
      <c r="I63" s="184" t="n">
        <v>0</v>
      </c>
      <c r="J63" s="184" t="n">
        <v>0</v>
      </c>
      <c r="K63" s="184" t="n">
        <f aca="false">SUM(E63:J63)</f>
        <v>8560860</v>
      </c>
      <c r="L63" s="461" t="n">
        <v>36069098</v>
      </c>
    </row>
    <row r="64" customFormat="false" ht="20.6" hidden="false" customHeight="false" outlineLevel="0" collapsed="false">
      <c r="A64" s="460" t="s">
        <v>118</v>
      </c>
      <c r="B64" s="115" t="s">
        <v>201</v>
      </c>
      <c r="C64" s="196" t="s">
        <v>212</v>
      </c>
      <c r="D64" s="412" t="s">
        <v>213</v>
      </c>
      <c r="E64" s="184" t="n">
        <v>0</v>
      </c>
      <c r="F64" s="184" t="n">
        <v>0</v>
      </c>
      <c r="G64" s="184" t="n">
        <v>0</v>
      </c>
      <c r="H64" s="184" t="n">
        <v>0</v>
      </c>
      <c r="I64" s="184" t="n">
        <v>0</v>
      </c>
      <c r="J64" s="184" t="n">
        <v>0</v>
      </c>
      <c r="K64" s="184" t="n">
        <f aca="false">SUM(E64:J64)</f>
        <v>0</v>
      </c>
      <c r="L64" s="461" t="n">
        <v>425043</v>
      </c>
    </row>
    <row r="65" customFormat="false" ht="30" hidden="false" customHeight="false" outlineLevel="0" collapsed="false">
      <c r="A65" s="460" t="s">
        <v>118</v>
      </c>
      <c r="B65" s="115" t="s">
        <v>201</v>
      </c>
      <c r="C65" s="196" t="s">
        <v>214</v>
      </c>
      <c r="D65" s="412" t="s">
        <v>215</v>
      </c>
      <c r="E65" s="184" t="n">
        <v>0</v>
      </c>
      <c r="F65" s="184" t="n">
        <v>0</v>
      </c>
      <c r="G65" s="184" t="n">
        <v>0</v>
      </c>
      <c r="H65" s="184" t="n">
        <v>0</v>
      </c>
      <c r="I65" s="184" t="n">
        <v>0</v>
      </c>
      <c r="J65" s="184" t="n">
        <v>0</v>
      </c>
      <c r="K65" s="184" t="n">
        <f aca="false">SUM(E65:J65)</f>
        <v>0</v>
      </c>
      <c r="L65" s="461" t="n">
        <v>0</v>
      </c>
    </row>
    <row r="66" customFormat="false" ht="13.1" hidden="false" customHeight="false" outlineLevel="0" collapsed="false">
      <c r="A66" s="460" t="s">
        <v>216</v>
      </c>
      <c r="B66" s="460" t="s">
        <v>217</v>
      </c>
      <c r="C66" s="196" t="s">
        <v>218</v>
      </c>
      <c r="D66" s="415" t="s">
        <v>219</v>
      </c>
      <c r="E66" s="184" t="n">
        <v>2833078</v>
      </c>
      <c r="F66" s="184" t="n">
        <v>17764170</v>
      </c>
      <c r="G66" s="184" t="n">
        <v>2530042</v>
      </c>
      <c r="H66" s="184" t="n">
        <v>21201684</v>
      </c>
      <c r="I66" s="184" t="n">
        <v>8351620</v>
      </c>
      <c r="J66" s="184" t="n">
        <v>24506939</v>
      </c>
      <c r="K66" s="184" t="n">
        <f aca="false">SUM(E66:J66)</f>
        <v>77187533</v>
      </c>
      <c r="L66" s="461" t="n">
        <v>2580721073</v>
      </c>
    </row>
    <row r="67" customFormat="false" ht="13.1" hidden="false" customHeight="false" outlineLevel="0" collapsed="false">
      <c r="A67" s="460" t="s">
        <v>216</v>
      </c>
      <c r="B67" s="460" t="s">
        <v>217</v>
      </c>
      <c r="C67" s="196" t="s">
        <v>220</v>
      </c>
      <c r="D67" s="415" t="s">
        <v>221</v>
      </c>
      <c r="E67" s="184" t="n">
        <v>8449422</v>
      </c>
      <c r="F67" s="184" t="n">
        <v>19070480</v>
      </c>
      <c r="G67" s="184" t="n">
        <v>738971</v>
      </c>
      <c r="H67" s="184" t="n">
        <v>39940700</v>
      </c>
      <c r="I67" s="184" t="n">
        <v>67833920</v>
      </c>
      <c r="J67" s="184" t="n">
        <v>45369850</v>
      </c>
      <c r="K67" s="184" t="n">
        <f aca="false">SUM(E67:J67)</f>
        <v>181403343</v>
      </c>
      <c r="L67" s="461" t="n">
        <v>5425182597</v>
      </c>
    </row>
    <row r="68" customFormat="false" ht="13.1" hidden="false" customHeight="false" outlineLevel="0" collapsed="false">
      <c r="A68" s="460" t="s">
        <v>216</v>
      </c>
      <c r="B68" s="460" t="s">
        <v>217</v>
      </c>
      <c r="C68" s="196" t="s">
        <v>222</v>
      </c>
      <c r="D68" s="415" t="s">
        <v>223</v>
      </c>
      <c r="E68" s="184" t="n">
        <v>1777920</v>
      </c>
      <c r="F68" s="184" t="n">
        <v>1569480</v>
      </c>
      <c r="G68" s="184" t="n">
        <v>262500</v>
      </c>
      <c r="H68" s="184" t="n">
        <v>28243100</v>
      </c>
      <c r="I68" s="184" t="n">
        <v>2615500</v>
      </c>
      <c r="J68" s="184" t="n">
        <v>4597170</v>
      </c>
      <c r="K68" s="184" t="n">
        <f aca="false">SUM(E68:J68)</f>
        <v>39065670</v>
      </c>
      <c r="L68" s="461" t="n">
        <v>1225747615</v>
      </c>
    </row>
    <row r="69" customFormat="false" ht="13.1" hidden="false" customHeight="false" outlineLevel="0" collapsed="false">
      <c r="A69" s="460" t="s">
        <v>216</v>
      </c>
      <c r="B69" s="460" t="s">
        <v>217</v>
      </c>
      <c r="C69" s="196" t="s">
        <v>224</v>
      </c>
      <c r="D69" s="415" t="s">
        <v>225</v>
      </c>
      <c r="E69" s="184" t="n">
        <v>122400</v>
      </c>
      <c r="F69" s="184" t="n">
        <v>5425000</v>
      </c>
      <c r="G69" s="184" t="n">
        <v>1313200</v>
      </c>
      <c r="H69" s="184" t="n">
        <v>12224400</v>
      </c>
      <c r="I69" s="184" t="n">
        <v>25202200</v>
      </c>
      <c r="J69" s="184" t="n">
        <v>7075000</v>
      </c>
      <c r="K69" s="184" t="n">
        <f aca="false">SUM(E69:J69)</f>
        <v>51362200</v>
      </c>
      <c r="L69" s="461" t="n">
        <v>972058895</v>
      </c>
    </row>
    <row r="70" customFormat="false" ht="13.1" hidden="false" customHeight="false" outlineLevel="0" collapsed="false">
      <c r="A70" s="460" t="s">
        <v>216</v>
      </c>
      <c r="B70" s="460" t="s">
        <v>217</v>
      </c>
      <c r="C70" s="196" t="s">
        <v>226</v>
      </c>
      <c r="D70" s="415" t="s">
        <v>227</v>
      </c>
      <c r="E70" s="184" t="n">
        <v>0</v>
      </c>
      <c r="F70" s="184" t="n">
        <v>2649280</v>
      </c>
      <c r="G70" s="184" t="n">
        <v>1423560</v>
      </c>
      <c r="H70" s="184" t="n">
        <v>8208204</v>
      </c>
      <c r="I70" s="184" t="n">
        <v>7715000</v>
      </c>
      <c r="J70" s="184" t="n">
        <v>20320750</v>
      </c>
      <c r="K70" s="184" t="n">
        <f aca="false">SUM(E70:J70)</f>
        <v>40316794</v>
      </c>
      <c r="L70" s="461" t="n">
        <v>1077825857</v>
      </c>
    </row>
    <row r="71" customFormat="false" ht="20.6" hidden="false" customHeight="false" outlineLevel="0" collapsed="false">
      <c r="A71" s="460" t="s">
        <v>216</v>
      </c>
      <c r="B71" s="460" t="s">
        <v>217</v>
      </c>
      <c r="C71" s="196" t="s">
        <v>228</v>
      </c>
      <c r="D71" s="415" t="s">
        <v>229</v>
      </c>
      <c r="E71" s="184" t="n">
        <v>0</v>
      </c>
      <c r="F71" s="184" t="n">
        <v>0</v>
      </c>
      <c r="G71" s="184" t="n">
        <v>0</v>
      </c>
      <c r="H71" s="184" t="n">
        <v>0</v>
      </c>
      <c r="I71" s="184" t="n">
        <v>0</v>
      </c>
      <c r="J71" s="184" t="n">
        <v>0</v>
      </c>
      <c r="K71" s="184" t="n">
        <f aca="false">SUM(E71:J71)</f>
        <v>0</v>
      </c>
      <c r="L71" s="461" t="n">
        <v>80890808</v>
      </c>
    </row>
    <row r="72" customFormat="false" ht="13.1" hidden="false" customHeight="false" outlineLevel="0" collapsed="false">
      <c r="A72" s="460" t="s">
        <v>216</v>
      </c>
      <c r="B72" s="460" t="s">
        <v>217</v>
      </c>
      <c r="C72" s="196" t="s">
        <v>230</v>
      </c>
      <c r="D72" s="415" t="s">
        <v>231</v>
      </c>
      <c r="E72" s="184" t="n">
        <v>0</v>
      </c>
      <c r="F72" s="184" t="n">
        <v>0</v>
      </c>
      <c r="G72" s="184" t="n">
        <v>0</v>
      </c>
      <c r="H72" s="184" t="n">
        <v>0</v>
      </c>
      <c r="I72" s="184" t="n">
        <v>0</v>
      </c>
      <c r="J72" s="184" t="n">
        <v>0</v>
      </c>
      <c r="K72" s="184" t="n">
        <f aca="false">SUM(E72:J72)</f>
        <v>0</v>
      </c>
      <c r="L72" s="461" t="n">
        <v>3166318</v>
      </c>
    </row>
    <row r="73" customFormat="false" ht="13.1" hidden="false" customHeight="false" outlineLevel="0" collapsed="false">
      <c r="A73" s="460" t="s">
        <v>216</v>
      </c>
      <c r="B73" s="460" t="s">
        <v>217</v>
      </c>
      <c r="C73" s="196" t="s">
        <v>232</v>
      </c>
      <c r="D73" s="415" t="s">
        <v>233</v>
      </c>
      <c r="E73" s="184" t="n">
        <v>0</v>
      </c>
      <c r="F73" s="184" t="n">
        <v>9600</v>
      </c>
      <c r="G73" s="184" t="n">
        <v>0</v>
      </c>
      <c r="H73" s="184" t="n">
        <v>0</v>
      </c>
      <c r="I73" s="184" t="n">
        <v>0</v>
      </c>
      <c r="J73" s="184" t="n">
        <v>1047600</v>
      </c>
      <c r="K73" s="184" t="n">
        <f aca="false">SUM(E73:J73)</f>
        <v>1057200</v>
      </c>
      <c r="L73" s="461" t="n">
        <v>8140200</v>
      </c>
    </row>
    <row r="74" customFormat="false" ht="20.6" hidden="false" customHeight="false" outlineLevel="0" collapsed="false">
      <c r="A74" s="460" t="s">
        <v>216</v>
      </c>
      <c r="B74" s="460" t="s">
        <v>217</v>
      </c>
      <c r="C74" s="196" t="s">
        <v>234</v>
      </c>
      <c r="D74" s="415" t="s">
        <v>235</v>
      </c>
      <c r="E74" s="184" t="n">
        <v>0</v>
      </c>
      <c r="F74" s="184" t="n">
        <v>0</v>
      </c>
      <c r="G74" s="184" t="n">
        <v>0</v>
      </c>
      <c r="H74" s="184" t="n">
        <v>0</v>
      </c>
      <c r="I74" s="184" t="n">
        <v>0</v>
      </c>
      <c r="J74" s="184" t="n">
        <v>0</v>
      </c>
      <c r="K74" s="184" t="n">
        <f aca="false">SUM(E74:J74)</f>
        <v>0</v>
      </c>
      <c r="L74" s="461" t="n">
        <v>1076836</v>
      </c>
    </row>
    <row r="75" customFormat="false" ht="13.1" hidden="false" customHeight="false" outlineLevel="0" collapsed="false">
      <c r="A75" s="460" t="s">
        <v>216</v>
      </c>
      <c r="B75" s="460" t="s">
        <v>217</v>
      </c>
      <c r="C75" s="196" t="s">
        <v>218</v>
      </c>
      <c r="D75" s="415" t="s">
        <v>236</v>
      </c>
      <c r="E75" s="184" t="n">
        <v>22140271</v>
      </c>
      <c r="F75" s="184" t="n">
        <v>134630139</v>
      </c>
      <c r="G75" s="184" t="n">
        <v>32525026</v>
      </c>
      <c r="H75" s="184" t="n">
        <v>116925725</v>
      </c>
      <c r="I75" s="184" t="n">
        <v>85971612</v>
      </c>
      <c r="J75" s="184" t="n">
        <v>145242592</v>
      </c>
      <c r="K75" s="184" t="n">
        <f aca="false">SUM(E75:J75)</f>
        <v>537435365</v>
      </c>
      <c r="L75" s="461" t="n">
        <v>13379634486</v>
      </c>
    </row>
    <row r="76" customFormat="false" ht="13.1" hidden="false" customHeight="false" outlineLevel="0" collapsed="false">
      <c r="A76" s="460" t="s">
        <v>216</v>
      </c>
      <c r="B76" s="460" t="s">
        <v>217</v>
      </c>
      <c r="C76" s="196" t="s">
        <v>220</v>
      </c>
      <c r="D76" s="415" t="s">
        <v>237</v>
      </c>
      <c r="E76" s="184" t="n">
        <v>5498845</v>
      </c>
      <c r="F76" s="184" t="n">
        <v>59591352</v>
      </c>
      <c r="G76" s="184" t="n">
        <v>6612017</v>
      </c>
      <c r="H76" s="184" t="n">
        <v>19977287</v>
      </c>
      <c r="I76" s="184" t="n">
        <v>10697322</v>
      </c>
      <c r="J76" s="184" t="n">
        <v>27644730</v>
      </c>
      <c r="K76" s="184" t="n">
        <f aca="false">SUM(E76:J76)</f>
        <v>130021553</v>
      </c>
      <c r="L76" s="461" t="n">
        <v>8330430198</v>
      </c>
    </row>
    <row r="77" customFormat="false" ht="13.1" hidden="false" customHeight="false" outlineLevel="0" collapsed="false">
      <c r="A77" s="460" t="s">
        <v>216</v>
      </c>
      <c r="B77" s="460" t="s">
        <v>217</v>
      </c>
      <c r="C77" s="196" t="s">
        <v>222</v>
      </c>
      <c r="D77" s="415" t="s">
        <v>238</v>
      </c>
      <c r="E77" s="184" t="n">
        <v>313800</v>
      </c>
      <c r="F77" s="184" t="n">
        <v>15597437</v>
      </c>
      <c r="G77" s="184" t="n">
        <v>1269900</v>
      </c>
      <c r="H77" s="184" t="n">
        <v>3447203</v>
      </c>
      <c r="I77" s="184" t="n">
        <v>3261850</v>
      </c>
      <c r="J77" s="184" t="n">
        <v>33016883</v>
      </c>
      <c r="K77" s="184" t="n">
        <f aca="false">SUM(E77:J77)</f>
        <v>56907073</v>
      </c>
      <c r="L77" s="461" t="n">
        <v>1747620722</v>
      </c>
    </row>
    <row r="78" customFormat="false" ht="13.1" hidden="false" customHeight="false" outlineLevel="0" collapsed="false">
      <c r="A78" s="460" t="s">
        <v>216</v>
      </c>
      <c r="B78" s="460" t="s">
        <v>217</v>
      </c>
      <c r="C78" s="196" t="s">
        <v>224</v>
      </c>
      <c r="D78" s="415" t="s">
        <v>239</v>
      </c>
      <c r="E78" s="184" t="n">
        <v>3821100</v>
      </c>
      <c r="F78" s="184" t="n">
        <v>20225008</v>
      </c>
      <c r="G78" s="184" t="n">
        <v>5597200</v>
      </c>
      <c r="H78" s="184" t="n">
        <v>10314559</v>
      </c>
      <c r="I78" s="184" t="n">
        <v>5521350</v>
      </c>
      <c r="J78" s="184" t="n">
        <v>9492604</v>
      </c>
      <c r="K78" s="184" t="n">
        <f aca="false">SUM(E78:J78)</f>
        <v>54971821</v>
      </c>
      <c r="L78" s="461" t="n">
        <v>1828436848</v>
      </c>
    </row>
    <row r="79" customFormat="false" ht="13.1" hidden="false" customHeight="false" outlineLevel="0" collapsed="false">
      <c r="A79" s="460" t="s">
        <v>216</v>
      </c>
      <c r="B79" s="460" t="s">
        <v>217</v>
      </c>
      <c r="C79" s="196" t="s">
        <v>226</v>
      </c>
      <c r="D79" s="415" t="s">
        <v>240</v>
      </c>
      <c r="E79" s="184" t="n">
        <v>0</v>
      </c>
      <c r="F79" s="184" t="n">
        <v>10030526</v>
      </c>
      <c r="G79" s="184" t="n">
        <v>1840400</v>
      </c>
      <c r="H79" s="184" t="n">
        <v>3717513</v>
      </c>
      <c r="I79" s="184" t="n">
        <v>99600</v>
      </c>
      <c r="J79" s="184" t="n">
        <v>8111724</v>
      </c>
      <c r="K79" s="184" t="n">
        <f aca="false">SUM(E79:J79)</f>
        <v>23799763</v>
      </c>
      <c r="L79" s="461" t="n">
        <v>981602691</v>
      </c>
    </row>
    <row r="80" customFormat="false" ht="20.6" hidden="false" customHeight="false" outlineLevel="0" collapsed="false">
      <c r="A80" s="460" t="s">
        <v>216</v>
      </c>
      <c r="B80" s="460" t="s">
        <v>217</v>
      </c>
      <c r="C80" s="196" t="s">
        <v>241</v>
      </c>
      <c r="D80" s="415" t="s">
        <v>242</v>
      </c>
      <c r="E80" s="184" t="n">
        <v>0</v>
      </c>
      <c r="F80" s="184" t="n">
        <v>0</v>
      </c>
      <c r="G80" s="184" t="n">
        <v>0</v>
      </c>
      <c r="H80" s="184" t="n">
        <v>0</v>
      </c>
      <c r="I80" s="184" t="n">
        <v>0</v>
      </c>
      <c r="J80" s="184" t="n">
        <v>0</v>
      </c>
      <c r="K80" s="184" t="n">
        <f aca="false">SUM(E80:J80)</f>
        <v>0</v>
      </c>
      <c r="L80" s="461" t="n">
        <v>31164530</v>
      </c>
    </row>
    <row r="81" customFormat="false" ht="13.1" hidden="false" customHeight="false" outlineLevel="0" collapsed="false">
      <c r="A81" s="460" t="s">
        <v>216</v>
      </c>
      <c r="B81" s="460" t="s">
        <v>217</v>
      </c>
      <c r="C81" s="196" t="s">
        <v>243</v>
      </c>
      <c r="D81" s="415" t="s">
        <v>244</v>
      </c>
      <c r="E81" s="184" t="n">
        <v>0</v>
      </c>
      <c r="F81" s="184" t="n">
        <v>0</v>
      </c>
      <c r="G81" s="184" t="n">
        <v>0</v>
      </c>
      <c r="H81" s="184" t="n">
        <v>0</v>
      </c>
      <c r="I81" s="184" t="n">
        <v>0</v>
      </c>
      <c r="J81" s="184" t="n">
        <v>0</v>
      </c>
      <c r="K81" s="184" t="n">
        <f aca="false">SUM(E81:J81)</f>
        <v>0</v>
      </c>
      <c r="L81" s="461" t="n">
        <v>1139420</v>
      </c>
    </row>
    <row r="82" customFormat="false" ht="13.1" hidden="false" customHeight="false" outlineLevel="0" collapsed="false">
      <c r="A82" s="460" t="s">
        <v>216</v>
      </c>
      <c r="B82" s="460" t="s">
        <v>217</v>
      </c>
      <c r="C82" s="196" t="s">
        <v>232</v>
      </c>
      <c r="D82" s="415" t="s">
        <v>245</v>
      </c>
      <c r="E82" s="184" t="n">
        <v>0</v>
      </c>
      <c r="F82" s="184" t="n">
        <v>7200</v>
      </c>
      <c r="G82" s="184" t="n">
        <v>0</v>
      </c>
      <c r="H82" s="184" t="n">
        <v>5150</v>
      </c>
      <c r="I82" s="184" t="n">
        <v>8800</v>
      </c>
      <c r="J82" s="184" t="n">
        <v>9584</v>
      </c>
      <c r="K82" s="184" t="n">
        <f aca="false">SUM(E82:J82)</f>
        <v>30734</v>
      </c>
      <c r="L82" s="461" t="n">
        <v>2714503</v>
      </c>
    </row>
    <row r="83" customFormat="false" ht="58.1" hidden="false" customHeight="false" outlineLevel="0" collapsed="false">
      <c r="A83" s="460" t="s">
        <v>216</v>
      </c>
      <c r="B83" s="460" t="s">
        <v>217</v>
      </c>
      <c r="C83" s="196" t="s">
        <v>246</v>
      </c>
      <c r="D83" s="415" t="s">
        <v>247</v>
      </c>
      <c r="E83" s="184" t="n">
        <v>0</v>
      </c>
      <c r="F83" s="184" t="n">
        <v>0</v>
      </c>
      <c r="G83" s="184" t="n">
        <v>0</v>
      </c>
      <c r="H83" s="184" t="n">
        <v>0</v>
      </c>
      <c r="I83" s="184" t="n">
        <v>0</v>
      </c>
      <c r="J83" s="184" t="n">
        <v>0</v>
      </c>
      <c r="K83" s="184" t="n">
        <f aca="false">SUM(E83:J83)</f>
        <v>0</v>
      </c>
      <c r="L83" s="461" t="n">
        <v>0</v>
      </c>
    </row>
    <row r="84" customFormat="false" ht="13.1" hidden="false" customHeight="false" outlineLevel="0" collapsed="false">
      <c r="A84" s="460" t="s">
        <v>216</v>
      </c>
      <c r="B84" s="115" t="s">
        <v>561</v>
      </c>
      <c r="C84" s="196" t="s">
        <v>248</v>
      </c>
      <c r="D84" s="415" t="s">
        <v>249</v>
      </c>
      <c r="E84" s="184" t="n">
        <v>50730</v>
      </c>
      <c r="F84" s="184" t="n">
        <v>1083000</v>
      </c>
      <c r="G84" s="184" t="n">
        <v>6497620</v>
      </c>
      <c r="H84" s="184" t="n">
        <v>8178930</v>
      </c>
      <c r="I84" s="184" t="n">
        <v>6673370</v>
      </c>
      <c r="J84" s="184" t="n">
        <v>1574340</v>
      </c>
      <c r="K84" s="184" t="n">
        <f aca="false">SUM(E84:J84)</f>
        <v>24057990</v>
      </c>
      <c r="L84" s="461" t="n">
        <v>238793900</v>
      </c>
    </row>
    <row r="85" customFormat="false" ht="13.1" hidden="false" customHeight="false" outlineLevel="0" collapsed="false">
      <c r="A85" s="460" t="s">
        <v>216</v>
      </c>
      <c r="B85" s="115" t="s">
        <v>561</v>
      </c>
      <c r="C85" s="196" t="s">
        <v>250</v>
      </c>
      <c r="D85" s="415" t="s">
        <v>251</v>
      </c>
      <c r="E85" s="184" t="n">
        <v>0</v>
      </c>
      <c r="F85" s="184" t="n">
        <v>0</v>
      </c>
      <c r="G85" s="184" t="n">
        <v>0</v>
      </c>
      <c r="H85" s="184" t="n">
        <v>0</v>
      </c>
      <c r="I85" s="184" t="n">
        <v>0</v>
      </c>
      <c r="J85" s="184" t="n">
        <v>0</v>
      </c>
      <c r="K85" s="184" t="n">
        <f aca="false">SUM(E85:J85)</f>
        <v>0</v>
      </c>
      <c r="L85" s="461" t="n">
        <v>0</v>
      </c>
    </row>
    <row r="86" customFormat="false" ht="13.1" hidden="false" customHeight="false" outlineLevel="0" collapsed="false">
      <c r="A86" s="460" t="s">
        <v>216</v>
      </c>
      <c r="B86" s="115" t="s">
        <v>561</v>
      </c>
      <c r="C86" s="196" t="s">
        <v>252</v>
      </c>
      <c r="D86" s="415" t="s">
        <v>253</v>
      </c>
      <c r="E86" s="184" t="n">
        <v>0</v>
      </c>
      <c r="F86" s="184" t="n">
        <v>0</v>
      </c>
      <c r="G86" s="184" t="n">
        <v>1680</v>
      </c>
      <c r="H86" s="184" t="n">
        <v>2800</v>
      </c>
      <c r="I86" s="184" t="n">
        <v>4480</v>
      </c>
      <c r="J86" s="184" t="n">
        <v>0</v>
      </c>
      <c r="K86" s="184" t="n">
        <f aca="false">SUM(E86:J86)</f>
        <v>8960</v>
      </c>
      <c r="L86" s="461" t="n">
        <v>36960</v>
      </c>
    </row>
    <row r="87" customFormat="false" ht="20.6" hidden="false" customHeight="false" outlineLevel="0" collapsed="false">
      <c r="A87" s="460" t="s">
        <v>216</v>
      </c>
      <c r="B87" s="115" t="s">
        <v>561</v>
      </c>
      <c r="C87" s="196" t="s">
        <v>254</v>
      </c>
      <c r="D87" s="415" t="s">
        <v>255</v>
      </c>
      <c r="E87" s="184" t="n">
        <v>0</v>
      </c>
      <c r="F87" s="184" t="n">
        <v>0</v>
      </c>
      <c r="G87" s="184" t="n">
        <v>0</v>
      </c>
      <c r="H87" s="184" t="n">
        <v>0</v>
      </c>
      <c r="I87" s="184" t="n">
        <v>0</v>
      </c>
      <c r="J87" s="184" t="n">
        <v>0</v>
      </c>
      <c r="K87" s="184" t="n">
        <f aca="false">SUM(E87:J87)</f>
        <v>0</v>
      </c>
      <c r="L87" s="461" t="n">
        <v>1287820</v>
      </c>
    </row>
    <row r="88" customFormat="false" ht="20.6" hidden="false" customHeight="false" outlineLevel="0" collapsed="false">
      <c r="A88" s="460" t="s">
        <v>216</v>
      </c>
      <c r="B88" s="115" t="s">
        <v>561</v>
      </c>
      <c r="C88" s="196" t="s">
        <v>256</v>
      </c>
      <c r="D88" s="415" t="s">
        <v>257</v>
      </c>
      <c r="E88" s="184" t="n">
        <v>0</v>
      </c>
      <c r="F88" s="184" t="n">
        <v>0</v>
      </c>
      <c r="G88" s="184" t="n">
        <v>0</v>
      </c>
      <c r="H88" s="184" t="n">
        <v>0</v>
      </c>
      <c r="I88" s="184" t="n">
        <v>0</v>
      </c>
      <c r="J88" s="184" t="n">
        <v>0</v>
      </c>
      <c r="K88" s="184" t="n">
        <f aca="false">SUM(E88:J88)</f>
        <v>0</v>
      </c>
      <c r="L88" s="461" t="n">
        <v>334000</v>
      </c>
    </row>
    <row r="89" customFormat="false" ht="13.1" hidden="false" customHeight="false" outlineLevel="0" collapsed="false">
      <c r="A89" s="460" t="s">
        <v>216</v>
      </c>
      <c r="B89" s="115" t="s">
        <v>561</v>
      </c>
      <c r="C89" s="196" t="s">
        <v>258</v>
      </c>
      <c r="D89" s="415" t="s">
        <v>259</v>
      </c>
      <c r="E89" s="184" t="n">
        <v>0</v>
      </c>
      <c r="F89" s="184" t="n">
        <v>0</v>
      </c>
      <c r="G89" s="184" t="n">
        <v>0</v>
      </c>
      <c r="H89" s="184" t="n">
        <v>0</v>
      </c>
      <c r="I89" s="184" t="n">
        <v>0</v>
      </c>
      <c r="J89" s="184" t="n">
        <v>0</v>
      </c>
      <c r="K89" s="184" t="n">
        <f aca="false">SUM(E89:J89)</f>
        <v>0</v>
      </c>
      <c r="L89" s="461" t="n">
        <v>41508000</v>
      </c>
    </row>
    <row r="90" customFormat="false" ht="13.1" hidden="false" customHeight="false" outlineLevel="0" collapsed="false">
      <c r="A90" s="460" t="s">
        <v>216</v>
      </c>
      <c r="B90" s="115" t="s">
        <v>561</v>
      </c>
      <c r="C90" s="196" t="s">
        <v>260</v>
      </c>
      <c r="D90" s="415" t="s">
        <v>261</v>
      </c>
      <c r="E90" s="184" t="n">
        <v>0</v>
      </c>
      <c r="F90" s="184" t="n">
        <v>0</v>
      </c>
      <c r="G90" s="184" t="n">
        <v>0</v>
      </c>
      <c r="H90" s="184" t="n">
        <v>0</v>
      </c>
      <c r="I90" s="184" t="n">
        <v>0</v>
      </c>
      <c r="J90" s="184" t="n">
        <v>0</v>
      </c>
      <c r="K90" s="184" t="n">
        <f aca="false">SUM(E90:J90)</f>
        <v>0</v>
      </c>
      <c r="L90" s="461" t="n">
        <v>102934000</v>
      </c>
    </row>
    <row r="91" customFormat="false" ht="13.1" hidden="false" customHeight="false" outlineLevel="0" collapsed="false">
      <c r="A91" s="460" t="s">
        <v>216</v>
      </c>
      <c r="B91" s="115" t="s">
        <v>561</v>
      </c>
      <c r="C91" s="196" t="s">
        <v>262</v>
      </c>
      <c r="D91" s="415" t="s">
        <v>263</v>
      </c>
      <c r="E91" s="184" t="n">
        <v>0</v>
      </c>
      <c r="F91" s="184" t="n">
        <v>0</v>
      </c>
      <c r="G91" s="184" t="n">
        <v>0</v>
      </c>
      <c r="H91" s="184" t="n">
        <v>0</v>
      </c>
      <c r="I91" s="184" t="n">
        <v>0</v>
      </c>
      <c r="J91" s="184" t="n">
        <v>0</v>
      </c>
      <c r="K91" s="184" t="n">
        <f aca="false">SUM(E91:J91)</f>
        <v>0</v>
      </c>
      <c r="L91" s="461" t="n">
        <v>66884620</v>
      </c>
    </row>
    <row r="92" customFormat="false" ht="20.6" hidden="false" customHeight="false" outlineLevel="0" collapsed="false">
      <c r="A92" s="460" t="s">
        <v>216</v>
      </c>
      <c r="B92" s="115" t="s">
        <v>561</v>
      </c>
      <c r="C92" s="196" t="s">
        <v>264</v>
      </c>
      <c r="D92" s="415" t="s">
        <v>265</v>
      </c>
      <c r="E92" s="184" t="n">
        <v>0</v>
      </c>
      <c r="F92" s="184" t="n">
        <v>0</v>
      </c>
      <c r="G92" s="184" t="n">
        <v>0</v>
      </c>
      <c r="H92" s="184" t="n">
        <v>0</v>
      </c>
      <c r="I92" s="184" t="n">
        <v>0</v>
      </c>
      <c r="J92" s="184" t="n">
        <v>0</v>
      </c>
      <c r="K92" s="184" t="n">
        <f aca="false">SUM(E92:J92)</f>
        <v>0</v>
      </c>
      <c r="L92" s="461" t="n">
        <v>9649600</v>
      </c>
    </row>
    <row r="93" customFormat="false" ht="20.6" hidden="false" customHeight="false" outlineLevel="0" collapsed="false">
      <c r="A93" s="460" t="s">
        <v>216</v>
      </c>
      <c r="B93" s="115" t="s">
        <v>561</v>
      </c>
      <c r="C93" s="196" t="s">
        <v>266</v>
      </c>
      <c r="D93" s="415" t="s">
        <v>267</v>
      </c>
      <c r="E93" s="184" t="n">
        <v>0</v>
      </c>
      <c r="F93" s="184" t="n">
        <v>0</v>
      </c>
      <c r="G93" s="184" t="n">
        <v>0</v>
      </c>
      <c r="H93" s="184" t="n">
        <v>0</v>
      </c>
      <c r="I93" s="184" t="n">
        <v>0</v>
      </c>
      <c r="J93" s="184" t="n">
        <v>0</v>
      </c>
      <c r="K93" s="184" t="n">
        <f aca="false">SUM(E93:J93)</f>
        <v>0</v>
      </c>
      <c r="L93" s="461" t="n">
        <v>8426250</v>
      </c>
    </row>
    <row r="94" customFormat="false" ht="13.1" hidden="false" customHeight="false" outlineLevel="0" collapsed="false">
      <c r="A94" s="460" t="s">
        <v>216</v>
      </c>
      <c r="B94" s="115" t="s">
        <v>561</v>
      </c>
      <c r="C94" s="196" t="s">
        <v>268</v>
      </c>
      <c r="D94" s="415" t="s">
        <v>269</v>
      </c>
      <c r="E94" s="184" t="n">
        <v>0</v>
      </c>
      <c r="F94" s="184" t="n">
        <v>932400</v>
      </c>
      <c r="G94" s="184" t="n">
        <v>0</v>
      </c>
      <c r="H94" s="184" t="n">
        <v>2505720</v>
      </c>
      <c r="I94" s="184" t="n">
        <v>1222480</v>
      </c>
      <c r="J94" s="184" t="n">
        <v>850920</v>
      </c>
      <c r="K94" s="184" t="n">
        <f aca="false">SUM(E94:J94)</f>
        <v>5511520</v>
      </c>
      <c r="L94" s="461" t="n">
        <v>128209796</v>
      </c>
    </row>
    <row r="95" customFormat="false" ht="13.1" hidden="false" customHeight="false" outlineLevel="0" collapsed="false">
      <c r="A95" s="460" t="s">
        <v>216</v>
      </c>
      <c r="B95" s="115" t="s">
        <v>561</v>
      </c>
      <c r="C95" s="196" t="s">
        <v>270</v>
      </c>
      <c r="D95" s="415" t="s">
        <v>271</v>
      </c>
      <c r="E95" s="184" t="n">
        <v>0</v>
      </c>
      <c r="F95" s="184" t="n">
        <v>0</v>
      </c>
      <c r="G95" s="184" t="n">
        <v>0</v>
      </c>
      <c r="H95" s="184" t="n">
        <v>0</v>
      </c>
      <c r="I95" s="184" t="n">
        <v>0</v>
      </c>
      <c r="J95" s="184" t="n">
        <v>0</v>
      </c>
      <c r="K95" s="184" t="n">
        <f aca="false">SUM(E95:J95)</f>
        <v>0</v>
      </c>
      <c r="L95" s="461" t="n">
        <v>13120</v>
      </c>
    </row>
    <row r="96" customFormat="false" ht="20.6" hidden="false" customHeight="false" outlineLevel="0" collapsed="false">
      <c r="A96" s="460" t="s">
        <v>216</v>
      </c>
      <c r="B96" s="115" t="s">
        <v>561</v>
      </c>
      <c r="C96" s="196" t="s">
        <v>272</v>
      </c>
      <c r="D96" s="415" t="s">
        <v>273</v>
      </c>
      <c r="E96" s="184" t="n">
        <v>0</v>
      </c>
      <c r="F96" s="184" t="n">
        <v>0</v>
      </c>
      <c r="G96" s="184" t="n">
        <v>0</v>
      </c>
      <c r="H96" s="184" t="n">
        <v>0</v>
      </c>
      <c r="I96" s="184" t="n">
        <v>0</v>
      </c>
      <c r="J96" s="184" t="n">
        <v>0</v>
      </c>
      <c r="K96" s="184" t="n">
        <f aca="false">SUM(E96:J96)</f>
        <v>0</v>
      </c>
      <c r="L96" s="461" t="n">
        <v>20300</v>
      </c>
    </row>
    <row r="97" customFormat="false" ht="20.6" hidden="false" customHeight="false" outlineLevel="0" collapsed="false">
      <c r="A97" s="460" t="s">
        <v>216</v>
      </c>
      <c r="B97" s="115" t="s">
        <v>561</v>
      </c>
      <c r="C97" s="196" t="s">
        <v>274</v>
      </c>
      <c r="D97" s="415" t="s">
        <v>275</v>
      </c>
      <c r="E97" s="184" t="n">
        <v>0</v>
      </c>
      <c r="F97" s="184" t="n">
        <v>0</v>
      </c>
      <c r="G97" s="184" t="n">
        <v>306000</v>
      </c>
      <c r="H97" s="184" t="n">
        <v>34716</v>
      </c>
      <c r="I97" s="184" t="n">
        <v>0</v>
      </c>
      <c r="J97" s="184" t="n">
        <v>0</v>
      </c>
      <c r="K97" s="184" t="n">
        <f aca="false">SUM(E97:J97)</f>
        <v>340716</v>
      </c>
      <c r="L97" s="461" t="n">
        <v>476424</v>
      </c>
    </row>
    <row r="98" customFormat="false" ht="13.1" hidden="false" customHeight="false" outlineLevel="0" collapsed="false">
      <c r="A98" s="460" t="s">
        <v>216</v>
      </c>
      <c r="B98" s="115" t="s">
        <v>561</v>
      </c>
      <c r="C98" s="196" t="s">
        <v>276</v>
      </c>
      <c r="D98" s="415" t="s">
        <v>277</v>
      </c>
      <c r="E98" s="184" t="n">
        <v>15600</v>
      </c>
      <c r="F98" s="184" t="n">
        <v>40489280</v>
      </c>
      <c r="G98" s="184" t="n">
        <v>127357672</v>
      </c>
      <c r="H98" s="184" t="n">
        <v>231957544</v>
      </c>
      <c r="I98" s="184" t="n">
        <v>59140380</v>
      </c>
      <c r="J98" s="184" t="n">
        <v>69877413</v>
      </c>
      <c r="K98" s="184" t="n">
        <f aca="false">SUM(E98:J98)</f>
        <v>528837889</v>
      </c>
      <c r="L98" s="461" t="n">
        <v>7452203786</v>
      </c>
    </row>
    <row r="99" customFormat="false" ht="13.1" hidden="false" customHeight="false" outlineLevel="0" collapsed="false">
      <c r="A99" s="460" t="s">
        <v>216</v>
      </c>
      <c r="B99" s="115" t="s">
        <v>561</v>
      </c>
      <c r="C99" s="196" t="s">
        <v>278</v>
      </c>
      <c r="D99" s="415" t="s">
        <v>279</v>
      </c>
      <c r="E99" s="184" t="n">
        <v>1204744</v>
      </c>
      <c r="F99" s="184" t="n">
        <v>2451500</v>
      </c>
      <c r="G99" s="184" t="n">
        <v>41499460</v>
      </c>
      <c r="H99" s="184" t="n">
        <v>58873726</v>
      </c>
      <c r="I99" s="184" t="n">
        <v>59853820</v>
      </c>
      <c r="J99" s="184" t="n">
        <v>9542168</v>
      </c>
      <c r="K99" s="184" t="n">
        <f aca="false">SUM(E99:J99)</f>
        <v>173425418</v>
      </c>
      <c r="L99" s="461" t="n">
        <v>1867162663</v>
      </c>
    </row>
    <row r="100" customFormat="false" ht="30" hidden="false" customHeight="false" outlineLevel="0" collapsed="false">
      <c r="A100" s="460" t="s">
        <v>216</v>
      </c>
      <c r="B100" s="115" t="s">
        <v>561</v>
      </c>
      <c r="C100" s="196" t="s">
        <v>280</v>
      </c>
      <c r="D100" s="415" t="s">
        <v>281</v>
      </c>
      <c r="E100" s="184" t="n">
        <v>0</v>
      </c>
      <c r="F100" s="184" t="n">
        <v>0</v>
      </c>
      <c r="G100" s="184" t="n">
        <v>0</v>
      </c>
      <c r="H100" s="184" t="n">
        <v>0</v>
      </c>
      <c r="I100" s="184" t="n">
        <v>0</v>
      </c>
      <c r="J100" s="184" t="n">
        <v>0</v>
      </c>
      <c r="K100" s="184" t="n">
        <f aca="false">SUM(E100:J100)</f>
        <v>0</v>
      </c>
      <c r="L100" s="461" t="n">
        <v>2434</v>
      </c>
    </row>
    <row r="101" customFormat="false" ht="30" hidden="false" customHeight="false" outlineLevel="0" collapsed="false">
      <c r="A101" s="460" t="s">
        <v>216</v>
      </c>
      <c r="B101" s="115" t="s">
        <v>561</v>
      </c>
      <c r="C101" s="196" t="s">
        <v>282</v>
      </c>
      <c r="D101" s="415" t="s">
        <v>283</v>
      </c>
      <c r="E101" s="184" t="n">
        <v>0</v>
      </c>
      <c r="F101" s="184" t="n">
        <v>0</v>
      </c>
      <c r="G101" s="184" t="n">
        <v>0</v>
      </c>
      <c r="H101" s="184" t="n">
        <v>0</v>
      </c>
      <c r="I101" s="184" t="n">
        <v>0</v>
      </c>
      <c r="J101" s="184" t="n">
        <v>0</v>
      </c>
      <c r="K101" s="184" t="n">
        <f aca="false">SUM(E101:J101)</f>
        <v>0</v>
      </c>
      <c r="L101" s="461" t="n">
        <v>1807</v>
      </c>
    </row>
    <row r="102" customFormat="false" ht="13.1" hidden="false" customHeight="false" outlineLevel="0" collapsed="false">
      <c r="A102" s="460" t="s">
        <v>216</v>
      </c>
      <c r="B102" s="115" t="s">
        <v>135</v>
      </c>
      <c r="C102" s="196" t="s">
        <v>286</v>
      </c>
      <c r="D102" s="415" t="s">
        <v>287</v>
      </c>
      <c r="E102" s="184" t="n">
        <v>0</v>
      </c>
      <c r="F102" s="184" t="n">
        <v>0</v>
      </c>
      <c r="G102" s="184" t="n">
        <v>0</v>
      </c>
      <c r="H102" s="184" t="n">
        <v>0</v>
      </c>
      <c r="I102" s="184" t="n">
        <v>0</v>
      </c>
      <c r="J102" s="184" t="n">
        <v>0</v>
      </c>
      <c r="K102" s="184" t="n">
        <f aca="false">SUM(E102:J102)</f>
        <v>0</v>
      </c>
      <c r="L102" s="461" t="n">
        <v>198288024</v>
      </c>
    </row>
    <row r="103" customFormat="false" ht="30" hidden="false" customHeight="false" outlineLevel="0" collapsed="false">
      <c r="A103" s="460" t="s">
        <v>216</v>
      </c>
      <c r="B103" s="115" t="s">
        <v>135</v>
      </c>
      <c r="C103" s="196" t="s">
        <v>288</v>
      </c>
      <c r="D103" s="415" t="s">
        <v>289</v>
      </c>
      <c r="E103" s="184" t="n">
        <v>0</v>
      </c>
      <c r="F103" s="184" t="n">
        <v>0</v>
      </c>
      <c r="G103" s="184" t="n">
        <v>0</v>
      </c>
      <c r="H103" s="184" t="n">
        <v>4795200</v>
      </c>
      <c r="I103" s="184" t="n">
        <v>0</v>
      </c>
      <c r="J103" s="184" t="n">
        <v>0</v>
      </c>
      <c r="K103" s="184" t="n">
        <f aca="false">SUM(E103:J103)</f>
        <v>4795200</v>
      </c>
      <c r="L103" s="461" t="n">
        <v>53507800</v>
      </c>
    </row>
    <row r="104" customFormat="false" ht="20.6" hidden="false" customHeight="false" outlineLevel="0" collapsed="false">
      <c r="A104" s="460" t="s">
        <v>216</v>
      </c>
      <c r="B104" s="115" t="s">
        <v>135</v>
      </c>
      <c r="C104" s="196" t="s">
        <v>290</v>
      </c>
      <c r="D104" s="415" t="s">
        <v>291</v>
      </c>
      <c r="E104" s="184" t="n">
        <v>88320</v>
      </c>
      <c r="F104" s="184" t="n">
        <v>0</v>
      </c>
      <c r="G104" s="184" t="n">
        <v>0</v>
      </c>
      <c r="H104" s="184" t="n">
        <v>0</v>
      </c>
      <c r="I104" s="184" t="n">
        <v>0</v>
      </c>
      <c r="J104" s="184" t="n">
        <v>0</v>
      </c>
      <c r="K104" s="184" t="n">
        <f aca="false">SUM(E104:J104)</f>
        <v>88320</v>
      </c>
      <c r="L104" s="461" t="n">
        <v>348980</v>
      </c>
    </row>
    <row r="105" customFormat="false" ht="13.1" hidden="false" customHeight="false" outlineLevel="0" collapsed="false">
      <c r="A105" s="460" t="s">
        <v>216</v>
      </c>
      <c r="B105" s="115" t="s">
        <v>142</v>
      </c>
      <c r="C105" s="196" t="s">
        <v>296</v>
      </c>
      <c r="D105" s="415" t="s">
        <v>297</v>
      </c>
      <c r="E105" s="184" t="n">
        <v>0</v>
      </c>
      <c r="F105" s="184" t="n">
        <v>5824</v>
      </c>
      <c r="G105" s="184" t="n">
        <v>50000</v>
      </c>
      <c r="H105" s="184" t="n">
        <v>38200</v>
      </c>
      <c r="I105" s="184" t="n">
        <v>20000</v>
      </c>
      <c r="J105" s="184" t="n">
        <v>16093</v>
      </c>
      <c r="K105" s="184" t="n">
        <f aca="false">SUM(E105:J105)</f>
        <v>130117</v>
      </c>
      <c r="L105" s="461" t="n">
        <v>1628006</v>
      </c>
    </row>
    <row r="106" customFormat="false" ht="20.6" hidden="false" customHeight="false" outlineLevel="0" collapsed="false">
      <c r="A106" s="460" t="s">
        <v>216</v>
      </c>
      <c r="B106" s="115" t="s">
        <v>142</v>
      </c>
      <c r="C106" s="196" t="s">
        <v>298</v>
      </c>
      <c r="D106" s="415" t="s">
        <v>299</v>
      </c>
      <c r="E106" s="184" t="n">
        <v>0</v>
      </c>
      <c r="F106" s="184" t="n">
        <v>0</v>
      </c>
      <c r="G106" s="184" t="n">
        <v>0</v>
      </c>
      <c r="H106" s="184" t="n">
        <v>0</v>
      </c>
      <c r="I106" s="184" t="n">
        <v>373208</v>
      </c>
      <c r="J106" s="184" t="n">
        <v>0</v>
      </c>
      <c r="K106" s="184" t="n">
        <f aca="false">SUM(E106:J106)</f>
        <v>373208</v>
      </c>
      <c r="L106" s="461" t="n">
        <v>5129680</v>
      </c>
    </row>
    <row r="107" customFormat="false" ht="13.1" hidden="false" customHeight="false" outlineLevel="0" collapsed="false">
      <c r="A107" s="460" t="s">
        <v>216</v>
      </c>
      <c r="B107" s="115" t="s">
        <v>142</v>
      </c>
      <c r="C107" s="196" t="s">
        <v>300</v>
      </c>
      <c r="D107" s="415" t="s">
        <v>301</v>
      </c>
      <c r="E107" s="184" t="n">
        <v>0</v>
      </c>
      <c r="F107" s="184" t="n">
        <v>238000</v>
      </c>
      <c r="G107" s="184" t="n">
        <v>0</v>
      </c>
      <c r="H107" s="184" t="n">
        <v>0</v>
      </c>
      <c r="I107" s="184" t="n">
        <v>0</v>
      </c>
      <c r="J107" s="184" t="n">
        <v>196000</v>
      </c>
      <c r="K107" s="184" t="n">
        <f aca="false">SUM(E107:J107)</f>
        <v>434000</v>
      </c>
      <c r="L107" s="461" t="n">
        <v>43816000</v>
      </c>
    </row>
    <row r="108" customFormat="false" ht="13.1" hidden="false" customHeight="false" outlineLevel="0" collapsed="false">
      <c r="A108" s="460" t="s">
        <v>216</v>
      </c>
      <c r="B108" s="115" t="s">
        <v>142</v>
      </c>
      <c r="C108" s="196" t="s">
        <v>302</v>
      </c>
      <c r="D108" s="415" t="s">
        <v>303</v>
      </c>
      <c r="E108" s="184" t="n">
        <v>1771000</v>
      </c>
      <c r="F108" s="184" t="n">
        <v>2224000</v>
      </c>
      <c r="G108" s="184" t="n">
        <v>1738800</v>
      </c>
      <c r="H108" s="184" t="n">
        <v>4810200</v>
      </c>
      <c r="I108" s="184" t="n">
        <v>977300</v>
      </c>
      <c r="J108" s="184" t="n">
        <v>779000</v>
      </c>
      <c r="K108" s="184" t="n">
        <f aca="false">SUM(E108:J108)</f>
        <v>12300300</v>
      </c>
      <c r="L108" s="461" t="n">
        <v>158848000</v>
      </c>
    </row>
    <row r="109" customFormat="false" ht="20.6" hidden="false" customHeight="false" outlineLevel="0" collapsed="false">
      <c r="A109" s="460" t="s">
        <v>216</v>
      </c>
      <c r="B109" s="115" t="s">
        <v>142</v>
      </c>
      <c r="C109" s="196" t="s">
        <v>304</v>
      </c>
      <c r="D109" s="415" t="s">
        <v>305</v>
      </c>
      <c r="E109" s="184" t="n">
        <v>0</v>
      </c>
      <c r="F109" s="184" t="n">
        <v>0</v>
      </c>
      <c r="G109" s="184" t="n">
        <v>0</v>
      </c>
      <c r="H109" s="184" t="n">
        <v>0</v>
      </c>
      <c r="I109" s="184" t="n">
        <v>0</v>
      </c>
      <c r="J109" s="184" t="n">
        <v>0</v>
      </c>
      <c r="K109" s="184" t="n">
        <f aca="false">SUM(E109:J109)</f>
        <v>0</v>
      </c>
      <c r="L109" s="461" t="n">
        <v>0</v>
      </c>
    </row>
    <row r="110" customFormat="false" ht="13.1" hidden="false" customHeight="false" outlineLevel="0" collapsed="false">
      <c r="A110" s="460" t="s">
        <v>216</v>
      </c>
      <c r="B110" s="115" t="s">
        <v>142</v>
      </c>
      <c r="C110" s="196" t="s">
        <v>306</v>
      </c>
      <c r="D110" s="415" t="s">
        <v>307</v>
      </c>
      <c r="E110" s="184" t="n">
        <v>1800000</v>
      </c>
      <c r="F110" s="184" t="n">
        <v>20902000</v>
      </c>
      <c r="G110" s="184" t="n">
        <v>9370400</v>
      </c>
      <c r="H110" s="184" t="n">
        <v>31306800</v>
      </c>
      <c r="I110" s="184" t="n">
        <v>21595000</v>
      </c>
      <c r="J110" s="184" t="n">
        <v>13087000</v>
      </c>
      <c r="K110" s="184" t="n">
        <f aca="false">SUM(E110:J110)</f>
        <v>98061200</v>
      </c>
      <c r="L110" s="461" t="n">
        <v>3555355200</v>
      </c>
    </row>
    <row r="111" customFormat="false" ht="13.1" hidden="false" customHeight="false" outlineLevel="0" collapsed="false">
      <c r="A111" s="460" t="s">
        <v>216</v>
      </c>
      <c r="B111" s="115" t="s">
        <v>142</v>
      </c>
      <c r="C111" s="196" t="s">
        <v>308</v>
      </c>
      <c r="D111" s="415" t="s">
        <v>309</v>
      </c>
      <c r="E111" s="184" t="n">
        <v>9222000</v>
      </c>
      <c r="F111" s="184" t="n">
        <v>19600000</v>
      </c>
      <c r="G111" s="184" t="n">
        <v>162565000</v>
      </c>
      <c r="H111" s="184" t="n">
        <v>72605000</v>
      </c>
      <c r="I111" s="184" t="n">
        <v>23400000</v>
      </c>
      <c r="J111" s="184" t="n">
        <v>146421000</v>
      </c>
      <c r="K111" s="184" t="n">
        <f aca="false">SUM(E111:J111)</f>
        <v>433813000</v>
      </c>
      <c r="L111" s="461" t="n">
        <v>4707126106</v>
      </c>
    </row>
    <row r="112" customFormat="false" ht="30" hidden="false" customHeight="false" outlineLevel="0" collapsed="false">
      <c r="A112" s="460" t="s">
        <v>216</v>
      </c>
      <c r="B112" s="115" t="s">
        <v>142</v>
      </c>
      <c r="C112" s="196" t="s">
        <v>310</v>
      </c>
      <c r="D112" s="415" t="s">
        <v>311</v>
      </c>
      <c r="E112" s="184" t="n">
        <v>7983120</v>
      </c>
      <c r="F112" s="184" t="n">
        <v>7688000</v>
      </c>
      <c r="G112" s="184" t="n">
        <v>137794800</v>
      </c>
      <c r="H112" s="184" t="n">
        <v>760310850</v>
      </c>
      <c r="I112" s="184" t="n">
        <v>73910200</v>
      </c>
      <c r="J112" s="184" t="n">
        <v>0</v>
      </c>
      <c r="K112" s="184" t="n">
        <f aca="false">SUM(E112:J112)</f>
        <v>987686970</v>
      </c>
      <c r="L112" s="461" t="n">
        <v>7258040494</v>
      </c>
    </row>
    <row r="113" customFormat="false" ht="13.1" hidden="false" customHeight="false" outlineLevel="0" collapsed="false">
      <c r="A113" s="460" t="s">
        <v>216</v>
      </c>
      <c r="B113" s="115" t="s">
        <v>142</v>
      </c>
      <c r="C113" s="196" t="s">
        <v>312</v>
      </c>
      <c r="D113" s="415" t="s">
        <v>313</v>
      </c>
      <c r="E113" s="184" t="n">
        <v>115600</v>
      </c>
      <c r="F113" s="184" t="n">
        <v>2542000</v>
      </c>
      <c r="G113" s="184" t="n">
        <v>4048000</v>
      </c>
      <c r="H113" s="184" t="n">
        <v>10904400</v>
      </c>
      <c r="I113" s="184" t="n">
        <v>3341600</v>
      </c>
      <c r="J113" s="184" t="n">
        <v>3296800</v>
      </c>
      <c r="K113" s="184" t="n">
        <f aca="false">SUM(E113:J113)</f>
        <v>24248400</v>
      </c>
      <c r="L113" s="461" t="n">
        <v>623996200</v>
      </c>
    </row>
    <row r="114" customFormat="false" ht="13.1" hidden="false" customHeight="false" outlineLevel="0" collapsed="false">
      <c r="A114" s="460" t="s">
        <v>216</v>
      </c>
      <c r="B114" s="115" t="s">
        <v>142</v>
      </c>
      <c r="C114" s="196" t="s">
        <v>314</v>
      </c>
      <c r="D114" s="415" t="s">
        <v>315</v>
      </c>
      <c r="E114" s="184" t="n">
        <v>0</v>
      </c>
      <c r="F114" s="184" t="n">
        <v>768000</v>
      </c>
      <c r="G114" s="184" t="n">
        <v>10040000</v>
      </c>
      <c r="H114" s="184" t="n">
        <v>0</v>
      </c>
      <c r="I114" s="184" t="n">
        <v>360000</v>
      </c>
      <c r="J114" s="184" t="n">
        <v>0</v>
      </c>
      <c r="K114" s="184" t="n">
        <f aca="false">SUM(E114:J114)</f>
        <v>11168000</v>
      </c>
      <c r="L114" s="461" t="n">
        <v>106011000</v>
      </c>
    </row>
    <row r="115" customFormat="false" ht="30" hidden="false" customHeight="false" outlineLevel="0" collapsed="false">
      <c r="A115" s="460" t="s">
        <v>216</v>
      </c>
      <c r="B115" s="115" t="s">
        <v>142</v>
      </c>
      <c r="C115" s="196" t="s">
        <v>316</v>
      </c>
      <c r="D115" s="415" t="s">
        <v>317</v>
      </c>
      <c r="E115" s="184" t="n">
        <v>0</v>
      </c>
      <c r="F115" s="184" t="n">
        <v>0</v>
      </c>
      <c r="G115" s="184" t="n">
        <v>0</v>
      </c>
      <c r="H115" s="184" t="n">
        <v>5684000</v>
      </c>
      <c r="I115" s="184" t="n">
        <v>0</v>
      </c>
      <c r="J115" s="184" t="n">
        <v>0</v>
      </c>
      <c r="K115" s="184" t="n">
        <f aca="false">SUM(E115:J115)</f>
        <v>5684000</v>
      </c>
      <c r="L115" s="461" t="n">
        <v>44536865</v>
      </c>
    </row>
    <row r="116" customFormat="false" ht="20.6" hidden="false" customHeight="false" outlineLevel="0" collapsed="false">
      <c r="A116" s="460" t="s">
        <v>216</v>
      </c>
      <c r="B116" s="115" t="s">
        <v>142</v>
      </c>
      <c r="C116" s="196" t="s">
        <v>318</v>
      </c>
      <c r="D116" s="415" t="s">
        <v>319</v>
      </c>
      <c r="E116" s="184" t="n">
        <v>58800</v>
      </c>
      <c r="F116" s="184" t="n">
        <v>41600</v>
      </c>
      <c r="G116" s="184" t="n">
        <v>0</v>
      </c>
      <c r="H116" s="184" t="n">
        <v>3844400</v>
      </c>
      <c r="I116" s="184" t="n">
        <v>9957700</v>
      </c>
      <c r="J116" s="184" t="n">
        <v>2235300</v>
      </c>
      <c r="K116" s="184" t="n">
        <f aca="false">SUM(E116:J116)</f>
        <v>16137800</v>
      </c>
      <c r="L116" s="461" t="n">
        <v>78440800</v>
      </c>
    </row>
    <row r="117" customFormat="false" ht="13.1" hidden="false" customHeight="false" outlineLevel="0" collapsed="false">
      <c r="A117" s="460" t="s">
        <v>216</v>
      </c>
      <c r="B117" s="115" t="s">
        <v>142</v>
      </c>
      <c r="C117" s="196" t="s">
        <v>296</v>
      </c>
      <c r="D117" s="415" t="s">
        <v>320</v>
      </c>
      <c r="E117" s="184" t="n">
        <v>0</v>
      </c>
      <c r="F117" s="184" t="n">
        <v>0</v>
      </c>
      <c r="G117" s="184" t="n">
        <v>29100</v>
      </c>
      <c r="H117" s="184" t="n">
        <v>0</v>
      </c>
      <c r="I117" s="184" t="n">
        <v>29100</v>
      </c>
      <c r="J117" s="184" t="n">
        <v>25400</v>
      </c>
      <c r="K117" s="184" t="n">
        <f aca="false">SUM(E117:J117)</f>
        <v>83600</v>
      </c>
      <c r="L117" s="461" t="n">
        <v>610244</v>
      </c>
    </row>
    <row r="118" customFormat="false" ht="13.1" hidden="false" customHeight="false" outlineLevel="0" collapsed="false">
      <c r="A118" s="460" t="s">
        <v>216</v>
      </c>
      <c r="B118" s="115" t="s">
        <v>142</v>
      </c>
      <c r="C118" s="196" t="s">
        <v>321</v>
      </c>
      <c r="D118" s="415" t="s">
        <v>322</v>
      </c>
      <c r="E118" s="184" t="n">
        <v>0</v>
      </c>
      <c r="F118" s="184" t="n">
        <v>0</v>
      </c>
      <c r="G118" s="184" t="n">
        <v>0</v>
      </c>
      <c r="H118" s="184" t="n">
        <v>0</v>
      </c>
      <c r="I118" s="184" t="n">
        <v>0</v>
      </c>
      <c r="J118" s="184" t="n">
        <v>0</v>
      </c>
      <c r="K118" s="184" t="n">
        <f aca="false">SUM(E118:J118)</f>
        <v>0</v>
      </c>
      <c r="L118" s="461" t="n">
        <v>642340</v>
      </c>
    </row>
    <row r="119" customFormat="false" ht="13.1" hidden="false" customHeight="false" outlineLevel="0" collapsed="false">
      <c r="A119" s="460" t="s">
        <v>216</v>
      </c>
      <c r="B119" s="115" t="s">
        <v>142</v>
      </c>
      <c r="C119" s="196" t="s">
        <v>173</v>
      </c>
      <c r="D119" s="415" t="s">
        <v>323</v>
      </c>
      <c r="E119" s="184" t="n">
        <v>374420</v>
      </c>
      <c r="F119" s="184" t="n">
        <v>1910090</v>
      </c>
      <c r="G119" s="184" t="n">
        <v>767740</v>
      </c>
      <c r="H119" s="184" t="n">
        <v>2254570</v>
      </c>
      <c r="I119" s="184" t="n">
        <v>2224550</v>
      </c>
      <c r="J119" s="184" t="n">
        <v>4018640</v>
      </c>
      <c r="K119" s="184" t="n">
        <f aca="false">SUM(E119:J119)</f>
        <v>11550010</v>
      </c>
      <c r="L119" s="461" t="n">
        <v>358659492</v>
      </c>
    </row>
    <row r="120" customFormat="false" ht="20.6" hidden="false" customHeight="false" outlineLevel="0" collapsed="false">
      <c r="A120" s="460" t="s">
        <v>216</v>
      </c>
      <c r="B120" s="115" t="s">
        <v>142</v>
      </c>
      <c r="C120" s="196" t="s">
        <v>324</v>
      </c>
      <c r="D120" s="415" t="s">
        <v>325</v>
      </c>
      <c r="E120" s="184" t="n">
        <v>4841800</v>
      </c>
      <c r="F120" s="184" t="n">
        <v>45230494</v>
      </c>
      <c r="G120" s="184" t="n">
        <v>24098700</v>
      </c>
      <c r="H120" s="184" t="n">
        <v>45230499</v>
      </c>
      <c r="I120" s="184" t="n">
        <v>27638550</v>
      </c>
      <c r="J120" s="184" t="n">
        <v>36860718</v>
      </c>
      <c r="K120" s="184" t="n">
        <f aca="false">SUM(E120:J120)</f>
        <v>183900761</v>
      </c>
      <c r="L120" s="461" t="n">
        <v>5479220905</v>
      </c>
    </row>
    <row r="121" customFormat="false" ht="13.1" hidden="false" customHeight="false" outlineLevel="0" collapsed="false">
      <c r="A121" s="460" t="s">
        <v>216</v>
      </c>
      <c r="B121" s="115" t="s">
        <v>142</v>
      </c>
      <c r="C121" s="196" t="s">
        <v>326</v>
      </c>
      <c r="D121" s="415" t="s">
        <v>327</v>
      </c>
      <c r="E121" s="184" t="n">
        <v>0</v>
      </c>
      <c r="F121" s="184" t="n">
        <v>4465000</v>
      </c>
      <c r="G121" s="184" t="n">
        <v>47176975</v>
      </c>
      <c r="H121" s="184" t="n">
        <v>4757640</v>
      </c>
      <c r="I121" s="184" t="n">
        <v>2074000</v>
      </c>
      <c r="J121" s="184" t="n">
        <v>1728000</v>
      </c>
      <c r="K121" s="184" t="n">
        <f aca="false">SUM(E121:J121)</f>
        <v>60201615</v>
      </c>
      <c r="L121" s="461" t="n">
        <v>958478482</v>
      </c>
    </row>
    <row r="122" customFormat="false" ht="20.6" hidden="false" customHeight="false" outlineLevel="0" collapsed="false">
      <c r="A122" s="460" t="s">
        <v>216</v>
      </c>
      <c r="B122" s="115" t="s">
        <v>142</v>
      </c>
      <c r="C122" s="196" t="s">
        <v>328</v>
      </c>
      <c r="D122" s="415" t="s">
        <v>329</v>
      </c>
      <c r="E122" s="184" t="n">
        <v>0</v>
      </c>
      <c r="F122" s="184" t="n">
        <v>0</v>
      </c>
      <c r="G122" s="184" t="n">
        <v>0</v>
      </c>
      <c r="H122" s="184" t="n">
        <v>25259505</v>
      </c>
      <c r="I122" s="184" t="n">
        <v>6676274</v>
      </c>
      <c r="J122" s="184" t="n">
        <v>3818301</v>
      </c>
      <c r="K122" s="184" t="n">
        <f aca="false">SUM(E122:J122)</f>
        <v>35754080</v>
      </c>
      <c r="L122" s="461" t="n">
        <v>655387187</v>
      </c>
    </row>
    <row r="123" customFormat="false" ht="13.1" hidden="false" customHeight="false" outlineLevel="0" collapsed="false">
      <c r="A123" s="460" t="s">
        <v>216</v>
      </c>
      <c r="B123" s="115" t="s">
        <v>142</v>
      </c>
      <c r="C123" s="196" t="s">
        <v>330</v>
      </c>
      <c r="D123" s="415" t="s">
        <v>331</v>
      </c>
      <c r="E123" s="184" t="n">
        <v>86330</v>
      </c>
      <c r="F123" s="184" t="n">
        <v>199280</v>
      </c>
      <c r="G123" s="184" t="n">
        <v>37440</v>
      </c>
      <c r="H123" s="184" t="n">
        <v>58240</v>
      </c>
      <c r="I123" s="184" t="n">
        <v>34840</v>
      </c>
      <c r="J123" s="184" t="n">
        <v>16020</v>
      </c>
      <c r="K123" s="184" t="n">
        <f aca="false">SUM(E123:J123)</f>
        <v>432150</v>
      </c>
      <c r="L123" s="461" t="n">
        <v>27683630</v>
      </c>
    </row>
    <row r="124" customFormat="false" ht="20.6" hidden="false" customHeight="false" outlineLevel="0" collapsed="false">
      <c r="A124" s="460" t="s">
        <v>216</v>
      </c>
      <c r="B124" s="115" t="s">
        <v>142</v>
      </c>
      <c r="C124" s="196" t="s">
        <v>332</v>
      </c>
      <c r="D124" s="415" t="s">
        <v>333</v>
      </c>
      <c r="E124" s="184" t="n">
        <v>59024</v>
      </c>
      <c r="F124" s="184" t="n">
        <v>5100</v>
      </c>
      <c r="G124" s="184" t="n">
        <v>0</v>
      </c>
      <c r="H124" s="184" t="n">
        <v>128032</v>
      </c>
      <c r="I124" s="184" t="n">
        <v>0</v>
      </c>
      <c r="J124" s="184" t="n">
        <v>18110</v>
      </c>
      <c r="K124" s="184" t="n">
        <f aca="false">SUM(E124:J124)</f>
        <v>210266</v>
      </c>
      <c r="L124" s="461" t="n">
        <v>2462896</v>
      </c>
    </row>
    <row r="125" customFormat="false" ht="13.1" hidden="false" customHeight="false" outlineLevel="0" collapsed="false">
      <c r="A125" s="460" t="s">
        <v>216</v>
      </c>
      <c r="B125" s="115" t="s">
        <v>142</v>
      </c>
      <c r="C125" s="196" t="s">
        <v>330</v>
      </c>
      <c r="D125" s="415" t="s">
        <v>334</v>
      </c>
      <c r="E125" s="184" t="n">
        <v>0</v>
      </c>
      <c r="F125" s="184" t="n">
        <v>0</v>
      </c>
      <c r="G125" s="184" t="n">
        <v>0</v>
      </c>
      <c r="H125" s="184" t="n">
        <v>0</v>
      </c>
      <c r="I125" s="184" t="n">
        <v>0</v>
      </c>
      <c r="J125" s="184" t="n">
        <v>0</v>
      </c>
      <c r="K125" s="184" t="n">
        <f aca="false">SUM(E125:J125)</f>
        <v>0</v>
      </c>
      <c r="L125" s="461" t="n">
        <v>86880</v>
      </c>
    </row>
    <row r="126" customFormat="false" ht="13.1" hidden="false" customHeight="false" outlineLevel="0" collapsed="false">
      <c r="A126" s="460" t="s">
        <v>216</v>
      </c>
      <c r="B126" s="115" t="s">
        <v>142</v>
      </c>
      <c r="C126" s="196" t="s">
        <v>335</v>
      </c>
      <c r="D126" s="415" t="s">
        <v>336</v>
      </c>
      <c r="E126" s="184" t="n">
        <v>2250600</v>
      </c>
      <c r="F126" s="184" t="n">
        <v>11100000</v>
      </c>
      <c r="G126" s="184" t="n">
        <v>4974900</v>
      </c>
      <c r="H126" s="184" t="n">
        <v>10964100</v>
      </c>
      <c r="I126" s="184" t="n">
        <v>8983800</v>
      </c>
      <c r="J126" s="184" t="n">
        <v>8179600</v>
      </c>
      <c r="K126" s="184" t="n">
        <f aca="false">SUM(E126:J126)</f>
        <v>46453000</v>
      </c>
      <c r="L126" s="461" t="n">
        <v>1447912470</v>
      </c>
    </row>
    <row r="127" customFormat="false" ht="13.1" hidden="false" customHeight="false" outlineLevel="0" collapsed="false">
      <c r="A127" s="460" t="s">
        <v>216</v>
      </c>
      <c r="B127" s="115" t="s">
        <v>142</v>
      </c>
      <c r="C127" s="196" t="s">
        <v>337</v>
      </c>
      <c r="D127" s="415" t="s">
        <v>338</v>
      </c>
      <c r="E127" s="184" t="n">
        <v>465600</v>
      </c>
      <c r="F127" s="184" t="n">
        <v>1849900</v>
      </c>
      <c r="G127" s="184" t="n">
        <v>0</v>
      </c>
      <c r="H127" s="184" t="n">
        <v>77600</v>
      </c>
      <c r="I127" s="184" t="n">
        <v>155200</v>
      </c>
      <c r="J127" s="184" t="n">
        <v>465600</v>
      </c>
      <c r="K127" s="184" t="n">
        <f aca="false">SUM(E127:J127)</f>
        <v>3013900</v>
      </c>
      <c r="L127" s="461" t="n">
        <v>209117800</v>
      </c>
    </row>
    <row r="128" customFormat="false" ht="13.1" hidden="false" customHeight="false" outlineLevel="0" collapsed="false">
      <c r="A128" s="460" t="s">
        <v>216</v>
      </c>
      <c r="B128" s="115" t="s">
        <v>142</v>
      </c>
      <c r="C128" s="196" t="s">
        <v>339</v>
      </c>
      <c r="D128" s="415" t="s">
        <v>340</v>
      </c>
      <c r="E128" s="184" t="n">
        <v>0</v>
      </c>
      <c r="F128" s="184" t="n">
        <v>274400</v>
      </c>
      <c r="G128" s="184" t="n">
        <v>0</v>
      </c>
      <c r="H128" s="184" t="n">
        <v>822000</v>
      </c>
      <c r="I128" s="184" t="n">
        <v>0</v>
      </c>
      <c r="J128" s="184" t="n">
        <v>58320</v>
      </c>
      <c r="K128" s="184" t="n">
        <f aca="false">SUM(E128:J128)</f>
        <v>1154720</v>
      </c>
      <c r="L128" s="461" t="n">
        <v>480282135</v>
      </c>
    </row>
    <row r="129" customFormat="false" ht="13.1" hidden="false" customHeight="false" outlineLevel="0" collapsed="false">
      <c r="A129" s="460" t="s">
        <v>216</v>
      </c>
      <c r="B129" s="115" t="s">
        <v>142</v>
      </c>
      <c r="C129" s="196" t="s">
        <v>341</v>
      </c>
      <c r="D129" s="415" t="s">
        <v>342</v>
      </c>
      <c r="E129" s="184" t="n">
        <v>0</v>
      </c>
      <c r="F129" s="184" t="n">
        <v>0</v>
      </c>
      <c r="G129" s="184" t="n">
        <v>0</v>
      </c>
      <c r="H129" s="184" t="n">
        <v>0</v>
      </c>
      <c r="I129" s="184" t="n">
        <v>0</v>
      </c>
      <c r="J129" s="184" t="n">
        <v>0</v>
      </c>
      <c r="K129" s="184" t="n">
        <f aca="false">SUM(E129:J129)</f>
        <v>0</v>
      </c>
      <c r="L129" s="461" t="n">
        <v>436395</v>
      </c>
    </row>
    <row r="130" customFormat="false" ht="13.1" hidden="false" customHeight="false" outlineLevel="0" collapsed="false">
      <c r="A130" s="460" t="s">
        <v>216</v>
      </c>
      <c r="B130" s="115" t="s">
        <v>142</v>
      </c>
      <c r="C130" s="196" t="s">
        <v>343</v>
      </c>
      <c r="D130" s="415" t="s">
        <v>344</v>
      </c>
      <c r="E130" s="184" t="n">
        <v>0</v>
      </c>
      <c r="F130" s="184" t="n">
        <v>0</v>
      </c>
      <c r="G130" s="184" t="n">
        <v>0</v>
      </c>
      <c r="H130" s="184" t="n">
        <v>0</v>
      </c>
      <c r="I130" s="184" t="n">
        <v>11160</v>
      </c>
      <c r="J130" s="184" t="n">
        <v>8400</v>
      </c>
      <c r="K130" s="184" t="n">
        <f aca="false">SUM(E130:J130)</f>
        <v>19560</v>
      </c>
      <c r="L130" s="461" t="n">
        <v>8908642</v>
      </c>
    </row>
    <row r="131" customFormat="false" ht="20.6" hidden="false" customHeight="false" outlineLevel="0" collapsed="false">
      <c r="A131" s="460" t="s">
        <v>216</v>
      </c>
      <c r="B131" s="115" t="s">
        <v>142</v>
      </c>
      <c r="C131" s="196" t="s">
        <v>345</v>
      </c>
      <c r="D131" s="415" t="s">
        <v>346</v>
      </c>
      <c r="E131" s="184" t="n">
        <v>19950</v>
      </c>
      <c r="F131" s="184" t="n">
        <v>81480</v>
      </c>
      <c r="G131" s="184" t="n">
        <v>1952000</v>
      </c>
      <c r="H131" s="184" t="n">
        <v>335610</v>
      </c>
      <c r="I131" s="184" t="n">
        <v>364830</v>
      </c>
      <c r="J131" s="184" t="n">
        <v>328050</v>
      </c>
      <c r="K131" s="184" t="n">
        <f aca="false">SUM(E131:J131)</f>
        <v>3081920</v>
      </c>
      <c r="L131" s="461" t="n">
        <v>41454455</v>
      </c>
    </row>
    <row r="132" customFormat="false" ht="13.1" hidden="false" customHeight="false" outlineLevel="0" collapsed="false">
      <c r="A132" s="460" t="s">
        <v>216</v>
      </c>
      <c r="B132" s="115" t="s">
        <v>142</v>
      </c>
      <c r="C132" s="196" t="s">
        <v>335</v>
      </c>
      <c r="D132" s="415" t="s">
        <v>347</v>
      </c>
      <c r="E132" s="184" t="n">
        <v>336000</v>
      </c>
      <c r="F132" s="184" t="n">
        <v>4350000</v>
      </c>
      <c r="G132" s="184" t="n">
        <v>192000</v>
      </c>
      <c r="H132" s="184" t="n">
        <v>1920000</v>
      </c>
      <c r="I132" s="184" t="n">
        <v>960000</v>
      </c>
      <c r="J132" s="184" t="n">
        <v>2880000</v>
      </c>
      <c r="K132" s="184" t="n">
        <f aca="false">SUM(E132:J132)</f>
        <v>10638000</v>
      </c>
      <c r="L132" s="461" t="n">
        <v>488878000</v>
      </c>
    </row>
    <row r="133" customFormat="false" ht="20.6" hidden="false" customHeight="false" outlineLevel="0" collapsed="false">
      <c r="A133" s="460" t="s">
        <v>216</v>
      </c>
      <c r="B133" s="115" t="s">
        <v>142</v>
      </c>
      <c r="C133" s="196" t="s">
        <v>348</v>
      </c>
      <c r="D133" s="415" t="s">
        <v>349</v>
      </c>
      <c r="E133" s="184" t="n">
        <v>0</v>
      </c>
      <c r="F133" s="184" t="n">
        <v>0</v>
      </c>
      <c r="G133" s="184" t="n">
        <v>0</v>
      </c>
      <c r="H133" s="184" t="n">
        <v>0</v>
      </c>
      <c r="I133" s="184" t="n">
        <v>0</v>
      </c>
      <c r="J133" s="184" t="n">
        <v>0</v>
      </c>
      <c r="K133" s="184" t="n">
        <f aca="false">SUM(E133:J133)</f>
        <v>0</v>
      </c>
      <c r="L133" s="461" t="n">
        <v>896000</v>
      </c>
    </row>
    <row r="134" customFormat="false" ht="13.1" hidden="false" customHeight="false" outlineLevel="0" collapsed="false">
      <c r="A134" s="460" t="s">
        <v>216</v>
      </c>
      <c r="B134" s="115" t="s">
        <v>142</v>
      </c>
      <c r="C134" s="196" t="s">
        <v>350</v>
      </c>
      <c r="D134" s="415" t="s">
        <v>351</v>
      </c>
      <c r="E134" s="184" t="n">
        <v>0</v>
      </c>
      <c r="F134" s="184" t="n">
        <v>0</v>
      </c>
      <c r="G134" s="184" t="n">
        <v>0</v>
      </c>
      <c r="H134" s="184" t="n">
        <v>0</v>
      </c>
      <c r="I134" s="184" t="n">
        <v>0</v>
      </c>
      <c r="J134" s="184" t="n">
        <v>0</v>
      </c>
      <c r="K134" s="184" t="n">
        <f aca="false">SUM(E134:J134)</f>
        <v>0</v>
      </c>
      <c r="L134" s="461" t="n">
        <v>784000</v>
      </c>
    </row>
    <row r="135" customFormat="false" ht="13.1" hidden="false" customHeight="false" outlineLevel="0" collapsed="false">
      <c r="A135" s="460" t="s">
        <v>216</v>
      </c>
      <c r="B135" s="115" t="s">
        <v>142</v>
      </c>
      <c r="C135" s="196" t="s">
        <v>352</v>
      </c>
      <c r="D135" s="415" t="s">
        <v>353</v>
      </c>
      <c r="E135" s="184" t="n">
        <v>0</v>
      </c>
      <c r="F135" s="184" t="n">
        <v>0</v>
      </c>
      <c r="G135" s="184" t="n">
        <v>2881000</v>
      </c>
      <c r="H135" s="184" t="n">
        <v>0</v>
      </c>
      <c r="I135" s="184" t="n">
        <v>343040</v>
      </c>
      <c r="J135" s="184" t="n">
        <v>0</v>
      </c>
      <c r="K135" s="184" t="n">
        <f aca="false">SUM(E135:J135)</f>
        <v>3224040</v>
      </c>
      <c r="L135" s="461" t="n">
        <v>105164992</v>
      </c>
    </row>
    <row r="136" customFormat="false" ht="13.1" hidden="false" customHeight="false" outlineLevel="0" collapsed="false">
      <c r="A136" s="460" t="s">
        <v>216</v>
      </c>
      <c r="B136" s="115" t="s">
        <v>142</v>
      </c>
      <c r="C136" s="196" t="s">
        <v>354</v>
      </c>
      <c r="D136" s="415" t="s">
        <v>355</v>
      </c>
      <c r="E136" s="184" t="n">
        <v>0</v>
      </c>
      <c r="F136" s="184" t="n">
        <v>0</v>
      </c>
      <c r="G136" s="184" t="n">
        <v>0</v>
      </c>
      <c r="H136" s="184" t="n">
        <v>0</v>
      </c>
      <c r="I136" s="184" t="n">
        <v>0</v>
      </c>
      <c r="J136" s="184" t="n">
        <v>0</v>
      </c>
      <c r="K136" s="184" t="n">
        <f aca="false">SUM(E136:J136)</f>
        <v>0</v>
      </c>
      <c r="L136" s="461" t="n">
        <v>244219766</v>
      </c>
    </row>
    <row r="137" customFormat="false" ht="20.6" hidden="false" customHeight="false" outlineLevel="0" collapsed="false">
      <c r="A137" s="460" t="s">
        <v>216</v>
      </c>
      <c r="B137" s="115" t="s">
        <v>142</v>
      </c>
      <c r="C137" s="196" t="s">
        <v>356</v>
      </c>
      <c r="D137" s="415" t="s">
        <v>357</v>
      </c>
      <c r="E137" s="184" t="n">
        <v>0</v>
      </c>
      <c r="F137" s="184" t="n">
        <v>0</v>
      </c>
      <c r="G137" s="184" t="n">
        <v>0</v>
      </c>
      <c r="H137" s="184" t="n">
        <v>0</v>
      </c>
      <c r="I137" s="184" t="n">
        <v>0</v>
      </c>
      <c r="J137" s="184" t="n">
        <v>0</v>
      </c>
      <c r="K137" s="184" t="n">
        <f aca="false">SUM(E137:J137)</f>
        <v>0</v>
      </c>
      <c r="L137" s="461" t="n">
        <v>637508</v>
      </c>
    </row>
    <row r="138" customFormat="false" ht="20.6" hidden="false" customHeight="false" outlineLevel="0" collapsed="false">
      <c r="A138" s="460" t="s">
        <v>216</v>
      </c>
      <c r="B138" s="115" t="s">
        <v>142</v>
      </c>
      <c r="C138" s="196" t="s">
        <v>358</v>
      </c>
      <c r="D138" s="415" t="s">
        <v>359</v>
      </c>
      <c r="E138" s="184" t="n">
        <v>0</v>
      </c>
      <c r="F138" s="184" t="n">
        <v>298661</v>
      </c>
      <c r="G138" s="184" t="n">
        <v>0</v>
      </c>
      <c r="H138" s="184" t="n">
        <v>332130</v>
      </c>
      <c r="I138" s="184" t="n">
        <v>0</v>
      </c>
      <c r="J138" s="184" t="n">
        <v>65070</v>
      </c>
      <c r="K138" s="184" t="n">
        <f aca="false">SUM(E138:J138)</f>
        <v>695861</v>
      </c>
      <c r="L138" s="461" t="n">
        <v>42256565</v>
      </c>
    </row>
    <row r="139" customFormat="false" ht="13.1" hidden="false" customHeight="false" outlineLevel="0" collapsed="false">
      <c r="A139" s="460" t="s">
        <v>216</v>
      </c>
      <c r="B139" s="115" t="s">
        <v>142</v>
      </c>
      <c r="C139" s="196" t="s">
        <v>360</v>
      </c>
      <c r="D139" s="415" t="s">
        <v>361</v>
      </c>
      <c r="E139" s="184" t="n">
        <v>309600</v>
      </c>
      <c r="F139" s="184" t="n">
        <v>2210400</v>
      </c>
      <c r="G139" s="184" t="n">
        <v>1274000</v>
      </c>
      <c r="H139" s="184" t="n">
        <v>4821400</v>
      </c>
      <c r="I139" s="184" t="n">
        <v>6843300</v>
      </c>
      <c r="J139" s="184" t="n">
        <v>4904000</v>
      </c>
      <c r="K139" s="184" t="n">
        <f aca="false">SUM(E139:J139)</f>
        <v>20362700</v>
      </c>
      <c r="L139" s="461" t="n">
        <v>281518800</v>
      </c>
    </row>
    <row r="140" customFormat="false" ht="13.1" hidden="false" customHeight="false" outlineLevel="0" collapsed="false">
      <c r="A140" s="460" t="s">
        <v>216</v>
      </c>
      <c r="B140" s="115" t="s">
        <v>142</v>
      </c>
      <c r="C140" s="196" t="s">
        <v>337</v>
      </c>
      <c r="D140" s="415" t="s">
        <v>362</v>
      </c>
      <c r="E140" s="184" t="n">
        <v>1330000</v>
      </c>
      <c r="F140" s="184" t="n">
        <v>1610000</v>
      </c>
      <c r="G140" s="184" t="n">
        <v>130000</v>
      </c>
      <c r="H140" s="184" t="n">
        <v>390000</v>
      </c>
      <c r="I140" s="184" t="n">
        <v>0</v>
      </c>
      <c r="J140" s="184" t="n">
        <v>570000</v>
      </c>
      <c r="K140" s="184" t="n">
        <f aca="false">SUM(E140:J140)</f>
        <v>4030000</v>
      </c>
      <c r="L140" s="461" t="n">
        <v>170730000</v>
      </c>
    </row>
    <row r="141" customFormat="false" ht="20.6" hidden="false" customHeight="false" outlineLevel="0" collapsed="false">
      <c r="A141" s="460" t="s">
        <v>216</v>
      </c>
      <c r="B141" s="115" t="s">
        <v>142</v>
      </c>
      <c r="C141" s="196" t="s">
        <v>363</v>
      </c>
      <c r="D141" s="415" t="s">
        <v>364</v>
      </c>
      <c r="E141" s="184" t="n">
        <v>0</v>
      </c>
      <c r="F141" s="184" t="n">
        <v>0</v>
      </c>
      <c r="G141" s="184" t="n">
        <v>0</v>
      </c>
      <c r="H141" s="184" t="n">
        <v>0</v>
      </c>
      <c r="I141" s="184" t="n">
        <v>0</v>
      </c>
      <c r="J141" s="184" t="n">
        <v>0</v>
      </c>
      <c r="K141" s="184" t="n">
        <f aca="false">SUM(E141:J141)</f>
        <v>0</v>
      </c>
      <c r="L141" s="461" t="n">
        <v>0</v>
      </c>
    </row>
    <row r="142" customFormat="false" ht="20.6" hidden="false" customHeight="false" outlineLevel="0" collapsed="false">
      <c r="A142" s="460" t="s">
        <v>216</v>
      </c>
      <c r="B142" s="115" t="s">
        <v>142</v>
      </c>
      <c r="C142" s="196" t="s">
        <v>365</v>
      </c>
      <c r="D142" s="415" t="s">
        <v>366</v>
      </c>
      <c r="E142" s="184" t="n">
        <v>0</v>
      </c>
      <c r="F142" s="184" t="n">
        <v>1275000</v>
      </c>
      <c r="G142" s="184" t="n">
        <v>0</v>
      </c>
      <c r="H142" s="184" t="n">
        <v>0</v>
      </c>
      <c r="I142" s="184" t="n">
        <v>4459000</v>
      </c>
      <c r="J142" s="184" t="n">
        <v>0</v>
      </c>
      <c r="K142" s="184" t="n">
        <f aca="false">SUM(E142:J142)</f>
        <v>5734000</v>
      </c>
      <c r="L142" s="461" t="n">
        <v>864686980</v>
      </c>
    </row>
    <row r="143" customFormat="false" ht="13.1" hidden="false" customHeight="false" outlineLevel="0" collapsed="false">
      <c r="A143" s="460" t="s">
        <v>216</v>
      </c>
      <c r="B143" s="115" t="s">
        <v>142</v>
      </c>
      <c r="C143" s="196" t="s">
        <v>367</v>
      </c>
      <c r="D143" s="415" t="s">
        <v>368</v>
      </c>
      <c r="E143" s="184" t="n">
        <v>0</v>
      </c>
      <c r="F143" s="184" t="n">
        <v>0</v>
      </c>
      <c r="G143" s="184" t="n">
        <v>0</v>
      </c>
      <c r="H143" s="184" t="n">
        <v>0</v>
      </c>
      <c r="I143" s="184" t="n">
        <v>0</v>
      </c>
      <c r="J143" s="184" t="n">
        <v>0</v>
      </c>
      <c r="K143" s="184" t="n">
        <f aca="false">SUM(E143:J143)</f>
        <v>0</v>
      </c>
      <c r="L143" s="461" t="n">
        <v>0</v>
      </c>
    </row>
    <row r="144" customFormat="false" ht="20.6" hidden="false" customHeight="false" outlineLevel="0" collapsed="false">
      <c r="A144" s="460" t="s">
        <v>216</v>
      </c>
      <c r="B144" s="115" t="s">
        <v>142</v>
      </c>
      <c r="C144" s="196" t="s">
        <v>369</v>
      </c>
      <c r="D144" s="415" t="s">
        <v>370</v>
      </c>
      <c r="E144" s="184" t="n">
        <v>0</v>
      </c>
      <c r="F144" s="184" t="n">
        <v>3538680</v>
      </c>
      <c r="G144" s="184" t="n">
        <v>0</v>
      </c>
      <c r="H144" s="184" t="n">
        <v>0</v>
      </c>
      <c r="I144" s="184" t="n">
        <v>0</v>
      </c>
      <c r="J144" s="184" t="n">
        <v>0</v>
      </c>
      <c r="K144" s="184" t="n">
        <f aca="false">SUM(E144:J144)</f>
        <v>3538680</v>
      </c>
      <c r="L144" s="461" t="n">
        <v>15295932</v>
      </c>
    </row>
    <row r="145" customFormat="false" ht="20.6" hidden="false" customHeight="false" outlineLevel="0" collapsed="false">
      <c r="A145" s="460" t="s">
        <v>216</v>
      </c>
      <c r="B145" s="115" t="s">
        <v>142</v>
      </c>
      <c r="C145" s="196" t="s">
        <v>371</v>
      </c>
      <c r="D145" s="415" t="s">
        <v>372</v>
      </c>
      <c r="E145" s="184" t="n">
        <v>0</v>
      </c>
      <c r="F145" s="184" t="n">
        <v>0</v>
      </c>
      <c r="G145" s="184" t="n">
        <v>0</v>
      </c>
      <c r="H145" s="184" t="n">
        <v>0</v>
      </c>
      <c r="I145" s="184" t="n">
        <v>0</v>
      </c>
      <c r="J145" s="184" t="n">
        <v>0</v>
      </c>
      <c r="K145" s="184" t="n">
        <f aca="false">SUM(E145:J145)</f>
        <v>0</v>
      </c>
      <c r="L145" s="461" t="n">
        <v>8184</v>
      </c>
    </row>
    <row r="146" customFormat="false" ht="13.1" hidden="false" customHeight="false" outlineLevel="0" collapsed="false">
      <c r="A146" s="460" t="s">
        <v>216</v>
      </c>
      <c r="B146" s="115" t="s">
        <v>142</v>
      </c>
      <c r="C146" s="196" t="s">
        <v>373</v>
      </c>
      <c r="D146" s="415" t="s">
        <v>374</v>
      </c>
      <c r="E146" s="184" t="n">
        <v>0</v>
      </c>
      <c r="F146" s="184" t="n">
        <v>0</v>
      </c>
      <c r="G146" s="184" t="n">
        <v>0</v>
      </c>
      <c r="H146" s="184" t="n">
        <v>0</v>
      </c>
      <c r="I146" s="184" t="n">
        <v>0</v>
      </c>
      <c r="J146" s="184" t="n">
        <v>0</v>
      </c>
      <c r="K146" s="184" t="n">
        <f aca="false">SUM(E146:J146)</f>
        <v>0</v>
      </c>
      <c r="L146" s="461" t="n">
        <v>64284579</v>
      </c>
    </row>
    <row r="147" customFormat="false" ht="13.1" hidden="false" customHeight="false" outlineLevel="0" collapsed="false">
      <c r="A147" s="460" t="s">
        <v>216</v>
      </c>
      <c r="B147" s="115" t="s">
        <v>142</v>
      </c>
      <c r="C147" s="196" t="s">
        <v>377</v>
      </c>
      <c r="D147" s="415" t="s">
        <v>378</v>
      </c>
      <c r="E147" s="184" t="n">
        <v>0</v>
      </c>
      <c r="F147" s="184" t="n">
        <v>0</v>
      </c>
      <c r="G147" s="184" t="n">
        <v>0</v>
      </c>
      <c r="H147" s="184" t="n">
        <v>0</v>
      </c>
      <c r="I147" s="184" t="n">
        <v>0</v>
      </c>
      <c r="J147" s="184" t="n">
        <v>0</v>
      </c>
      <c r="K147" s="184" t="n">
        <f aca="false">SUM(E147:J147)</f>
        <v>0</v>
      </c>
      <c r="L147" s="461" t="n">
        <v>44396600</v>
      </c>
    </row>
    <row r="148" customFormat="false" ht="13.1" hidden="false" customHeight="false" outlineLevel="0" collapsed="false">
      <c r="A148" s="460" t="s">
        <v>216</v>
      </c>
      <c r="B148" s="115" t="s">
        <v>142</v>
      </c>
      <c r="C148" s="196" t="s">
        <v>379</v>
      </c>
      <c r="D148" s="415" t="s">
        <v>380</v>
      </c>
      <c r="E148" s="184" t="n">
        <v>0</v>
      </c>
      <c r="F148" s="184" t="n">
        <v>0</v>
      </c>
      <c r="G148" s="184" t="n">
        <v>0</v>
      </c>
      <c r="H148" s="184" t="n">
        <v>0</v>
      </c>
      <c r="I148" s="184" t="n">
        <v>0</v>
      </c>
      <c r="J148" s="184" t="n">
        <v>0</v>
      </c>
      <c r="K148" s="184" t="n">
        <f aca="false">SUM(E148:J148)</f>
        <v>0</v>
      </c>
      <c r="L148" s="461" t="n">
        <v>0</v>
      </c>
    </row>
    <row r="149" customFormat="false" ht="20.6" hidden="false" customHeight="false" outlineLevel="0" collapsed="false">
      <c r="A149" s="460" t="s">
        <v>216</v>
      </c>
      <c r="B149" s="115" t="s">
        <v>142</v>
      </c>
      <c r="C149" s="196" t="s">
        <v>381</v>
      </c>
      <c r="D149" s="415" t="s">
        <v>382</v>
      </c>
      <c r="E149" s="184" t="n">
        <v>0</v>
      </c>
      <c r="F149" s="184" t="n">
        <v>0</v>
      </c>
      <c r="G149" s="184" t="n">
        <v>0</v>
      </c>
      <c r="H149" s="184" t="n">
        <v>0</v>
      </c>
      <c r="I149" s="184" t="n">
        <v>0</v>
      </c>
      <c r="J149" s="184" t="n">
        <v>0</v>
      </c>
      <c r="K149" s="184" t="n">
        <f aca="false">SUM(E149:J149)</f>
        <v>0</v>
      </c>
      <c r="L149" s="461" t="n">
        <v>400558</v>
      </c>
    </row>
    <row r="150" customFormat="false" ht="13.1" hidden="false" customHeight="false" outlineLevel="0" collapsed="false">
      <c r="A150" s="460" t="s">
        <v>216</v>
      </c>
      <c r="B150" s="115" t="s">
        <v>142</v>
      </c>
      <c r="C150" s="196" t="s">
        <v>383</v>
      </c>
      <c r="D150" s="415" t="s">
        <v>384</v>
      </c>
      <c r="E150" s="184" t="n">
        <v>21100</v>
      </c>
      <c r="F150" s="184" t="n">
        <v>453104</v>
      </c>
      <c r="G150" s="184" t="n">
        <v>142800</v>
      </c>
      <c r="H150" s="184" t="n">
        <v>702700</v>
      </c>
      <c r="I150" s="184" t="n">
        <v>379800</v>
      </c>
      <c r="J150" s="184" t="n">
        <v>569700</v>
      </c>
      <c r="K150" s="184" t="n">
        <f aca="false">SUM(E150:J150)</f>
        <v>2269204</v>
      </c>
      <c r="L150" s="461" t="n">
        <v>53541390</v>
      </c>
    </row>
    <row r="151" customFormat="false" ht="20.6" hidden="false" customHeight="false" outlineLevel="0" collapsed="false">
      <c r="A151" s="460" t="s">
        <v>216</v>
      </c>
      <c r="B151" s="115" t="s">
        <v>142</v>
      </c>
      <c r="C151" s="196" t="s">
        <v>375</v>
      </c>
      <c r="D151" s="415" t="s">
        <v>376</v>
      </c>
      <c r="E151" s="184" t="n">
        <v>0</v>
      </c>
      <c r="F151" s="184" t="n">
        <v>0</v>
      </c>
      <c r="G151" s="184" t="n">
        <v>0</v>
      </c>
      <c r="H151" s="184" t="n">
        <v>0</v>
      </c>
      <c r="I151" s="184" t="n">
        <v>4243764</v>
      </c>
      <c r="J151" s="184" t="n">
        <v>0</v>
      </c>
      <c r="K151" s="184" t="n">
        <f aca="false">SUM(E151:J151)</f>
        <v>4243764</v>
      </c>
      <c r="L151" s="461" t="n">
        <v>149881599</v>
      </c>
    </row>
    <row r="152" customFormat="false" ht="13.1" hidden="false" customHeight="false" outlineLevel="0" collapsed="false">
      <c r="A152" s="460" t="s">
        <v>216</v>
      </c>
      <c r="B152" s="115" t="s">
        <v>142</v>
      </c>
      <c r="C152" s="196" t="s">
        <v>385</v>
      </c>
      <c r="D152" s="415" t="s">
        <v>386</v>
      </c>
      <c r="E152" s="184" t="n">
        <v>0</v>
      </c>
      <c r="F152" s="184" t="n">
        <v>1800000</v>
      </c>
      <c r="G152" s="184" t="n">
        <v>621000</v>
      </c>
      <c r="H152" s="184" t="n">
        <v>27669789</v>
      </c>
      <c r="I152" s="184" t="n">
        <v>0</v>
      </c>
      <c r="J152" s="184" t="n">
        <v>21053500</v>
      </c>
      <c r="K152" s="184" t="n">
        <f aca="false">SUM(E152:J152)</f>
        <v>51144289</v>
      </c>
      <c r="L152" s="461" t="n">
        <v>532478789</v>
      </c>
    </row>
    <row r="153" customFormat="false" ht="20.6" hidden="false" customHeight="false" outlineLevel="0" collapsed="false">
      <c r="A153" s="460" t="s">
        <v>216</v>
      </c>
      <c r="B153" s="115" t="s">
        <v>142</v>
      </c>
      <c r="C153" s="196" t="s">
        <v>387</v>
      </c>
      <c r="D153" s="415" t="s">
        <v>388</v>
      </c>
      <c r="E153" s="184" t="n">
        <v>0</v>
      </c>
      <c r="F153" s="184" t="n">
        <v>0</v>
      </c>
      <c r="G153" s="184" t="n">
        <v>0</v>
      </c>
      <c r="H153" s="184" t="n">
        <v>0</v>
      </c>
      <c r="I153" s="184" t="n">
        <v>0</v>
      </c>
      <c r="J153" s="184" t="n">
        <v>0</v>
      </c>
      <c r="K153" s="184" t="n">
        <f aca="false">SUM(E153:J153)</f>
        <v>0</v>
      </c>
      <c r="L153" s="461" t="n">
        <v>0</v>
      </c>
    </row>
    <row r="154" customFormat="false" ht="20.6" hidden="false" customHeight="false" outlineLevel="0" collapsed="false">
      <c r="A154" s="460" t="s">
        <v>216</v>
      </c>
      <c r="B154" s="115" t="s">
        <v>142</v>
      </c>
      <c r="C154" s="196" t="s">
        <v>389</v>
      </c>
      <c r="D154" s="415" t="s">
        <v>390</v>
      </c>
      <c r="E154" s="184" t="n">
        <v>0</v>
      </c>
      <c r="F154" s="184" t="n">
        <v>0</v>
      </c>
      <c r="G154" s="184" t="n">
        <v>0</v>
      </c>
      <c r="H154" s="184" t="n">
        <v>0</v>
      </c>
      <c r="I154" s="184" t="n">
        <v>0</v>
      </c>
      <c r="J154" s="184" t="n">
        <v>487992</v>
      </c>
      <c r="K154" s="184" t="n">
        <f aca="false">SUM(E154:J154)</f>
        <v>487992</v>
      </c>
      <c r="L154" s="461" t="n">
        <v>2960996</v>
      </c>
    </row>
    <row r="155" customFormat="false" ht="20.6" hidden="false" customHeight="false" outlineLevel="0" collapsed="false">
      <c r="A155" s="460" t="s">
        <v>216</v>
      </c>
      <c r="B155" s="115" t="s">
        <v>142</v>
      </c>
      <c r="C155" s="196" t="s">
        <v>391</v>
      </c>
      <c r="D155" s="415" t="s">
        <v>392</v>
      </c>
      <c r="E155" s="184" t="n">
        <v>0</v>
      </c>
      <c r="F155" s="184" t="n">
        <v>15400</v>
      </c>
      <c r="G155" s="184" t="n">
        <v>0</v>
      </c>
      <c r="H155" s="184" t="n">
        <v>0</v>
      </c>
      <c r="I155" s="184" t="n">
        <v>0</v>
      </c>
      <c r="J155" s="184" t="n">
        <v>0</v>
      </c>
      <c r="K155" s="184" t="n">
        <f aca="false">SUM(E155:J155)</f>
        <v>15400</v>
      </c>
      <c r="L155" s="461" t="n">
        <v>2049616</v>
      </c>
    </row>
    <row r="156" customFormat="false" ht="13.1" hidden="false" customHeight="false" outlineLevel="0" collapsed="false">
      <c r="A156" s="460" t="s">
        <v>216</v>
      </c>
      <c r="B156" s="115" t="s">
        <v>142</v>
      </c>
      <c r="C156" s="196" t="s">
        <v>393</v>
      </c>
      <c r="D156" s="415" t="s">
        <v>394</v>
      </c>
      <c r="E156" s="184" t="n">
        <v>0</v>
      </c>
      <c r="F156" s="184" t="n">
        <v>0</v>
      </c>
      <c r="G156" s="184" t="n">
        <v>0</v>
      </c>
      <c r="H156" s="184" t="n">
        <v>0</v>
      </c>
      <c r="I156" s="184" t="n">
        <v>0</v>
      </c>
      <c r="J156" s="184" t="n">
        <v>0</v>
      </c>
      <c r="K156" s="184" t="n">
        <f aca="false">SUM(E156:J156)</f>
        <v>0</v>
      </c>
      <c r="L156" s="461" t="n">
        <v>0</v>
      </c>
    </row>
    <row r="157" customFormat="false" ht="13.1" hidden="false" customHeight="false" outlineLevel="0" collapsed="false">
      <c r="A157" s="460" t="s">
        <v>216</v>
      </c>
      <c r="B157" s="115" t="s">
        <v>142</v>
      </c>
      <c r="C157" s="196" t="s">
        <v>397</v>
      </c>
      <c r="D157" s="415" t="s">
        <v>396</v>
      </c>
      <c r="E157" s="184" t="n">
        <v>0</v>
      </c>
      <c r="F157" s="184" t="n">
        <v>0</v>
      </c>
      <c r="G157" s="184" t="n">
        <v>13200</v>
      </c>
      <c r="H157" s="184" t="n">
        <v>0</v>
      </c>
      <c r="I157" s="184" t="n">
        <v>0</v>
      </c>
      <c r="J157" s="184" t="n">
        <v>20910</v>
      </c>
      <c r="K157" s="184" t="n">
        <f aca="false">SUM(E157:J157)</f>
        <v>34110</v>
      </c>
      <c r="L157" s="461" t="n">
        <v>718005</v>
      </c>
    </row>
    <row r="158" customFormat="false" ht="20.6" hidden="false" customHeight="false" outlineLevel="0" collapsed="false">
      <c r="A158" s="460" t="s">
        <v>216</v>
      </c>
      <c r="B158" s="115" t="s">
        <v>142</v>
      </c>
      <c r="C158" s="196" t="s">
        <v>395</v>
      </c>
      <c r="D158" s="415" t="s">
        <v>398</v>
      </c>
      <c r="E158" s="184" t="n">
        <v>0</v>
      </c>
      <c r="F158" s="184" t="n">
        <v>0</v>
      </c>
      <c r="G158" s="184" t="n">
        <v>0</v>
      </c>
      <c r="H158" s="184" t="n">
        <v>0</v>
      </c>
      <c r="I158" s="184" t="n">
        <v>0</v>
      </c>
      <c r="J158" s="184" t="n">
        <v>0</v>
      </c>
      <c r="K158" s="184" t="n">
        <f aca="false">SUM(E158:J158)</f>
        <v>0</v>
      </c>
      <c r="L158" s="461" t="n">
        <v>0</v>
      </c>
    </row>
    <row r="159" customFormat="false" ht="13.1" hidden="false" customHeight="false" outlineLevel="0" collapsed="false">
      <c r="A159" s="460" t="s">
        <v>216</v>
      </c>
      <c r="B159" s="115" t="s">
        <v>142</v>
      </c>
      <c r="C159" s="196" t="s">
        <v>343</v>
      </c>
      <c r="D159" s="415" t="s">
        <v>409</v>
      </c>
      <c r="E159" s="184" t="n">
        <v>0</v>
      </c>
      <c r="F159" s="184" t="n">
        <v>6000</v>
      </c>
      <c r="G159" s="184" t="n">
        <v>0</v>
      </c>
      <c r="H159" s="184" t="n">
        <v>1615400</v>
      </c>
      <c r="I159" s="184" t="n">
        <v>0</v>
      </c>
      <c r="J159" s="184" t="n">
        <v>0</v>
      </c>
      <c r="K159" s="184" t="n">
        <f aca="false">SUM(E159:J159)</f>
        <v>1621400</v>
      </c>
      <c r="L159" s="461" t="n">
        <v>48112410</v>
      </c>
    </row>
    <row r="160" customFormat="false" ht="20.6" hidden="false" customHeight="false" outlineLevel="0" collapsed="false">
      <c r="A160" s="460" t="s">
        <v>216</v>
      </c>
      <c r="B160" s="115" t="s">
        <v>142</v>
      </c>
      <c r="C160" s="196" t="s">
        <v>410</v>
      </c>
      <c r="D160" s="415" t="s">
        <v>411</v>
      </c>
      <c r="E160" s="184" t="n">
        <v>0</v>
      </c>
      <c r="F160" s="184" t="n">
        <v>991200</v>
      </c>
      <c r="G160" s="184" t="n">
        <v>139500</v>
      </c>
      <c r="H160" s="184" t="n">
        <v>1059000</v>
      </c>
      <c r="I160" s="184" t="n">
        <v>258600</v>
      </c>
      <c r="J160" s="184" t="n">
        <v>9295500</v>
      </c>
      <c r="K160" s="184" t="n">
        <f aca="false">SUM(E160:J160)</f>
        <v>11743800</v>
      </c>
      <c r="L160" s="461" t="n">
        <v>170141500</v>
      </c>
    </row>
    <row r="161" customFormat="false" ht="20.6" hidden="false" customHeight="false" outlineLevel="0" collapsed="false">
      <c r="A161" s="460" t="s">
        <v>216</v>
      </c>
      <c r="B161" s="115" t="s">
        <v>142</v>
      </c>
      <c r="C161" s="196" t="s">
        <v>412</v>
      </c>
      <c r="D161" s="415" t="s">
        <v>413</v>
      </c>
      <c r="E161" s="184" t="n">
        <v>0</v>
      </c>
      <c r="F161" s="184" t="n">
        <v>0</v>
      </c>
      <c r="G161" s="184" t="n">
        <v>0</v>
      </c>
      <c r="H161" s="184" t="n">
        <v>14200</v>
      </c>
      <c r="I161" s="184" t="n">
        <v>284000</v>
      </c>
      <c r="J161" s="184" t="n">
        <v>0</v>
      </c>
      <c r="K161" s="184" t="n">
        <f aca="false">SUM(E161:J161)</f>
        <v>298200</v>
      </c>
      <c r="L161" s="461" t="n">
        <v>10556200</v>
      </c>
    </row>
    <row r="162" customFormat="false" ht="20.6" hidden="false" customHeight="false" outlineLevel="0" collapsed="false">
      <c r="A162" s="460" t="s">
        <v>216</v>
      </c>
      <c r="B162" s="115" t="s">
        <v>142</v>
      </c>
      <c r="C162" s="196" t="s">
        <v>414</v>
      </c>
      <c r="D162" s="415" t="s">
        <v>415</v>
      </c>
      <c r="E162" s="184" t="n">
        <v>0</v>
      </c>
      <c r="F162" s="184" t="n">
        <v>0</v>
      </c>
      <c r="G162" s="184" t="n">
        <v>0</v>
      </c>
      <c r="H162" s="184" t="n">
        <v>0</v>
      </c>
      <c r="I162" s="184" t="n">
        <v>0</v>
      </c>
      <c r="J162" s="184" t="n">
        <v>0</v>
      </c>
      <c r="K162" s="184" t="n">
        <f aca="false">SUM(E162:J162)</f>
        <v>0</v>
      </c>
      <c r="L162" s="461" t="n">
        <v>3490260</v>
      </c>
    </row>
    <row r="163" customFormat="false" ht="20.6" hidden="false" customHeight="false" outlineLevel="0" collapsed="false">
      <c r="A163" s="460" t="s">
        <v>216</v>
      </c>
      <c r="B163" s="115" t="s">
        <v>142</v>
      </c>
      <c r="C163" s="196" t="s">
        <v>416</v>
      </c>
      <c r="D163" s="415" t="s">
        <v>417</v>
      </c>
      <c r="E163" s="184" t="n">
        <v>0</v>
      </c>
      <c r="F163" s="184" t="n">
        <v>0</v>
      </c>
      <c r="G163" s="184" t="n">
        <v>0</v>
      </c>
      <c r="H163" s="184" t="n">
        <v>0</v>
      </c>
      <c r="I163" s="184" t="n">
        <v>0</v>
      </c>
      <c r="J163" s="184" t="n">
        <v>0</v>
      </c>
      <c r="K163" s="184" t="n">
        <f aca="false">SUM(E163:J163)</f>
        <v>0</v>
      </c>
      <c r="L163" s="461" t="n">
        <v>42198000</v>
      </c>
    </row>
    <row r="164" customFormat="false" ht="13.1" hidden="false" customHeight="false" outlineLevel="0" collapsed="false">
      <c r="A164" s="460" t="s">
        <v>216</v>
      </c>
      <c r="B164" s="115" t="s">
        <v>142</v>
      </c>
      <c r="C164" s="196" t="s">
        <v>350</v>
      </c>
      <c r="D164" s="415" t="s">
        <v>418</v>
      </c>
      <c r="E164" s="184" t="n">
        <v>0</v>
      </c>
      <c r="F164" s="184" t="n">
        <v>0</v>
      </c>
      <c r="G164" s="184" t="n">
        <v>2550000</v>
      </c>
      <c r="H164" s="184" t="n">
        <v>7700000</v>
      </c>
      <c r="I164" s="184" t="n">
        <v>0</v>
      </c>
      <c r="J164" s="184" t="n">
        <v>0</v>
      </c>
      <c r="K164" s="184" t="n">
        <f aca="false">SUM(E164:J164)</f>
        <v>10250000</v>
      </c>
      <c r="L164" s="461" t="n">
        <v>56402000</v>
      </c>
    </row>
    <row r="165" customFormat="false" ht="13.1" hidden="false" customHeight="false" outlineLevel="0" collapsed="false">
      <c r="A165" s="460" t="s">
        <v>216</v>
      </c>
      <c r="B165" s="115" t="s">
        <v>142</v>
      </c>
      <c r="C165" s="196" t="s">
        <v>352</v>
      </c>
      <c r="D165" s="415" t="s">
        <v>419</v>
      </c>
      <c r="E165" s="184" t="n">
        <v>0</v>
      </c>
      <c r="F165" s="184" t="n">
        <v>1178000</v>
      </c>
      <c r="G165" s="184" t="n">
        <v>2930000</v>
      </c>
      <c r="H165" s="184" t="n">
        <v>14610000</v>
      </c>
      <c r="I165" s="184" t="n">
        <v>1330000</v>
      </c>
      <c r="J165" s="184" t="n">
        <v>21705000</v>
      </c>
      <c r="K165" s="184" t="n">
        <f aca="false">SUM(E165:J165)</f>
        <v>41753000</v>
      </c>
      <c r="L165" s="461" t="n">
        <v>1189177000</v>
      </c>
    </row>
    <row r="166" customFormat="false" ht="13.1" hidden="false" customHeight="false" outlineLevel="0" collapsed="false">
      <c r="A166" s="460" t="s">
        <v>216</v>
      </c>
      <c r="B166" s="115" t="s">
        <v>142</v>
      </c>
      <c r="C166" s="196" t="s">
        <v>420</v>
      </c>
      <c r="D166" s="415" t="s">
        <v>421</v>
      </c>
      <c r="E166" s="184" t="n">
        <v>0</v>
      </c>
      <c r="F166" s="184" t="n">
        <v>0</v>
      </c>
      <c r="G166" s="184" t="n">
        <v>0</v>
      </c>
      <c r="H166" s="184" t="n">
        <v>0</v>
      </c>
      <c r="I166" s="184" t="n">
        <v>0</v>
      </c>
      <c r="J166" s="184" t="n">
        <v>0</v>
      </c>
      <c r="K166" s="184" t="n">
        <f aca="false">SUM(E166:J166)</f>
        <v>0</v>
      </c>
      <c r="L166" s="461" t="n">
        <v>215227824</v>
      </c>
    </row>
    <row r="167" customFormat="false" ht="13.1" hidden="false" customHeight="false" outlineLevel="0" collapsed="false">
      <c r="A167" s="460" t="s">
        <v>216</v>
      </c>
      <c r="B167" s="115" t="s">
        <v>142</v>
      </c>
      <c r="C167" s="196" t="s">
        <v>422</v>
      </c>
      <c r="D167" s="415" t="s">
        <v>423</v>
      </c>
      <c r="E167" s="184" t="n">
        <v>0</v>
      </c>
      <c r="F167" s="184" t="n">
        <v>0</v>
      </c>
      <c r="G167" s="184" t="n">
        <v>0</v>
      </c>
      <c r="H167" s="184" t="n">
        <v>11880</v>
      </c>
      <c r="I167" s="184" t="n">
        <v>0</v>
      </c>
      <c r="J167" s="184" t="n">
        <v>0</v>
      </c>
      <c r="K167" s="184" t="n">
        <f aca="false">SUM(E167:J167)</f>
        <v>11880</v>
      </c>
      <c r="L167" s="461" t="n">
        <v>5476725</v>
      </c>
    </row>
    <row r="168" customFormat="false" ht="20.6" hidden="false" customHeight="false" outlineLevel="0" collapsed="false">
      <c r="A168" s="460" t="s">
        <v>216</v>
      </c>
      <c r="B168" s="115" t="s">
        <v>142</v>
      </c>
      <c r="C168" s="196" t="s">
        <v>424</v>
      </c>
      <c r="D168" s="415" t="s">
        <v>425</v>
      </c>
      <c r="E168" s="184" t="n">
        <v>0</v>
      </c>
      <c r="F168" s="184" t="n">
        <v>174000</v>
      </c>
      <c r="G168" s="184" t="n">
        <v>41400</v>
      </c>
      <c r="H168" s="184" t="n">
        <v>0</v>
      </c>
      <c r="I168" s="184" t="n">
        <v>0</v>
      </c>
      <c r="J168" s="184" t="n">
        <v>2322000</v>
      </c>
      <c r="K168" s="184" t="n">
        <f aca="false">SUM(E168:J168)</f>
        <v>2537400</v>
      </c>
      <c r="L168" s="461" t="n">
        <v>45328100</v>
      </c>
    </row>
    <row r="169" customFormat="false" ht="20.6" hidden="false" customHeight="false" outlineLevel="0" collapsed="false">
      <c r="A169" s="460" t="s">
        <v>216</v>
      </c>
      <c r="B169" s="115" t="s">
        <v>142</v>
      </c>
      <c r="C169" s="196" t="s">
        <v>426</v>
      </c>
      <c r="D169" s="415" t="s">
        <v>427</v>
      </c>
      <c r="E169" s="184" t="n">
        <v>47817</v>
      </c>
      <c r="F169" s="184" t="n">
        <v>188626</v>
      </c>
      <c r="G169" s="184" t="n">
        <v>0</v>
      </c>
      <c r="H169" s="184" t="n">
        <v>97559</v>
      </c>
      <c r="I169" s="184" t="n">
        <v>3069100</v>
      </c>
      <c r="J169" s="184" t="n">
        <v>698915</v>
      </c>
      <c r="K169" s="184" t="n">
        <f aca="false">SUM(E169:J169)</f>
        <v>4102017</v>
      </c>
      <c r="L169" s="461" t="n">
        <v>339549775</v>
      </c>
    </row>
    <row r="170" customFormat="false" ht="20.6" hidden="false" customHeight="false" outlineLevel="0" collapsed="false">
      <c r="A170" s="460" t="s">
        <v>216</v>
      </c>
      <c r="B170" s="115" t="s">
        <v>142</v>
      </c>
      <c r="C170" s="196" t="s">
        <v>428</v>
      </c>
      <c r="D170" s="415" t="s">
        <v>429</v>
      </c>
      <c r="E170" s="184" t="n">
        <v>0</v>
      </c>
      <c r="F170" s="184" t="n">
        <v>0</v>
      </c>
      <c r="G170" s="184" t="n">
        <v>0</v>
      </c>
      <c r="H170" s="184" t="n">
        <v>0</v>
      </c>
      <c r="I170" s="184" t="n">
        <v>0</v>
      </c>
      <c r="J170" s="184" t="n">
        <v>0</v>
      </c>
      <c r="K170" s="184" t="n">
        <f aca="false">SUM(E170:J170)</f>
        <v>0</v>
      </c>
      <c r="L170" s="461" t="n">
        <v>146150</v>
      </c>
    </row>
    <row r="171" customFormat="false" ht="13.1" hidden="false" customHeight="false" outlineLevel="0" collapsed="false">
      <c r="A171" s="460" t="s">
        <v>216</v>
      </c>
      <c r="B171" s="115" t="s">
        <v>142</v>
      </c>
      <c r="C171" s="196" t="s">
        <v>360</v>
      </c>
      <c r="D171" s="415" t="s">
        <v>430</v>
      </c>
      <c r="E171" s="184" t="n">
        <v>560000</v>
      </c>
      <c r="F171" s="184" t="n">
        <v>1378000</v>
      </c>
      <c r="G171" s="184" t="n">
        <v>349000</v>
      </c>
      <c r="H171" s="184" t="n">
        <v>919200</v>
      </c>
      <c r="I171" s="184" t="n">
        <v>1160000</v>
      </c>
      <c r="J171" s="184" t="n">
        <v>822000</v>
      </c>
      <c r="K171" s="184" t="n">
        <f aca="false">SUM(E171:J171)</f>
        <v>5188200</v>
      </c>
      <c r="L171" s="461" t="n">
        <v>67670400</v>
      </c>
    </row>
    <row r="172" customFormat="false" ht="20.6" hidden="false" customHeight="false" outlineLevel="0" collapsed="false">
      <c r="A172" s="460" t="s">
        <v>216</v>
      </c>
      <c r="B172" s="115" t="s">
        <v>142</v>
      </c>
      <c r="C172" s="196" t="s">
        <v>431</v>
      </c>
      <c r="D172" s="415" t="s">
        <v>432</v>
      </c>
      <c r="E172" s="184" t="n">
        <v>0</v>
      </c>
      <c r="F172" s="184" t="n">
        <v>1732331</v>
      </c>
      <c r="G172" s="184" t="n">
        <v>27977523</v>
      </c>
      <c r="H172" s="184" t="n">
        <v>99408814</v>
      </c>
      <c r="I172" s="184" t="n">
        <v>57946051</v>
      </c>
      <c r="J172" s="184" t="n">
        <v>3387998</v>
      </c>
      <c r="K172" s="184" t="n">
        <f aca="false">SUM(E172:J172)</f>
        <v>190452717</v>
      </c>
      <c r="L172" s="461" t="n">
        <v>2030905176</v>
      </c>
    </row>
    <row r="173" customFormat="false" ht="13.1" hidden="false" customHeight="false" outlineLevel="0" collapsed="false">
      <c r="A173" s="460" t="s">
        <v>216</v>
      </c>
      <c r="B173" s="115" t="s">
        <v>142</v>
      </c>
      <c r="C173" s="196" t="s">
        <v>433</v>
      </c>
      <c r="D173" s="415" t="s">
        <v>434</v>
      </c>
      <c r="E173" s="184" t="n">
        <v>0</v>
      </c>
      <c r="F173" s="184" t="n">
        <v>1584000</v>
      </c>
      <c r="G173" s="184" t="n">
        <v>13572000</v>
      </c>
      <c r="H173" s="184" t="n">
        <v>132292200</v>
      </c>
      <c r="I173" s="184" t="n">
        <v>0</v>
      </c>
      <c r="J173" s="184" t="n">
        <v>0</v>
      </c>
      <c r="K173" s="184" t="n">
        <f aca="false">SUM(E173:J173)</f>
        <v>147448200</v>
      </c>
      <c r="L173" s="461" t="n">
        <v>1507821000</v>
      </c>
    </row>
    <row r="174" customFormat="false" ht="20.6" hidden="false" customHeight="false" outlineLevel="0" collapsed="false">
      <c r="A174" s="460" t="s">
        <v>216</v>
      </c>
      <c r="B174" s="115" t="s">
        <v>142</v>
      </c>
      <c r="C174" s="196" t="s">
        <v>435</v>
      </c>
      <c r="D174" s="415" t="s">
        <v>436</v>
      </c>
      <c r="E174" s="184" t="n">
        <v>0</v>
      </c>
      <c r="F174" s="184" t="n">
        <v>0</v>
      </c>
      <c r="G174" s="184" t="n">
        <v>0</v>
      </c>
      <c r="H174" s="184" t="n">
        <v>505400</v>
      </c>
      <c r="I174" s="184" t="n">
        <v>2648600</v>
      </c>
      <c r="J174" s="184" t="n">
        <v>0</v>
      </c>
      <c r="K174" s="184" t="n">
        <f aca="false">SUM(E174:J174)</f>
        <v>3154000</v>
      </c>
      <c r="L174" s="461" t="n">
        <v>10479600</v>
      </c>
    </row>
    <row r="175" customFormat="false" ht="13.1" hidden="false" customHeight="false" outlineLevel="0" collapsed="false">
      <c r="A175" s="460" t="s">
        <v>216</v>
      </c>
      <c r="B175" s="115" t="s">
        <v>142</v>
      </c>
      <c r="C175" s="196" t="s">
        <v>437</v>
      </c>
      <c r="D175" s="415" t="s">
        <v>438</v>
      </c>
      <c r="E175" s="184" t="n">
        <v>0</v>
      </c>
      <c r="F175" s="184" t="n">
        <v>0</v>
      </c>
      <c r="G175" s="184" t="n">
        <v>0</v>
      </c>
      <c r="H175" s="184" t="n">
        <v>0</v>
      </c>
      <c r="I175" s="184" t="n">
        <v>0</v>
      </c>
      <c r="J175" s="184" t="n">
        <v>0</v>
      </c>
      <c r="K175" s="184" t="n">
        <f aca="false">SUM(E175:J175)</f>
        <v>0</v>
      </c>
      <c r="L175" s="461" t="n">
        <v>0</v>
      </c>
    </row>
    <row r="176" customFormat="false" ht="13.1" hidden="false" customHeight="false" outlineLevel="0" collapsed="false">
      <c r="A176" s="460" t="s">
        <v>216</v>
      </c>
      <c r="B176" s="115" t="s">
        <v>142</v>
      </c>
      <c r="C176" s="196" t="s">
        <v>439</v>
      </c>
      <c r="D176" s="415" t="s">
        <v>440</v>
      </c>
      <c r="E176" s="184" t="n">
        <v>0</v>
      </c>
      <c r="F176" s="184" t="n">
        <v>0</v>
      </c>
      <c r="G176" s="184" t="n">
        <v>0</v>
      </c>
      <c r="H176" s="184" t="n">
        <v>0</v>
      </c>
      <c r="I176" s="184" t="n">
        <v>0</v>
      </c>
      <c r="J176" s="184" t="n">
        <v>0</v>
      </c>
      <c r="K176" s="184" t="n">
        <f aca="false">SUM(E176:J176)</f>
        <v>0</v>
      </c>
      <c r="L176" s="461" t="n">
        <v>10398900</v>
      </c>
    </row>
    <row r="177" customFormat="false" ht="20.6" hidden="false" customHeight="false" outlineLevel="0" collapsed="false">
      <c r="A177" s="460" t="s">
        <v>216</v>
      </c>
      <c r="B177" s="115" t="s">
        <v>142</v>
      </c>
      <c r="C177" s="196" t="s">
        <v>441</v>
      </c>
      <c r="D177" s="415" t="s">
        <v>442</v>
      </c>
      <c r="E177" s="184" t="n">
        <v>0</v>
      </c>
      <c r="F177" s="184" t="n">
        <v>0</v>
      </c>
      <c r="G177" s="184" t="n">
        <v>0</v>
      </c>
      <c r="H177" s="184" t="n">
        <v>0</v>
      </c>
      <c r="I177" s="184" t="n">
        <v>0</v>
      </c>
      <c r="J177" s="184" t="n">
        <v>0</v>
      </c>
      <c r="K177" s="184" t="n">
        <f aca="false">SUM(E177:J177)</f>
        <v>0</v>
      </c>
      <c r="L177" s="461" t="n">
        <v>8430053</v>
      </c>
    </row>
    <row r="178" customFormat="false" ht="20.6" hidden="false" customHeight="false" outlineLevel="0" collapsed="false">
      <c r="A178" s="460" t="s">
        <v>216</v>
      </c>
      <c r="B178" s="115" t="s">
        <v>142</v>
      </c>
      <c r="C178" s="196" t="s">
        <v>443</v>
      </c>
      <c r="D178" s="415" t="s">
        <v>444</v>
      </c>
      <c r="E178" s="184" t="n">
        <v>0</v>
      </c>
      <c r="F178" s="184" t="n">
        <v>7590</v>
      </c>
      <c r="G178" s="184" t="n">
        <v>0</v>
      </c>
      <c r="H178" s="184" t="n">
        <v>0</v>
      </c>
      <c r="I178" s="184" t="n">
        <v>0</v>
      </c>
      <c r="J178" s="184" t="n">
        <v>0</v>
      </c>
      <c r="K178" s="184" t="n">
        <f aca="false">SUM(E178:J178)</f>
        <v>7590</v>
      </c>
      <c r="L178" s="461" t="n">
        <v>381870</v>
      </c>
    </row>
    <row r="179" customFormat="false" ht="30" hidden="false" customHeight="false" outlineLevel="0" collapsed="false">
      <c r="A179" s="460" t="s">
        <v>216</v>
      </c>
      <c r="B179" s="115" t="s">
        <v>142</v>
      </c>
      <c r="C179" s="196" t="s">
        <v>445</v>
      </c>
      <c r="D179" s="415" t="s">
        <v>446</v>
      </c>
      <c r="E179" s="184" t="n">
        <v>0</v>
      </c>
      <c r="F179" s="184" t="n">
        <v>30444400</v>
      </c>
      <c r="G179" s="184" t="n">
        <v>21829500</v>
      </c>
      <c r="H179" s="184" t="n">
        <v>26631000</v>
      </c>
      <c r="I179" s="184" t="n">
        <v>270864000</v>
      </c>
      <c r="J179" s="184" t="n">
        <v>0</v>
      </c>
      <c r="K179" s="184" t="n">
        <f aca="false">SUM(E179:J179)</f>
        <v>349768900</v>
      </c>
      <c r="L179" s="461" t="n">
        <v>1273421493</v>
      </c>
    </row>
    <row r="180" customFormat="false" ht="13.1" hidden="false" customHeight="false" outlineLevel="0" collapsed="false">
      <c r="A180" s="460" t="s">
        <v>216</v>
      </c>
      <c r="B180" s="115" t="s">
        <v>142</v>
      </c>
      <c r="C180" s="196" t="s">
        <v>447</v>
      </c>
      <c r="D180" s="415" t="s">
        <v>448</v>
      </c>
      <c r="E180" s="184" t="n">
        <v>0</v>
      </c>
      <c r="F180" s="184" t="n">
        <v>0</v>
      </c>
      <c r="G180" s="184" t="n">
        <v>0</v>
      </c>
      <c r="H180" s="184" t="n">
        <v>0</v>
      </c>
      <c r="I180" s="184" t="n">
        <v>0</v>
      </c>
      <c r="J180" s="184" t="n">
        <v>0</v>
      </c>
      <c r="K180" s="184" t="n">
        <f aca="false">SUM(E180:J180)</f>
        <v>0</v>
      </c>
      <c r="L180" s="461" t="n">
        <v>0</v>
      </c>
    </row>
    <row r="181" customFormat="false" ht="20.6" hidden="false" customHeight="false" outlineLevel="0" collapsed="false">
      <c r="A181" s="460" t="s">
        <v>216</v>
      </c>
      <c r="B181" s="115" t="s">
        <v>142</v>
      </c>
      <c r="C181" s="196" t="s">
        <v>449</v>
      </c>
      <c r="D181" s="415" t="s">
        <v>450</v>
      </c>
      <c r="E181" s="184" t="n">
        <v>0</v>
      </c>
      <c r="F181" s="184" t="n">
        <v>0</v>
      </c>
      <c r="G181" s="184" t="n">
        <v>0</v>
      </c>
      <c r="H181" s="184" t="n">
        <v>1343790</v>
      </c>
      <c r="I181" s="184" t="n">
        <v>0</v>
      </c>
      <c r="J181" s="184" t="n">
        <v>0</v>
      </c>
      <c r="K181" s="184" t="n">
        <f aca="false">SUM(E181:J181)</f>
        <v>1343790</v>
      </c>
      <c r="L181" s="461" t="n">
        <v>9900030</v>
      </c>
    </row>
    <row r="182" customFormat="false" ht="13.1" hidden="false" customHeight="false" outlineLevel="0" collapsed="false">
      <c r="A182" s="460" t="s">
        <v>216</v>
      </c>
      <c r="B182" s="115" t="s">
        <v>142</v>
      </c>
      <c r="C182" s="196" t="s">
        <v>451</v>
      </c>
      <c r="D182" s="415" t="s">
        <v>452</v>
      </c>
      <c r="E182" s="184" t="n">
        <v>0</v>
      </c>
      <c r="F182" s="184" t="n">
        <v>0</v>
      </c>
      <c r="G182" s="184" t="n">
        <v>0</v>
      </c>
      <c r="H182" s="184" t="n">
        <v>0</v>
      </c>
      <c r="I182" s="184" t="n">
        <v>0</v>
      </c>
      <c r="J182" s="184" t="n">
        <v>0</v>
      </c>
      <c r="K182" s="184" t="n">
        <f aca="false">SUM(E182:J182)</f>
        <v>0</v>
      </c>
      <c r="L182" s="461" t="n">
        <v>43521</v>
      </c>
    </row>
    <row r="183" customFormat="false" ht="13.1" hidden="false" customHeight="false" outlineLevel="0" collapsed="false">
      <c r="A183" s="460" t="s">
        <v>216</v>
      </c>
      <c r="B183" s="115" t="s">
        <v>142</v>
      </c>
      <c r="C183" s="196" t="s">
        <v>453</v>
      </c>
      <c r="D183" s="415" t="s">
        <v>454</v>
      </c>
      <c r="E183" s="184" t="n">
        <v>0</v>
      </c>
      <c r="F183" s="184" t="n">
        <v>0</v>
      </c>
      <c r="G183" s="184" t="n">
        <v>0</v>
      </c>
      <c r="H183" s="184" t="n">
        <v>0</v>
      </c>
      <c r="I183" s="184" t="n">
        <v>0</v>
      </c>
      <c r="J183" s="184" t="n">
        <v>0</v>
      </c>
      <c r="K183" s="184" t="n">
        <f aca="false">SUM(E183:J183)</f>
        <v>0</v>
      </c>
      <c r="L183" s="461" t="n">
        <v>122144800</v>
      </c>
    </row>
    <row r="184" customFormat="false" ht="13.1" hidden="false" customHeight="false" outlineLevel="0" collapsed="false">
      <c r="A184" s="460" t="s">
        <v>216</v>
      </c>
      <c r="B184" s="115" t="s">
        <v>142</v>
      </c>
      <c r="C184" s="196" t="s">
        <v>455</v>
      </c>
      <c r="D184" s="415" t="s">
        <v>456</v>
      </c>
      <c r="E184" s="184" t="n">
        <v>0</v>
      </c>
      <c r="F184" s="184" t="n">
        <v>0</v>
      </c>
      <c r="G184" s="184" t="n">
        <v>0</v>
      </c>
      <c r="H184" s="184" t="n">
        <v>0</v>
      </c>
      <c r="I184" s="184" t="n">
        <v>0</v>
      </c>
      <c r="J184" s="184" t="n">
        <v>0</v>
      </c>
      <c r="K184" s="184" t="n">
        <f aca="false">SUM(E184:J184)</f>
        <v>0</v>
      </c>
      <c r="L184" s="461" t="n">
        <v>29300000</v>
      </c>
    </row>
    <row r="185" customFormat="false" ht="13.1" hidden="false" customHeight="false" outlineLevel="0" collapsed="false">
      <c r="A185" s="460" t="s">
        <v>216</v>
      </c>
      <c r="B185" s="115" t="s">
        <v>142</v>
      </c>
      <c r="C185" s="196" t="s">
        <v>457</v>
      </c>
      <c r="D185" s="415" t="s">
        <v>458</v>
      </c>
      <c r="E185" s="184" t="n">
        <v>0</v>
      </c>
      <c r="F185" s="184" t="n">
        <v>0</v>
      </c>
      <c r="G185" s="184" t="n">
        <v>0</v>
      </c>
      <c r="H185" s="184" t="n">
        <v>0</v>
      </c>
      <c r="I185" s="184" t="n">
        <v>0</v>
      </c>
      <c r="J185" s="184" t="n">
        <v>0</v>
      </c>
      <c r="K185" s="184" t="n">
        <f aca="false">SUM(E185:J185)</f>
        <v>0</v>
      </c>
      <c r="L185" s="461" t="n">
        <v>1049963</v>
      </c>
    </row>
    <row r="186" customFormat="false" ht="20.6" hidden="false" customHeight="false" outlineLevel="0" collapsed="false">
      <c r="A186" s="460" t="s">
        <v>216</v>
      </c>
      <c r="B186" s="115" t="s">
        <v>142</v>
      </c>
      <c r="C186" s="196" t="s">
        <v>459</v>
      </c>
      <c r="D186" s="415" t="s">
        <v>460</v>
      </c>
      <c r="E186" s="184" t="n">
        <v>0</v>
      </c>
      <c r="F186" s="184" t="n">
        <v>0</v>
      </c>
      <c r="G186" s="184" t="n">
        <v>0</v>
      </c>
      <c r="H186" s="184" t="n">
        <v>0</v>
      </c>
      <c r="I186" s="184" t="n">
        <v>0</v>
      </c>
      <c r="J186" s="184" t="n">
        <v>0</v>
      </c>
      <c r="K186" s="184" t="n">
        <f aca="false">SUM(E186:J186)</f>
        <v>0</v>
      </c>
      <c r="L186" s="461" t="n">
        <v>0</v>
      </c>
    </row>
    <row r="187" customFormat="false" ht="13.1" hidden="false" customHeight="false" outlineLevel="0" collapsed="false">
      <c r="A187" s="460" t="s">
        <v>216</v>
      </c>
      <c r="B187" s="115" t="s">
        <v>142</v>
      </c>
      <c r="C187" s="196" t="s">
        <v>461</v>
      </c>
      <c r="D187" s="415" t="s">
        <v>462</v>
      </c>
      <c r="E187" s="184" t="n">
        <v>15492217</v>
      </c>
      <c r="F187" s="184" t="n">
        <v>0</v>
      </c>
      <c r="G187" s="184" t="n">
        <v>0</v>
      </c>
      <c r="H187" s="184" t="n">
        <v>7856648</v>
      </c>
      <c r="I187" s="184" t="n">
        <v>0</v>
      </c>
      <c r="J187" s="184" t="n">
        <v>3506636</v>
      </c>
      <c r="K187" s="184" t="n">
        <f aca="false">SUM(E187:J187)</f>
        <v>26855501</v>
      </c>
      <c r="L187" s="461" t="n">
        <v>2666832469</v>
      </c>
    </row>
    <row r="188" customFormat="false" ht="30" hidden="false" customHeight="false" outlineLevel="0" collapsed="false">
      <c r="A188" s="460" t="s">
        <v>216</v>
      </c>
      <c r="B188" s="115" t="s">
        <v>142</v>
      </c>
      <c r="C188" s="196" t="s">
        <v>463</v>
      </c>
      <c r="D188" s="415" t="s">
        <v>464</v>
      </c>
      <c r="E188" s="184" t="n">
        <v>0</v>
      </c>
      <c r="F188" s="184" t="n">
        <v>0</v>
      </c>
      <c r="G188" s="184" t="n">
        <v>0</v>
      </c>
      <c r="H188" s="184" t="n">
        <v>0</v>
      </c>
      <c r="I188" s="184" t="n">
        <v>0</v>
      </c>
      <c r="J188" s="184" t="n">
        <v>0</v>
      </c>
      <c r="K188" s="184" t="n">
        <f aca="false">SUM(E188:J188)</f>
        <v>0</v>
      </c>
      <c r="L188" s="461" t="n">
        <v>0</v>
      </c>
    </row>
    <row r="189" customFormat="false" ht="13.1" hidden="false" customHeight="false" outlineLevel="0" collapsed="false">
      <c r="A189" s="460" t="s">
        <v>216</v>
      </c>
      <c r="B189" s="115" t="s">
        <v>142</v>
      </c>
      <c r="C189" s="196" t="s">
        <v>465</v>
      </c>
      <c r="D189" s="415" t="s">
        <v>466</v>
      </c>
      <c r="E189" s="184" t="n">
        <v>0</v>
      </c>
      <c r="F189" s="184" t="n">
        <v>0</v>
      </c>
      <c r="G189" s="184" t="n">
        <v>0</v>
      </c>
      <c r="H189" s="184" t="n">
        <v>0</v>
      </c>
      <c r="I189" s="184" t="n">
        <v>0</v>
      </c>
      <c r="J189" s="184" t="n">
        <v>0</v>
      </c>
      <c r="K189" s="184" t="n">
        <f aca="false">SUM(E189:J189)</f>
        <v>0</v>
      </c>
      <c r="L189" s="461" t="n">
        <v>53131080</v>
      </c>
    </row>
    <row r="190" customFormat="false" ht="20.6" hidden="false" customHeight="false" outlineLevel="0" collapsed="false">
      <c r="A190" s="460" t="s">
        <v>216</v>
      </c>
      <c r="B190" s="115" t="s">
        <v>142</v>
      </c>
      <c r="C190" s="196" t="s">
        <v>467</v>
      </c>
      <c r="D190" s="415" t="s">
        <v>468</v>
      </c>
      <c r="E190" s="184" t="n">
        <v>17200</v>
      </c>
      <c r="F190" s="184" t="n">
        <v>309600</v>
      </c>
      <c r="G190" s="184" t="n">
        <v>17200</v>
      </c>
      <c r="H190" s="184" t="n">
        <v>115200</v>
      </c>
      <c r="I190" s="184" t="n">
        <v>86000</v>
      </c>
      <c r="J190" s="184" t="n">
        <v>98000</v>
      </c>
      <c r="K190" s="184" t="n">
        <f aca="false">SUM(E190:J190)</f>
        <v>643200</v>
      </c>
      <c r="L190" s="461" t="n">
        <v>13431600</v>
      </c>
    </row>
    <row r="191" customFormat="false" ht="13.1" hidden="false" customHeight="false" outlineLevel="0" collapsed="false">
      <c r="A191" s="460" t="s">
        <v>216</v>
      </c>
      <c r="B191" s="115" t="s">
        <v>142</v>
      </c>
      <c r="C191" s="196" t="s">
        <v>278</v>
      </c>
      <c r="D191" s="415" t="s">
        <v>469</v>
      </c>
      <c r="E191" s="184" t="n">
        <v>62000</v>
      </c>
      <c r="F191" s="184" t="n">
        <v>0</v>
      </c>
      <c r="G191" s="184" t="n">
        <v>33812000</v>
      </c>
      <c r="H191" s="184" t="n">
        <v>53691000</v>
      </c>
      <c r="I191" s="184" t="n">
        <v>0</v>
      </c>
      <c r="J191" s="184" t="n">
        <v>0</v>
      </c>
      <c r="K191" s="184" t="n">
        <f aca="false">SUM(E191:J191)</f>
        <v>87565000</v>
      </c>
      <c r="L191" s="461" t="n">
        <v>119821960</v>
      </c>
    </row>
    <row r="192" customFormat="false" ht="20.6" hidden="false" customHeight="false" outlineLevel="0" collapsed="false">
      <c r="A192" s="460" t="s">
        <v>216</v>
      </c>
      <c r="B192" s="115" t="s">
        <v>142</v>
      </c>
      <c r="C192" s="196" t="s">
        <v>387</v>
      </c>
      <c r="D192" s="415" t="s">
        <v>470</v>
      </c>
      <c r="E192" s="184" t="n">
        <v>0</v>
      </c>
      <c r="F192" s="184" t="n">
        <v>0</v>
      </c>
      <c r="G192" s="184" t="n">
        <v>0</v>
      </c>
      <c r="H192" s="184" t="n">
        <v>0</v>
      </c>
      <c r="I192" s="184" t="n">
        <v>0</v>
      </c>
      <c r="J192" s="184" t="n">
        <v>0</v>
      </c>
      <c r="K192" s="184" t="n">
        <f aca="false">SUM(E192:J192)</f>
        <v>0</v>
      </c>
      <c r="L192" s="461" t="n">
        <v>24479840</v>
      </c>
    </row>
    <row r="193" customFormat="false" ht="30" hidden="false" customHeight="false" outlineLevel="0" collapsed="false">
      <c r="A193" s="460" t="s">
        <v>216</v>
      </c>
      <c r="B193" s="115" t="s">
        <v>142</v>
      </c>
      <c r="C193" s="196" t="s">
        <v>471</v>
      </c>
      <c r="D193" s="415" t="s">
        <v>472</v>
      </c>
      <c r="E193" s="184" t="n">
        <v>0</v>
      </c>
      <c r="F193" s="184" t="n">
        <v>0</v>
      </c>
      <c r="G193" s="184" t="n">
        <v>0</v>
      </c>
      <c r="H193" s="184" t="n">
        <v>0</v>
      </c>
      <c r="I193" s="184" t="n">
        <v>0</v>
      </c>
      <c r="J193" s="184" t="n">
        <v>0</v>
      </c>
      <c r="K193" s="184" t="n">
        <f aca="false">SUM(E193:J193)</f>
        <v>0</v>
      </c>
      <c r="L193" s="461" t="n">
        <v>5876000</v>
      </c>
    </row>
    <row r="194" customFormat="false" ht="13.1" hidden="false" customHeight="false" outlineLevel="0" collapsed="false">
      <c r="A194" s="460" t="s">
        <v>216</v>
      </c>
      <c r="B194" s="115" t="s">
        <v>142</v>
      </c>
      <c r="C194" s="196" t="s">
        <v>473</v>
      </c>
      <c r="D194" s="415" t="s">
        <v>474</v>
      </c>
      <c r="E194" s="184" t="n">
        <v>0</v>
      </c>
      <c r="F194" s="184" t="n">
        <v>0</v>
      </c>
      <c r="G194" s="184" t="n">
        <v>0</v>
      </c>
      <c r="H194" s="184" t="n">
        <v>133000</v>
      </c>
      <c r="I194" s="184" t="n">
        <v>0</v>
      </c>
      <c r="J194" s="184" t="n">
        <v>0</v>
      </c>
      <c r="K194" s="184" t="n">
        <f aca="false">SUM(E194:J194)</f>
        <v>133000</v>
      </c>
      <c r="L194" s="461" t="n">
        <v>2241500</v>
      </c>
    </row>
    <row r="195" customFormat="false" ht="20.6" hidden="false" customHeight="false" outlineLevel="0" collapsed="false">
      <c r="A195" s="460" t="s">
        <v>216</v>
      </c>
      <c r="B195" s="115" t="s">
        <v>142</v>
      </c>
      <c r="C195" s="196" t="s">
        <v>475</v>
      </c>
      <c r="D195" s="415" t="s">
        <v>476</v>
      </c>
      <c r="E195" s="184" t="n">
        <v>0</v>
      </c>
      <c r="F195" s="184" t="n">
        <v>0</v>
      </c>
      <c r="G195" s="184" t="n">
        <v>0</v>
      </c>
      <c r="H195" s="184" t="n">
        <v>0</v>
      </c>
      <c r="I195" s="184" t="n">
        <v>0</v>
      </c>
      <c r="J195" s="184" t="n">
        <v>0</v>
      </c>
      <c r="K195" s="184" t="n">
        <f aca="false">SUM(E195:J195)</f>
        <v>0</v>
      </c>
      <c r="L195" s="461" t="n">
        <v>0</v>
      </c>
    </row>
    <row r="196" customFormat="false" ht="20.6" hidden="false" customHeight="false" outlineLevel="0" collapsed="false">
      <c r="A196" s="460" t="s">
        <v>216</v>
      </c>
      <c r="B196" s="115" t="s">
        <v>142</v>
      </c>
      <c r="C196" s="196" t="s">
        <v>477</v>
      </c>
      <c r="D196" s="415" t="s">
        <v>478</v>
      </c>
      <c r="E196" s="184" t="n">
        <v>0</v>
      </c>
      <c r="F196" s="184" t="n">
        <v>0</v>
      </c>
      <c r="G196" s="184" t="n">
        <v>0</v>
      </c>
      <c r="H196" s="184" t="n">
        <v>0</v>
      </c>
      <c r="I196" s="184" t="n">
        <v>0</v>
      </c>
      <c r="J196" s="184" t="n">
        <v>0</v>
      </c>
      <c r="K196" s="184" t="n">
        <f aca="false">SUM(E196:J196)</f>
        <v>0</v>
      </c>
      <c r="L196" s="461" t="n">
        <v>0</v>
      </c>
    </row>
    <row r="197" customFormat="false" ht="13.1" hidden="false" customHeight="false" outlineLevel="0" collapsed="false">
      <c r="A197" s="460" t="s">
        <v>216</v>
      </c>
      <c r="B197" s="115" t="s">
        <v>142</v>
      </c>
      <c r="C197" s="196" t="s">
        <v>479</v>
      </c>
      <c r="D197" s="415" t="s">
        <v>480</v>
      </c>
      <c r="E197" s="184" t="n">
        <v>0</v>
      </c>
      <c r="F197" s="184" t="n">
        <v>0</v>
      </c>
      <c r="G197" s="184" t="n">
        <v>0</v>
      </c>
      <c r="H197" s="184" t="n">
        <v>244800</v>
      </c>
      <c r="I197" s="184" t="n">
        <v>0</v>
      </c>
      <c r="J197" s="184" t="n">
        <v>979200</v>
      </c>
      <c r="K197" s="184" t="n">
        <f aca="false">SUM(E197:J197)</f>
        <v>1224000</v>
      </c>
      <c r="L197" s="461" t="n">
        <v>26765300</v>
      </c>
    </row>
    <row r="198" customFormat="false" ht="13.1" hidden="false" customHeight="false" outlineLevel="0" collapsed="false">
      <c r="A198" s="460" t="s">
        <v>216</v>
      </c>
      <c r="B198" s="115" t="s">
        <v>142</v>
      </c>
      <c r="C198" s="196" t="s">
        <v>481</v>
      </c>
      <c r="D198" s="415" t="s">
        <v>482</v>
      </c>
      <c r="E198" s="184" t="n">
        <v>0</v>
      </c>
      <c r="F198" s="184" t="n">
        <v>0</v>
      </c>
      <c r="G198" s="184" t="n">
        <v>0</v>
      </c>
      <c r="H198" s="184" t="n">
        <v>0</v>
      </c>
      <c r="I198" s="184" t="n">
        <v>0</v>
      </c>
      <c r="J198" s="184" t="n">
        <v>2666000</v>
      </c>
      <c r="K198" s="184" t="n">
        <f aca="false">SUM(E198:J198)</f>
        <v>2666000</v>
      </c>
      <c r="L198" s="461" t="n">
        <v>3100000</v>
      </c>
    </row>
    <row r="199" customFormat="false" ht="20.6" hidden="false" customHeight="false" outlineLevel="0" collapsed="false">
      <c r="A199" s="460" t="s">
        <v>216</v>
      </c>
      <c r="B199" s="115" t="s">
        <v>142</v>
      </c>
      <c r="C199" s="196" t="s">
        <v>483</v>
      </c>
      <c r="D199" s="415" t="s">
        <v>484</v>
      </c>
      <c r="E199" s="184" t="n">
        <v>0</v>
      </c>
      <c r="F199" s="184" t="n">
        <v>0</v>
      </c>
      <c r="G199" s="184" t="n">
        <v>0</v>
      </c>
      <c r="H199" s="184" t="n">
        <v>0</v>
      </c>
      <c r="I199" s="184" t="n">
        <v>0</v>
      </c>
      <c r="J199" s="184" t="n">
        <v>0</v>
      </c>
      <c r="K199" s="184" t="n">
        <f aca="false">SUM(E199:J199)</f>
        <v>0</v>
      </c>
      <c r="L199" s="461" t="n">
        <v>0</v>
      </c>
    </row>
    <row r="200" customFormat="false" ht="13.1" hidden="false" customHeight="false" outlineLevel="0" collapsed="false">
      <c r="A200" s="460" t="s">
        <v>485</v>
      </c>
      <c r="B200" s="460" t="s">
        <v>217</v>
      </c>
      <c r="C200" s="196" t="s">
        <v>218</v>
      </c>
      <c r="D200" s="416" t="s">
        <v>486</v>
      </c>
      <c r="E200" s="184" t="n">
        <v>0</v>
      </c>
      <c r="F200" s="184" t="n">
        <v>6595680</v>
      </c>
      <c r="G200" s="184" t="n">
        <v>4688950</v>
      </c>
      <c r="H200" s="184" t="n">
        <v>2301810</v>
      </c>
      <c r="I200" s="184" t="n">
        <v>12702180</v>
      </c>
      <c r="J200" s="184" t="n">
        <v>26213290</v>
      </c>
      <c r="K200" s="184" t="n">
        <f aca="false">SUM(E200:J200)</f>
        <v>52501910</v>
      </c>
      <c r="L200" s="461" t="n">
        <v>1027713912</v>
      </c>
    </row>
    <row r="201" customFormat="false" ht="20.6" hidden="false" customHeight="false" outlineLevel="0" collapsed="false">
      <c r="A201" s="460" t="s">
        <v>485</v>
      </c>
      <c r="B201" s="460" t="s">
        <v>217</v>
      </c>
      <c r="C201" s="196" t="s">
        <v>487</v>
      </c>
      <c r="D201" s="416" t="s">
        <v>488</v>
      </c>
      <c r="E201" s="184" t="n">
        <v>0</v>
      </c>
      <c r="F201" s="184" t="n">
        <v>0</v>
      </c>
      <c r="G201" s="184" t="n">
        <v>0</v>
      </c>
      <c r="H201" s="184" t="n">
        <v>0</v>
      </c>
      <c r="I201" s="184" t="n">
        <v>2802660</v>
      </c>
      <c r="J201" s="184" t="n">
        <v>0</v>
      </c>
      <c r="K201" s="184" t="n">
        <f aca="false">SUM(E201:J201)</f>
        <v>2802660</v>
      </c>
      <c r="L201" s="461" t="n">
        <v>112298453</v>
      </c>
    </row>
    <row r="202" customFormat="false" ht="13.1" hidden="false" customHeight="false" outlineLevel="0" collapsed="false">
      <c r="A202" s="460" t="s">
        <v>485</v>
      </c>
      <c r="B202" s="460" t="s">
        <v>217</v>
      </c>
      <c r="C202" s="196" t="s">
        <v>489</v>
      </c>
      <c r="D202" s="416" t="s">
        <v>490</v>
      </c>
      <c r="E202" s="184" t="n">
        <v>0</v>
      </c>
      <c r="F202" s="184" t="n">
        <v>8530339</v>
      </c>
      <c r="G202" s="184" t="n">
        <v>0</v>
      </c>
      <c r="H202" s="184" t="n">
        <v>4689240</v>
      </c>
      <c r="I202" s="184" t="n">
        <v>2067120</v>
      </c>
      <c r="J202" s="184" t="n">
        <v>5480640</v>
      </c>
      <c r="K202" s="184" t="n">
        <f aca="false">SUM(E202:J202)</f>
        <v>20767339</v>
      </c>
      <c r="L202" s="461" t="n">
        <v>638259688</v>
      </c>
    </row>
    <row r="203" customFormat="false" ht="20.6" hidden="false" customHeight="false" outlineLevel="0" collapsed="false">
      <c r="A203" s="460" t="s">
        <v>485</v>
      </c>
      <c r="B203" s="460" t="s">
        <v>217</v>
      </c>
      <c r="C203" s="196" t="s">
        <v>491</v>
      </c>
      <c r="D203" s="416" t="s">
        <v>492</v>
      </c>
      <c r="E203" s="184" t="n">
        <v>0</v>
      </c>
      <c r="F203" s="184" t="n">
        <v>0</v>
      </c>
      <c r="G203" s="184" t="n">
        <v>0</v>
      </c>
      <c r="H203" s="184" t="n">
        <v>0</v>
      </c>
      <c r="I203" s="184" t="n">
        <v>3875520</v>
      </c>
      <c r="J203" s="184" t="n">
        <v>0</v>
      </c>
      <c r="K203" s="184" t="n">
        <f aca="false">SUM(E203:J203)</f>
        <v>3875520</v>
      </c>
      <c r="L203" s="461" t="n">
        <v>63112670</v>
      </c>
    </row>
    <row r="204" customFormat="false" ht="13.1" hidden="false" customHeight="false" outlineLevel="0" collapsed="false">
      <c r="A204" s="460" t="s">
        <v>485</v>
      </c>
      <c r="B204" s="460" t="s">
        <v>217</v>
      </c>
      <c r="C204" s="196" t="s">
        <v>222</v>
      </c>
      <c r="D204" s="416" t="s">
        <v>493</v>
      </c>
      <c r="E204" s="184" t="n">
        <v>0</v>
      </c>
      <c r="F204" s="184" t="n">
        <v>6935360</v>
      </c>
      <c r="G204" s="184" t="n">
        <v>0</v>
      </c>
      <c r="H204" s="184" t="n">
        <v>6938050</v>
      </c>
      <c r="I204" s="184" t="n">
        <v>6727350</v>
      </c>
      <c r="J204" s="184" t="n">
        <v>16322740</v>
      </c>
      <c r="K204" s="184" t="n">
        <f aca="false">SUM(E204:J204)</f>
        <v>36923500</v>
      </c>
      <c r="L204" s="461" t="n">
        <v>527892779</v>
      </c>
    </row>
    <row r="205" customFormat="false" ht="20.6" hidden="false" customHeight="false" outlineLevel="0" collapsed="false">
      <c r="A205" s="460" t="s">
        <v>485</v>
      </c>
      <c r="B205" s="460" t="s">
        <v>217</v>
      </c>
      <c r="C205" s="196" t="s">
        <v>494</v>
      </c>
      <c r="D205" s="416" t="s">
        <v>495</v>
      </c>
      <c r="E205" s="184" t="n">
        <v>0</v>
      </c>
      <c r="F205" s="184" t="n">
        <v>0</v>
      </c>
      <c r="G205" s="184" t="n">
        <v>0</v>
      </c>
      <c r="H205" s="184" t="n">
        <v>4523600</v>
      </c>
      <c r="I205" s="184" t="n">
        <v>10318142</v>
      </c>
      <c r="J205" s="184" t="n">
        <v>0</v>
      </c>
      <c r="K205" s="184" t="n">
        <f aca="false">SUM(E205:J205)</f>
        <v>14841742</v>
      </c>
      <c r="L205" s="461" t="n">
        <v>51061792</v>
      </c>
    </row>
    <row r="206" customFormat="false" ht="13.1" hidden="false" customHeight="false" outlineLevel="0" collapsed="false">
      <c r="A206" s="460" t="s">
        <v>485</v>
      </c>
      <c r="B206" s="460" t="s">
        <v>217</v>
      </c>
      <c r="C206" s="196" t="s">
        <v>224</v>
      </c>
      <c r="D206" s="416" t="s">
        <v>496</v>
      </c>
      <c r="E206" s="184" t="n">
        <v>0</v>
      </c>
      <c r="F206" s="184" t="n">
        <v>3082730</v>
      </c>
      <c r="G206" s="184" t="n">
        <v>1129079</v>
      </c>
      <c r="H206" s="184" t="n">
        <v>1861325</v>
      </c>
      <c r="I206" s="184" t="n">
        <v>195643</v>
      </c>
      <c r="J206" s="184" t="n">
        <v>2316420</v>
      </c>
      <c r="K206" s="184" t="n">
        <f aca="false">SUM(E206:J206)</f>
        <v>8585197</v>
      </c>
      <c r="L206" s="461" t="n">
        <v>250237720</v>
      </c>
    </row>
    <row r="207" customFormat="false" ht="20.6" hidden="false" customHeight="false" outlineLevel="0" collapsed="false">
      <c r="A207" s="460" t="s">
        <v>485</v>
      </c>
      <c r="B207" s="460" t="s">
        <v>217</v>
      </c>
      <c r="C207" s="196" t="s">
        <v>497</v>
      </c>
      <c r="D207" s="416" t="s">
        <v>498</v>
      </c>
      <c r="E207" s="184" t="n">
        <v>0</v>
      </c>
      <c r="F207" s="184" t="n">
        <v>0</v>
      </c>
      <c r="G207" s="184" t="n">
        <v>254898</v>
      </c>
      <c r="H207" s="184" t="n">
        <v>0</v>
      </c>
      <c r="I207" s="184" t="n">
        <v>795668</v>
      </c>
      <c r="J207" s="184" t="n">
        <v>0</v>
      </c>
      <c r="K207" s="184" t="n">
        <f aca="false">SUM(E207:J207)</f>
        <v>1050566</v>
      </c>
      <c r="L207" s="461" t="n">
        <v>69424741</v>
      </c>
    </row>
    <row r="208" customFormat="false" ht="13.1" hidden="false" customHeight="false" outlineLevel="0" collapsed="false">
      <c r="A208" s="460" t="s">
        <v>485</v>
      </c>
      <c r="B208" s="460" t="s">
        <v>217</v>
      </c>
      <c r="C208" s="196" t="s">
        <v>499</v>
      </c>
      <c r="D208" s="416" t="s">
        <v>500</v>
      </c>
      <c r="E208" s="184" t="n">
        <v>0</v>
      </c>
      <c r="F208" s="184" t="n">
        <v>9832682</v>
      </c>
      <c r="G208" s="184" t="n">
        <v>1814400</v>
      </c>
      <c r="H208" s="184" t="n">
        <v>2610300</v>
      </c>
      <c r="I208" s="184" t="n">
        <v>0</v>
      </c>
      <c r="J208" s="184" t="n">
        <v>32269000</v>
      </c>
      <c r="K208" s="184" t="n">
        <f aca="false">SUM(E208:J208)</f>
        <v>46526382</v>
      </c>
      <c r="L208" s="461" t="n">
        <v>726756253</v>
      </c>
    </row>
    <row r="209" customFormat="false" ht="20.6" hidden="false" customHeight="false" outlineLevel="0" collapsed="false">
      <c r="A209" s="460" t="s">
        <v>485</v>
      </c>
      <c r="B209" s="460" t="s">
        <v>217</v>
      </c>
      <c r="C209" s="196" t="s">
        <v>501</v>
      </c>
      <c r="D209" s="416" t="s">
        <v>502</v>
      </c>
      <c r="E209" s="184" t="n">
        <v>0</v>
      </c>
      <c r="F209" s="184" t="n">
        <v>0</v>
      </c>
      <c r="G209" s="184" t="n">
        <v>0</v>
      </c>
      <c r="H209" s="184" t="n">
        <v>0</v>
      </c>
      <c r="I209" s="184" t="n">
        <v>0</v>
      </c>
      <c r="J209" s="184" t="n">
        <v>0</v>
      </c>
      <c r="K209" s="184" t="n">
        <f aca="false">SUM(E209:J209)</f>
        <v>0</v>
      </c>
      <c r="L209" s="461" t="n">
        <v>169881268</v>
      </c>
    </row>
    <row r="210" customFormat="false" ht="20.6" hidden="false" customHeight="false" outlineLevel="0" collapsed="false">
      <c r="A210" s="460" t="s">
        <v>485</v>
      </c>
      <c r="B210" s="460" t="s">
        <v>217</v>
      </c>
      <c r="C210" s="196" t="s">
        <v>241</v>
      </c>
      <c r="D210" s="416" t="s">
        <v>503</v>
      </c>
      <c r="E210" s="184" t="n">
        <v>0</v>
      </c>
      <c r="F210" s="184" t="n">
        <v>0</v>
      </c>
      <c r="G210" s="184" t="n">
        <v>0</v>
      </c>
      <c r="H210" s="184" t="n">
        <v>0</v>
      </c>
      <c r="I210" s="184" t="n">
        <v>0</v>
      </c>
      <c r="J210" s="184" t="n">
        <v>0</v>
      </c>
      <c r="K210" s="184" t="n">
        <f aca="false">SUM(E210:J210)</f>
        <v>0</v>
      </c>
      <c r="L210" s="461" t="n">
        <v>544642358</v>
      </c>
    </row>
    <row r="211" customFormat="false" ht="20.6" hidden="false" customHeight="false" outlineLevel="0" collapsed="false">
      <c r="A211" s="460" t="s">
        <v>485</v>
      </c>
      <c r="B211" s="460" t="s">
        <v>217</v>
      </c>
      <c r="C211" s="196" t="s">
        <v>504</v>
      </c>
      <c r="D211" s="416" t="s">
        <v>505</v>
      </c>
      <c r="E211" s="184" t="n">
        <v>247500</v>
      </c>
      <c r="F211" s="184" t="n">
        <v>207000</v>
      </c>
      <c r="G211" s="184" t="n">
        <v>884400</v>
      </c>
      <c r="H211" s="184" t="n">
        <v>9583472</v>
      </c>
      <c r="I211" s="184" t="n">
        <v>114048</v>
      </c>
      <c r="J211" s="184" t="n">
        <v>0</v>
      </c>
      <c r="K211" s="184" t="n">
        <f aca="false">SUM(E211:J211)</f>
        <v>11036420</v>
      </c>
      <c r="L211" s="461" t="n">
        <v>453604569</v>
      </c>
    </row>
    <row r="212" customFormat="false" ht="30" hidden="false" customHeight="false" outlineLevel="0" collapsed="false">
      <c r="A212" s="460" t="s">
        <v>485</v>
      </c>
      <c r="B212" s="460" t="s">
        <v>217</v>
      </c>
      <c r="C212" s="196" t="s">
        <v>506</v>
      </c>
      <c r="D212" s="416" t="s">
        <v>507</v>
      </c>
      <c r="E212" s="184" t="n">
        <v>0</v>
      </c>
      <c r="F212" s="184" t="n">
        <v>3257280</v>
      </c>
      <c r="G212" s="184" t="n">
        <v>0</v>
      </c>
      <c r="H212" s="184" t="n">
        <v>0</v>
      </c>
      <c r="I212" s="184" t="n">
        <v>0</v>
      </c>
      <c r="J212" s="184" t="n">
        <v>0</v>
      </c>
      <c r="K212" s="184" t="n">
        <f aca="false">SUM(E212:J212)</f>
        <v>3257280</v>
      </c>
      <c r="L212" s="461" t="n">
        <v>156954033</v>
      </c>
    </row>
    <row r="213" customFormat="false" ht="13.1" hidden="false" customHeight="false" outlineLevel="0" collapsed="false">
      <c r="A213" s="460" t="s">
        <v>485</v>
      </c>
      <c r="B213" s="460" t="s">
        <v>217</v>
      </c>
      <c r="C213" s="196" t="s">
        <v>243</v>
      </c>
      <c r="D213" s="416" t="s">
        <v>508</v>
      </c>
      <c r="E213" s="184" t="n">
        <v>0</v>
      </c>
      <c r="F213" s="184" t="n">
        <v>0</v>
      </c>
      <c r="G213" s="184" t="n">
        <v>0</v>
      </c>
      <c r="H213" s="184" t="n">
        <v>0</v>
      </c>
      <c r="I213" s="184" t="n">
        <v>0</v>
      </c>
      <c r="J213" s="184" t="n">
        <v>0</v>
      </c>
      <c r="K213" s="184" t="n">
        <f aca="false">SUM(E213:J213)</f>
        <v>0</v>
      </c>
      <c r="L213" s="461" t="n">
        <v>90139155</v>
      </c>
    </row>
    <row r="214" customFormat="false" ht="20.6" hidden="false" customHeight="false" outlineLevel="0" collapsed="false">
      <c r="A214" s="460" t="s">
        <v>485</v>
      </c>
      <c r="B214" s="460" t="s">
        <v>217</v>
      </c>
      <c r="C214" s="196" t="s">
        <v>509</v>
      </c>
      <c r="D214" s="416" t="s">
        <v>510</v>
      </c>
      <c r="E214" s="184" t="n">
        <v>0</v>
      </c>
      <c r="F214" s="184" t="n">
        <v>0</v>
      </c>
      <c r="G214" s="184" t="n">
        <v>0</v>
      </c>
      <c r="H214" s="184" t="n">
        <v>0</v>
      </c>
      <c r="I214" s="184" t="n">
        <v>0</v>
      </c>
      <c r="J214" s="184" t="n">
        <v>0</v>
      </c>
      <c r="K214" s="184" t="n">
        <f aca="false">SUM(E214:J214)</f>
        <v>0</v>
      </c>
      <c r="L214" s="461" t="n">
        <v>37699005</v>
      </c>
    </row>
    <row r="215" customFormat="false" ht="13.1" hidden="false" customHeight="false" outlineLevel="0" collapsed="false">
      <c r="A215" s="460" t="s">
        <v>485</v>
      </c>
      <c r="B215" s="460" t="s">
        <v>217</v>
      </c>
      <c r="C215" s="196" t="s">
        <v>218</v>
      </c>
      <c r="D215" s="416" t="s">
        <v>511</v>
      </c>
      <c r="E215" s="184" t="n">
        <v>14324100</v>
      </c>
      <c r="F215" s="184" t="n">
        <v>2351610</v>
      </c>
      <c r="G215" s="184" t="n">
        <v>1944660</v>
      </c>
      <c r="H215" s="184" t="n">
        <v>1268640</v>
      </c>
      <c r="I215" s="184" t="n">
        <v>793260</v>
      </c>
      <c r="J215" s="184" t="n">
        <v>10442733</v>
      </c>
      <c r="K215" s="184" t="n">
        <f aca="false">SUM(E215:J215)</f>
        <v>31125003</v>
      </c>
      <c r="L215" s="461" t="n">
        <v>2203632738</v>
      </c>
    </row>
    <row r="216" customFormat="false" ht="13.1" hidden="false" customHeight="false" outlineLevel="0" collapsed="false">
      <c r="A216" s="460" t="s">
        <v>485</v>
      </c>
      <c r="B216" s="460" t="s">
        <v>217</v>
      </c>
      <c r="C216" s="196" t="s">
        <v>220</v>
      </c>
      <c r="D216" s="416" t="s">
        <v>513</v>
      </c>
      <c r="E216" s="184" t="n">
        <v>459360</v>
      </c>
      <c r="F216" s="184" t="n">
        <v>0</v>
      </c>
      <c r="G216" s="184" t="n">
        <v>947400</v>
      </c>
      <c r="H216" s="184" t="n">
        <v>279900</v>
      </c>
      <c r="I216" s="184" t="n">
        <v>0</v>
      </c>
      <c r="J216" s="184" t="n">
        <v>515021</v>
      </c>
      <c r="K216" s="184" t="n">
        <f aca="false">SUM(E216:J216)</f>
        <v>2201681</v>
      </c>
      <c r="L216" s="461" t="n">
        <v>1001544675</v>
      </c>
    </row>
    <row r="217" customFormat="false" ht="13.1" hidden="false" customHeight="false" outlineLevel="0" collapsed="false">
      <c r="A217" s="460" t="s">
        <v>485</v>
      </c>
      <c r="B217" s="460" t="s">
        <v>217</v>
      </c>
      <c r="C217" s="196" t="s">
        <v>222</v>
      </c>
      <c r="D217" s="416" t="s">
        <v>514</v>
      </c>
      <c r="E217" s="184" t="n">
        <v>0</v>
      </c>
      <c r="F217" s="184" t="n">
        <v>7623000</v>
      </c>
      <c r="G217" s="184" t="n">
        <v>369600</v>
      </c>
      <c r="H217" s="184" t="n">
        <v>0</v>
      </c>
      <c r="I217" s="184" t="n">
        <v>0</v>
      </c>
      <c r="J217" s="184" t="n">
        <v>174420</v>
      </c>
      <c r="K217" s="184" t="n">
        <f aca="false">SUM(E217:J217)</f>
        <v>8167020</v>
      </c>
      <c r="L217" s="461" t="n">
        <v>628285475</v>
      </c>
    </row>
    <row r="218" customFormat="false" ht="13.1" hidden="false" customHeight="false" outlineLevel="0" collapsed="false">
      <c r="A218" s="460" t="s">
        <v>485</v>
      </c>
      <c r="B218" s="460" t="s">
        <v>217</v>
      </c>
      <c r="C218" s="196" t="s">
        <v>224</v>
      </c>
      <c r="D218" s="416" t="s">
        <v>515</v>
      </c>
      <c r="E218" s="184" t="n">
        <v>852720</v>
      </c>
      <c r="F218" s="184" t="n">
        <v>884816</v>
      </c>
      <c r="G218" s="184" t="n">
        <v>18889</v>
      </c>
      <c r="H218" s="184" t="n">
        <v>0</v>
      </c>
      <c r="I218" s="184" t="n">
        <v>31266</v>
      </c>
      <c r="J218" s="184" t="n">
        <v>37094</v>
      </c>
      <c r="K218" s="184" t="n">
        <f aca="false">SUM(E218:J218)</f>
        <v>1824785</v>
      </c>
      <c r="L218" s="461" t="n">
        <v>112816819</v>
      </c>
    </row>
    <row r="219" customFormat="false" ht="20.6" hidden="false" customHeight="false" outlineLevel="0" collapsed="false">
      <c r="A219" s="460" t="s">
        <v>485</v>
      </c>
      <c r="B219" s="460" t="s">
        <v>217</v>
      </c>
      <c r="C219" s="196" t="s">
        <v>516</v>
      </c>
      <c r="D219" s="416" t="s">
        <v>517</v>
      </c>
      <c r="E219" s="184" t="n">
        <v>0</v>
      </c>
      <c r="F219" s="184" t="n">
        <v>0</v>
      </c>
      <c r="G219" s="184" t="n">
        <v>0</v>
      </c>
      <c r="H219" s="184" t="n">
        <v>0</v>
      </c>
      <c r="I219" s="184" t="n">
        <v>0</v>
      </c>
      <c r="J219" s="184" t="n">
        <v>0</v>
      </c>
      <c r="K219" s="184" t="n">
        <f aca="false">SUM(E219:J219)</f>
        <v>0</v>
      </c>
      <c r="L219" s="461" t="n">
        <v>69559492</v>
      </c>
    </row>
    <row r="220" customFormat="false" ht="13.1" hidden="false" customHeight="false" outlineLevel="0" collapsed="false">
      <c r="A220" s="460" t="s">
        <v>485</v>
      </c>
      <c r="B220" s="460" t="s">
        <v>217</v>
      </c>
      <c r="C220" s="196" t="s">
        <v>226</v>
      </c>
      <c r="D220" s="416" t="s">
        <v>518</v>
      </c>
      <c r="E220" s="184" t="n">
        <v>0</v>
      </c>
      <c r="F220" s="184" t="n">
        <v>0</v>
      </c>
      <c r="G220" s="184" t="n">
        <v>38940</v>
      </c>
      <c r="H220" s="184" t="n">
        <v>938400</v>
      </c>
      <c r="I220" s="184" t="n">
        <v>673200</v>
      </c>
      <c r="J220" s="184" t="n">
        <v>0</v>
      </c>
      <c r="K220" s="184" t="n">
        <f aca="false">SUM(E220:J220)</f>
        <v>1650540</v>
      </c>
      <c r="L220" s="461" t="n">
        <v>288873188</v>
      </c>
    </row>
    <row r="221" customFormat="false" ht="20.6" hidden="false" customHeight="false" outlineLevel="0" collapsed="false">
      <c r="A221" s="460" t="s">
        <v>485</v>
      </c>
      <c r="B221" s="460" t="s">
        <v>217</v>
      </c>
      <c r="C221" s="196" t="s">
        <v>519</v>
      </c>
      <c r="D221" s="416" t="s">
        <v>520</v>
      </c>
      <c r="E221" s="184" t="n">
        <v>0</v>
      </c>
      <c r="F221" s="184" t="n">
        <v>0</v>
      </c>
      <c r="G221" s="184" t="n">
        <v>0</v>
      </c>
      <c r="H221" s="184" t="n">
        <v>0</v>
      </c>
      <c r="I221" s="184" t="n">
        <v>0</v>
      </c>
      <c r="J221" s="184" t="n">
        <v>0</v>
      </c>
      <c r="K221" s="184" t="n">
        <f aca="false">SUM(E221:J221)</f>
        <v>0</v>
      </c>
      <c r="L221" s="461" t="n">
        <v>4597388</v>
      </c>
    </row>
    <row r="222" customFormat="false" ht="20.6" hidden="false" customHeight="false" outlineLevel="0" collapsed="false">
      <c r="A222" s="460" t="s">
        <v>485</v>
      </c>
      <c r="B222" s="460" t="s">
        <v>217</v>
      </c>
      <c r="C222" s="196" t="s">
        <v>509</v>
      </c>
      <c r="D222" s="416" t="s">
        <v>521</v>
      </c>
      <c r="E222" s="184" t="n">
        <v>0</v>
      </c>
      <c r="F222" s="184" t="n">
        <v>0</v>
      </c>
      <c r="G222" s="184" t="n">
        <v>0</v>
      </c>
      <c r="H222" s="184" t="n">
        <v>0</v>
      </c>
      <c r="I222" s="184" t="n">
        <v>0</v>
      </c>
      <c r="J222" s="184" t="n">
        <v>0</v>
      </c>
      <c r="K222" s="184" t="n">
        <f aca="false">SUM(E222:J222)</f>
        <v>0</v>
      </c>
      <c r="L222" s="461" t="n">
        <v>0</v>
      </c>
    </row>
    <row r="223" customFormat="false" ht="20.6" hidden="false" customHeight="false" outlineLevel="0" collapsed="false">
      <c r="A223" s="460" t="s">
        <v>485</v>
      </c>
      <c r="B223" s="460" t="s">
        <v>217</v>
      </c>
      <c r="C223" s="196" t="s">
        <v>522</v>
      </c>
      <c r="D223" s="416" t="s">
        <v>523</v>
      </c>
      <c r="E223" s="184" t="n">
        <v>0</v>
      </c>
      <c r="F223" s="184" t="n">
        <v>0</v>
      </c>
      <c r="G223" s="184" t="n">
        <v>0</v>
      </c>
      <c r="H223" s="184" t="n">
        <v>0</v>
      </c>
      <c r="I223" s="184" t="n">
        <v>0</v>
      </c>
      <c r="J223" s="184" t="n">
        <v>0</v>
      </c>
      <c r="K223" s="184" t="n">
        <f aca="false">SUM(E223:J223)</f>
        <v>0</v>
      </c>
      <c r="L223" s="461" t="n">
        <v>0</v>
      </c>
    </row>
    <row r="224" customFormat="false" ht="13.1" hidden="false" customHeight="false" outlineLevel="0" collapsed="false">
      <c r="A224" s="460" t="s">
        <v>485</v>
      </c>
      <c r="B224" s="115" t="s">
        <v>561</v>
      </c>
      <c r="C224" s="196" t="s">
        <v>524</v>
      </c>
      <c r="D224" s="416" t="s">
        <v>525</v>
      </c>
      <c r="E224" s="184" t="n">
        <v>0</v>
      </c>
      <c r="F224" s="184" t="n">
        <v>0</v>
      </c>
      <c r="G224" s="184" t="n">
        <v>0</v>
      </c>
      <c r="H224" s="184" t="n">
        <v>141100</v>
      </c>
      <c r="I224" s="184" t="n">
        <v>654520</v>
      </c>
      <c r="J224" s="184" t="n">
        <v>0</v>
      </c>
      <c r="K224" s="184" t="n">
        <f aca="false">SUM(E224:J224)</f>
        <v>795620</v>
      </c>
      <c r="L224" s="461" t="n">
        <v>33206050</v>
      </c>
    </row>
    <row r="225" customFormat="false" ht="13.1" hidden="false" customHeight="false" outlineLevel="0" collapsed="false">
      <c r="A225" s="460" t="s">
        <v>485</v>
      </c>
      <c r="B225" s="115" t="s">
        <v>561</v>
      </c>
      <c r="C225" s="196" t="s">
        <v>526</v>
      </c>
      <c r="D225" s="416" t="s">
        <v>527</v>
      </c>
      <c r="E225" s="184" t="n">
        <v>0</v>
      </c>
      <c r="F225" s="184" t="n">
        <v>0</v>
      </c>
      <c r="G225" s="184" t="n">
        <v>0</v>
      </c>
      <c r="H225" s="184" t="n">
        <v>0</v>
      </c>
      <c r="I225" s="184" t="n">
        <v>0</v>
      </c>
      <c r="J225" s="184" t="n">
        <v>0</v>
      </c>
      <c r="K225" s="184" t="n">
        <f aca="false">SUM(E225:J225)</f>
        <v>0</v>
      </c>
      <c r="L225" s="461" t="n">
        <v>3180840</v>
      </c>
    </row>
    <row r="226" customFormat="false" ht="13.1" hidden="false" customHeight="false" outlineLevel="0" collapsed="false">
      <c r="A226" s="460" t="s">
        <v>485</v>
      </c>
      <c r="B226" s="115" t="s">
        <v>561</v>
      </c>
      <c r="C226" s="196" t="s">
        <v>528</v>
      </c>
      <c r="D226" s="416" t="s">
        <v>529</v>
      </c>
      <c r="E226" s="184" t="n">
        <v>0</v>
      </c>
      <c r="F226" s="184" t="n">
        <v>0</v>
      </c>
      <c r="G226" s="184" t="n">
        <v>0</v>
      </c>
      <c r="H226" s="184" t="n">
        <v>0</v>
      </c>
      <c r="I226" s="184" t="n">
        <v>0</v>
      </c>
      <c r="J226" s="184" t="n">
        <v>0</v>
      </c>
      <c r="K226" s="184" t="n">
        <f aca="false">SUM(E226:J226)</f>
        <v>0</v>
      </c>
      <c r="L226" s="461" t="n">
        <v>0</v>
      </c>
    </row>
    <row r="227" customFormat="false" ht="20.6" hidden="false" customHeight="false" outlineLevel="0" collapsed="false">
      <c r="A227" s="460" t="s">
        <v>485</v>
      </c>
      <c r="B227" s="115" t="s">
        <v>561</v>
      </c>
      <c r="C227" s="196" t="s">
        <v>530</v>
      </c>
      <c r="D227" s="416" t="s">
        <v>531</v>
      </c>
      <c r="E227" s="184" t="n">
        <v>0</v>
      </c>
      <c r="F227" s="184" t="n">
        <v>0</v>
      </c>
      <c r="G227" s="184" t="n">
        <v>0</v>
      </c>
      <c r="H227" s="184" t="n">
        <v>0</v>
      </c>
      <c r="I227" s="184" t="n">
        <v>0</v>
      </c>
      <c r="J227" s="184" t="n">
        <v>0</v>
      </c>
      <c r="K227" s="184" t="n">
        <f aca="false">SUM(E227:J227)</f>
        <v>0</v>
      </c>
      <c r="L227" s="461" t="n">
        <v>0</v>
      </c>
    </row>
    <row r="228" customFormat="false" ht="20.6" hidden="false" customHeight="false" outlineLevel="0" collapsed="false">
      <c r="A228" s="460" t="s">
        <v>485</v>
      </c>
      <c r="B228" s="115" t="s">
        <v>561</v>
      </c>
      <c r="C228" s="196" t="s">
        <v>532</v>
      </c>
      <c r="D228" s="416" t="s">
        <v>533</v>
      </c>
      <c r="E228" s="184" t="n">
        <v>0</v>
      </c>
      <c r="F228" s="184" t="n">
        <v>0</v>
      </c>
      <c r="G228" s="184" t="n">
        <v>0</v>
      </c>
      <c r="H228" s="184" t="n">
        <v>0</v>
      </c>
      <c r="I228" s="184" t="n">
        <v>0</v>
      </c>
      <c r="J228" s="184" t="n">
        <v>0</v>
      </c>
      <c r="K228" s="184" t="n">
        <f aca="false">SUM(E228:J228)</f>
        <v>0</v>
      </c>
      <c r="L228" s="461" t="n">
        <v>0</v>
      </c>
    </row>
    <row r="229" customFormat="false" ht="20.6" hidden="false" customHeight="false" outlineLevel="0" collapsed="false">
      <c r="A229" s="460" t="s">
        <v>485</v>
      </c>
      <c r="B229" s="115" t="s">
        <v>561</v>
      </c>
      <c r="C229" s="196" t="s">
        <v>534</v>
      </c>
      <c r="D229" s="416" t="s">
        <v>535</v>
      </c>
      <c r="E229" s="184" t="n">
        <v>0</v>
      </c>
      <c r="F229" s="184" t="n">
        <v>0</v>
      </c>
      <c r="G229" s="184" t="n">
        <v>0</v>
      </c>
      <c r="H229" s="184" t="n">
        <v>0</v>
      </c>
      <c r="I229" s="184" t="n">
        <v>16500</v>
      </c>
      <c r="J229" s="184" t="n">
        <v>0</v>
      </c>
      <c r="K229" s="184" t="n">
        <f aca="false">SUM(E229:J229)</f>
        <v>16500</v>
      </c>
      <c r="L229" s="461" t="n">
        <v>3627410</v>
      </c>
    </row>
    <row r="230" customFormat="false" ht="20.6" hidden="false" customHeight="false" outlineLevel="0" collapsed="false">
      <c r="A230" s="460" t="s">
        <v>485</v>
      </c>
      <c r="B230" s="115" t="s">
        <v>561</v>
      </c>
      <c r="C230" s="196" t="s">
        <v>536</v>
      </c>
      <c r="D230" s="416" t="s">
        <v>537</v>
      </c>
      <c r="E230" s="184" t="n">
        <v>24534</v>
      </c>
      <c r="F230" s="184" t="n">
        <v>99875</v>
      </c>
      <c r="G230" s="184" t="n">
        <v>0</v>
      </c>
      <c r="H230" s="184" t="n">
        <v>269310</v>
      </c>
      <c r="I230" s="184" t="n">
        <v>0</v>
      </c>
      <c r="J230" s="184" t="n">
        <v>0</v>
      </c>
      <c r="K230" s="184" t="n">
        <f aca="false">SUM(E230:J230)</f>
        <v>393719</v>
      </c>
      <c r="L230" s="461" t="n">
        <v>24208766</v>
      </c>
    </row>
    <row r="231" customFormat="false" ht="20.6" hidden="false" customHeight="false" outlineLevel="0" collapsed="false">
      <c r="A231" s="460" t="s">
        <v>485</v>
      </c>
      <c r="B231" s="115" t="s">
        <v>561</v>
      </c>
      <c r="C231" s="196" t="s">
        <v>538</v>
      </c>
      <c r="D231" s="416" t="s">
        <v>539</v>
      </c>
      <c r="E231" s="184" t="n">
        <v>0</v>
      </c>
      <c r="F231" s="184" t="n">
        <v>0</v>
      </c>
      <c r="G231" s="184" t="n">
        <v>0</v>
      </c>
      <c r="H231" s="184" t="n">
        <v>39900</v>
      </c>
      <c r="I231" s="184" t="n">
        <v>114000</v>
      </c>
      <c r="J231" s="184" t="n">
        <v>0</v>
      </c>
      <c r="K231" s="184" t="n">
        <f aca="false">SUM(E231:J231)</f>
        <v>153900</v>
      </c>
      <c r="L231" s="461" t="n">
        <v>42659500</v>
      </c>
    </row>
    <row r="232" customFormat="false" ht="20.6" hidden="false" customHeight="false" outlineLevel="0" collapsed="false">
      <c r="A232" s="460" t="s">
        <v>485</v>
      </c>
      <c r="B232" s="115" t="s">
        <v>561</v>
      </c>
      <c r="C232" s="196" t="s">
        <v>540</v>
      </c>
      <c r="D232" s="416" t="s">
        <v>541</v>
      </c>
      <c r="E232" s="184" t="n">
        <v>0</v>
      </c>
      <c r="F232" s="184" t="n">
        <v>0</v>
      </c>
      <c r="G232" s="184" t="n">
        <v>0</v>
      </c>
      <c r="H232" s="184" t="n">
        <v>4270</v>
      </c>
      <c r="I232" s="184" t="n">
        <v>0</v>
      </c>
      <c r="J232" s="184" t="n">
        <v>0</v>
      </c>
      <c r="K232" s="184" t="n">
        <f aca="false">SUM(E232:J232)</f>
        <v>4270</v>
      </c>
      <c r="L232" s="461" t="n">
        <v>3946310</v>
      </c>
    </row>
    <row r="233" customFormat="false" ht="20.6" hidden="false" customHeight="false" outlineLevel="0" collapsed="false">
      <c r="A233" s="460" t="s">
        <v>485</v>
      </c>
      <c r="B233" s="115" t="s">
        <v>561</v>
      </c>
      <c r="C233" s="196" t="s">
        <v>542</v>
      </c>
      <c r="D233" s="416" t="s">
        <v>543</v>
      </c>
      <c r="E233" s="184" t="n">
        <v>0</v>
      </c>
      <c r="F233" s="184" t="n">
        <v>0</v>
      </c>
      <c r="G233" s="184" t="n">
        <v>0</v>
      </c>
      <c r="H233" s="184" t="n">
        <v>6800</v>
      </c>
      <c r="I233" s="184" t="n">
        <v>36000</v>
      </c>
      <c r="J233" s="184" t="n">
        <v>0</v>
      </c>
      <c r="K233" s="184" t="n">
        <f aca="false">SUM(E233:J233)</f>
        <v>42800</v>
      </c>
      <c r="L233" s="461" t="n">
        <v>3875200</v>
      </c>
    </row>
    <row r="234" customFormat="false" ht="13.1" hidden="false" customHeight="false" outlineLevel="0" collapsed="false">
      <c r="A234" s="460" t="s">
        <v>485</v>
      </c>
      <c r="B234" s="115" t="s">
        <v>561</v>
      </c>
      <c r="C234" s="196" t="s">
        <v>544</v>
      </c>
      <c r="D234" s="416" t="s">
        <v>545</v>
      </c>
      <c r="E234" s="184" t="n">
        <v>0</v>
      </c>
      <c r="F234" s="184" t="n">
        <v>0</v>
      </c>
      <c r="G234" s="184" t="n">
        <v>0</v>
      </c>
      <c r="H234" s="184" t="n">
        <v>0</v>
      </c>
      <c r="I234" s="184" t="n">
        <v>0</v>
      </c>
      <c r="J234" s="184" t="n">
        <v>0</v>
      </c>
      <c r="K234" s="184" t="n">
        <f aca="false">SUM(E234:J234)</f>
        <v>0</v>
      </c>
      <c r="L234" s="461" t="n">
        <v>32817584</v>
      </c>
    </row>
    <row r="235" customFormat="false" ht="20.6" hidden="false" customHeight="false" outlineLevel="0" collapsed="false">
      <c r="A235" s="460" t="s">
        <v>485</v>
      </c>
      <c r="B235" s="115" t="s">
        <v>561</v>
      </c>
      <c r="C235" s="196" t="s">
        <v>546</v>
      </c>
      <c r="D235" s="416" t="s">
        <v>547</v>
      </c>
      <c r="E235" s="184" t="n">
        <v>0</v>
      </c>
      <c r="F235" s="184" t="n">
        <v>1309010</v>
      </c>
      <c r="G235" s="184" t="n">
        <v>7820949</v>
      </c>
      <c r="H235" s="184" t="n">
        <v>5514510</v>
      </c>
      <c r="I235" s="184" t="n">
        <v>12597582</v>
      </c>
      <c r="J235" s="184" t="n">
        <v>0</v>
      </c>
      <c r="K235" s="184" t="n">
        <f aca="false">SUM(E235:J235)</f>
        <v>27242051</v>
      </c>
      <c r="L235" s="461" t="n">
        <v>267899200</v>
      </c>
    </row>
    <row r="236" customFormat="false" ht="13.1" hidden="false" customHeight="false" outlineLevel="0" collapsed="false">
      <c r="A236" s="460" t="s">
        <v>485</v>
      </c>
      <c r="B236" s="115" t="s">
        <v>561</v>
      </c>
      <c r="C236" s="196" t="s">
        <v>548</v>
      </c>
      <c r="D236" s="416" t="s">
        <v>549</v>
      </c>
      <c r="E236" s="184" t="n">
        <v>0</v>
      </c>
      <c r="F236" s="184" t="n">
        <v>0</v>
      </c>
      <c r="G236" s="184" t="n">
        <v>0</v>
      </c>
      <c r="H236" s="184" t="n">
        <v>0</v>
      </c>
      <c r="I236" s="184" t="n">
        <v>0</v>
      </c>
      <c r="J236" s="184" t="n">
        <v>0</v>
      </c>
      <c r="K236" s="184" t="n">
        <f aca="false">SUM(E236:J236)</f>
        <v>0</v>
      </c>
      <c r="L236" s="461" t="n">
        <v>0</v>
      </c>
    </row>
    <row r="237" customFormat="false" ht="13.1" hidden="false" customHeight="false" outlineLevel="0" collapsed="false">
      <c r="A237" s="460" t="s">
        <v>485</v>
      </c>
      <c r="B237" s="115" t="s">
        <v>561</v>
      </c>
      <c r="C237" s="196" t="s">
        <v>550</v>
      </c>
      <c r="D237" s="416" t="s">
        <v>551</v>
      </c>
      <c r="E237" s="184" t="n">
        <v>0</v>
      </c>
      <c r="F237" s="184" t="n">
        <v>0</v>
      </c>
      <c r="G237" s="184" t="n">
        <v>0</v>
      </c>
      <c r="H237" s="184" t="n">
        <v>0</v>
      </c>
      <c r="I237" s="184" t="n">
        <v>0</v>
      </c>
      <c r="J237" s="184" t="n">
        <v>0</v>
      </c>
      <c r="K237" s="184" t="n">
        <f aca="false">SUM(E237:J237)</f>
        <v>0</v>
      </c>
      <c r="L237" s="461" t="n">
        <v>0</v>
      </c>
    </row>
    <row r="238" customFormat="false" ht="20.6" hidden="false" customHeight="false" outlineLevel="0" collapsed="false">
      <c r="A238" s="460" t="s">
        <v>485</v>
      </c>
      <c r="B238" s="115" t="s">
        <v>561</v>
      </c>
      <c r="C238" s="196" t="s">
        <v>552</v>
      </c>
      <c r="D238" s="416" t="s">
        <v>553</v>
      </c>
      <c r="E238" s="184" t="n">
        <v>0</v>
      </c>
      <c r="F238" s="184" t="n">
        <v>0</v>
      </c>
      <c r="G238" s="184" t="n">
        <v>0</v>
      </c>
      <c r="H238" s="184" t="n">
        <v>0</v>
      </c>
      <c r="I238" s="184" t="n">
        <v>0</v>
      </c>
      <c r="J238" s="184" t="n">
        <v>0</v>
      </c>
      <c r="K238" s="184" t="n">
        <f aca="false">SUM(E238:J238)</f>
        <v>0</v>
      </c>
      <c r="L238" s="461" t="n">
        <v>0</v>
      </c>
    </row>
    <row r="239" customFormat="false" ht="20.6" hidden="false" customHeight="false" outlineLevel="0" collapsed="false">
      <c r="A239" s="460" t="s">
        <v>485</v>
      </c>
      <c r="B239" s="115" t="s">
        <v>561</v>
      </c>
      <c r="C239" s="196" t="s">
        <v>554</v>
      </c>
      <c r="D239" s="416" t="s">
        <v>555</v>
      </c>
      <c r="E239" s="184" t="n">
        <v>0</v>
      </c>
      <c r="F239" s="184" t="n">
        <v>0</v>
      </c>
      <c r="G239" s="184" t="n">
        <v>0</v>
      </c>
      <c r="H239" s="184" t="n">
        <v>0</v>
      </c>
      <c r="I239" s="184" t="n">
        <v>0</v>
      </c>
      <c r="J239" s="184" t="n">
        <v>0</v>
      </c>
      <c r="K239" s="184" t="n">
        <f aca="false">SUM(E239:J239)</f>
        <v>0</v>
      </c>
      <c r="L239" s="461" t="n">
        <v>1113900</v>
      </c>
    </row>
    <row r="240" customFormat="false" ht="20.6" hidden="false" customHeight="false" outlineLevel="0" collapsed="false">
      <c r="A240" s="460" t="s">
        <v>485</v>
      </c>
      <c r="B240" s="115" t="s">
        <v>561</v>
      </c>
      <c r="C240" s="196" t="s">
        <v>556</v>
      </c>
      <c r="D240" s="416" t="s">
        <v>557</v>
      </c>
      <c r="E240" s="184" t="n">
        <v>0</v>
      </c>
      <c r="F240" s="184" t="n">
        <v>0</v>
      </c>
      <c r="G240" s="184" t="n">
        <v>0</v>
      </c>
      <c r="H240" s="184" t="n">
        <v>0</v>
      </c>
      <c r="I240" s="184" t="n">
        <v>0</v>
      </c>
      <c r="J240" s="184" t="n">
        <v>0</v>
      </c>
      <c r="K240" s="184" t="n">
        <f aca="false">SUM(E240:J240)</f>
        <v>0</v>
      </c>
      <c r="L240" s="461" t="n">
        <v>69000</v>
      </c>
    </row>
    <row r="241" customFormat="false" ht="20.6" hidden="false" customHeight="false" outlineLevel="0" collapsed="false">
      <c r="A241" s="460" t="s">
        <v>485</v>
      </c>
      <c r="B241" s="115" t="s">
        <v>561</v>
      </c>
      <c r="C241" s="196" t="s">
        <v>558</v>
      </c>
      <c r="D241" s="416" t="s">
        <v>559</v>
      </c>
      <c r="E241" s="184" t="n">
        <v>768000</v>
      </c>
      <c r="F241" s="184" t="n">
        <v>6467123</v>
      </c>
      <c r="G241" s="184" t="n">
        <v>13435571</v>
      </c>
      <c r="H241" s="184" t="n">
        <v>11508096</v>
      </c>
      <c r="I241" s="184" t="n">
        <v>10569523</v>
      </c>
      <c r="J241" s="184" t="n">
        <v>848000</v>
      </c>
      <c r="K241" s="184" t="n">
        <f aca="false">SUM(E241:J241)</f>
        <v>43596313</v>
      </c>
      <c r="L241" s="461" t="n">
        <v>492840855</v>
      </c>
    </row>
    <row r="242" customFormat="false" ht="20.6" hidden="false" customHeight="false" outlineLevel="0" collapsed="false">
      <c r="A242" s="460" t="s">
        <v>485</v>
      </c>
      <c r="B242" s="115" t="s">
        <v>561</v>
      </c>
      <c r="C242" s="196" t="s">
        <v>562</v>
      </c>
      <c r="D242" s="416" t="s">
        <v>563</v>
      </c>
      <c r="E242" s="184" t="n">
        <v>0</v>
      </c>
      <c r="F242" s="184" t="n">
        <v>0</v>
      </c>
      <c r="G242" s="184" t="n">
        <v>0</v>
      </c>
      <c r="H242" s="184" t="n">
        <v>1146665</v>
      </c>
      <c r="I242" s="184" t="n">
        <v>0</v>
      </c>
      <c r="J242" s="184" t="n">
        <v>0</v>
      </c>
      <c r="K242" s="184" t="n">
        <f aca="false">SUM(E242:J242)</f>
        <v>1146665</v>
      </c>
      <c r="L242" s="461" t="n">
        <v>3800539</v>
      </c>
    </row>
    <row r="243" customFormat="false" ht="20.6" hidden="false" customHeight="false" outlineLevel="0" collapsed="false">
      <c r="A243" s="460" t="s">
        <v>485</v>
      </c>
      <c r="B243" s="115" t="s">
        <v>561</v>
      </c>
      <c r="C243" s="196" t="s">
        <v>1345</v>
      </c>
      <c r="D243" s="416" t="s">
        <v>1346</v>
      </c>
      <c r="E243" s="184" t="n">
        <v>0</v>
      </c>
      <c r="F243" s="184" t="n">
        <v>151200</v>
      </c>
      <c r="G243" s="184" t="n">
        <v>60200</v>
      </c>
      <c r="H243" s="184" t="n">
        <v>222600</v>
      </c>
      <c r="I243" s="184" t="n">
        <v>0</v>
      </c>
      <c r="J243" s="184" t="n">
        <v>672000</v>
      </c>
      <c r="K243" s="184" t="n">
        <f aca="false">SUM(E243:J243)</f>
        <v>1106000</v>
      </c>
      <c r="L243" s="461" t="n">
        <v>18214540</v>
      </c>
    </row>
    <row r="244" customFormat="false" ht="13.1" hidden="false" customHeight="false" outlineLevel="0" collapsed="false">
      <c r="A244" s="460" t="s">
        <v>485</v>
      </c>
      <c r="B244" s="115" t="s">
        <v>561</v>
      </c>
      <c r="C244" s="196" t="s">
        <v>567</v>
      </c>
      <c r="D244" s="416" t="s">
        <v>568</v>
      </c>
      <c r="E244" s="184" t="n">
        <v>0</v>
      </c>
      <c r="F244" s="184" t="n">
        <v>840960</v>
      </c>
      <c r="G244" s="184" t="n">
        <v>2382400</v>
      </c>
      <c r="H244" s="184" t="n">
        <v>6776800</v>
      </c>
      <c r="I244" s="184" t="n">
        <v>2046400</v>
      </c>
      <c r="J244" s="184" t="n">
        <v>1735600</v>
      </c>
      <c r="K244" s="184" t="n">
        <f aca="false">SUM(E244:J244)</f>
        <v>13782160</v>
      </c>
      <c r="L244" s="461" t="n">
        <v>251455760</v>
      </c>
    </row>
    <row r="245" customFormat="false" ht="13.1" hidden="false" customHeight="false" outlineLevel="0" collapsed="false">
      <c r="A245" s="460" t="s">
        <v>485</v>
      </c>
      <c r="B245" s="115" t="s">
        <v>561</v>
      </c>
      <c r="C245" s="196" t="s">
        <v>569</v>
      </c>
      <c r="D245" s="416" t="s">
        <v>570</v>
      </c>
      <c r="E245" s="184" t="n">
        <v>0</v>
      </c>
      <c r="F245" s="184" t="n">
        <v>0</v>
      </c>
      <c r="G245" s="184" t="n">
        <v>0</v>
      </c>
      <c r="H245" s="184" t="n">
        <v>0</v>
      </c>
      <c r="I245" s="184" t="n">
        <v>0</v>
      </c>
      <c r="J245" s="184" t="n">
        <v>0</v>
      </c>
      <c r="K245" s="184" t="n">
        <f aca="false">SUM(E245:J245)</f>
        <v>0</v>
      </c>
      <c r="L245" s="461" t="n">
        <v>0</v>
      </c>
    </row>
    <row r="246" customFormat="false" ht="20.6" hidden="false" customHeight="false" outlineLevel="0" collapsed="false">
      <c r="A246" s="460" t="s">
        <v>485</v>
      </c>
      <c r="B246" s="115" t="s">
        <v>561</v>
      </c>
      <c r="C246" s="196" t="s">
        <v>571</v>
      </c>
      <c r="D246" s="416" t="s">
        <v>572</v>
      </c>
      <c r="E246" s="184" t="n">
        <v>0</v>
      </c>
      <c r="F246" s="184" t="n">
        <v>0</v>
      </c>
      <c r="G246" s="184" t="n">
        <v>0</v>
      </c>
      <c r="H246" s="184" t="n">
        <v>0</v>
      </c>
      <c r="I246" s="184" t="n">
        <v>0</v>
      </c>
      <c r="J246" s="184" t="n">
        <v>0</v>
      </c>
      <c r="K246" s="184" t="n">
        <f aca="false">SUM(E246:J246)</f>
        <v>0</v>
      </c>
      <c r="L246" s="461" t="n">
        <v>375600</v>
      </c>
    </row>
    <row r="247" customFormat="false" ht="20.6" hidden="false" customHeight="false" outlineLevel="0" collapsed="false">
      <c r="A247" s="460" t="s">
        <v>485</v>
      </c>
      <c r="B247" s="115" t="s">
        <v>561</v>
      </c>
      <c r="C247" s="196" t="s">
        <v>124</v>
      </c>
      <c r="D247" s="416" t="s">
        <v>573</v>
      </c>
      <c r="E247" s="184" t="n">
        <v>0</v>
      </c>
      <c r="F247" s="184" t="n">
        <v>0</v>
      </c>
      <c r="G247" s="184" t="n">
        <v>0</v>
      </c>
      <c r="H247" s="184" t="n">
        <v>658157</v>
      </c>
      <c r="I247" s="184" t="n">
        <v>0</v>
      </c>
      <c r="J247" s="184" t="n">
        <v>0</v>
      </c>
      <c r="K247" s="184" t="n">
        <f aca="false">SUM(E247:J247)</f>
        <v>658157</v>
      </c>
      <c r="L247" s="461" t="n">
        <v>4507260</v>
      </c>
    </row>
    <row r="248" customFormat="false" ht="13.1" hidden="false" customHeight="false" outlineLevel="0" collapsed="false">
      <c r="A248" s="460" t="s">
        <v>485</v>
      </c>
      <c r="B248" s="115" t="s">
        <v>561</v>
      </c>
      <c r="C248" s="196" t="s">
        <v>574</v>
      </c>
      <c r="D248" s="416" t="s">
        <v>575</v>
      </c>
      <c r="E248" s="184" t="n">
        <v>0</v>
      </c>
      <c r="F248" s="184" t="n">
        <v>0</v>
      </c>
      <c r="G248" s="184" t="n">
        <v>0</v>
      </c>
      <c r="H248" s="184" t="n">
        <v>0</v>
      </c>
      <c r="I248" s="184" t="n">
        <v>0</v>
      </c>
      <c r="J248" s="184" t="n">
        <v>0</v>
      </c>
      <c r="K248" s="184" t="n">
        <f aca="false">SUM(E248:J248)</f>
        <v>0</v>
      </c>
      <c r="L248" s="461" t="n">
        <v>0</v>
      </c>
    </row>
    <row r="249" customFormat="false" ht="13.1" hidden="false" customHeight="false" outlineLevel="0" collapsed="false">
      <c r="A249" s="460" t="s">
        <v>485</v>
      </c>
      <c r="B249" s="115" t="s">
        <v>561</v>
      </c>
      <c r="C249" s="196" t="s">
        <v>576</v>
      </c>
      <c r="D249" s="416" t="s">
        <v>577</v>
      </c>
      <c r="E249" s="184" t="n">
        <v>0</v>
      </c>
      <c r="F249" s="184" t="n">
        <v>0</v>
      </c>
      <c r="G249" s="184" t="n">
        <v>417120</v>
      </c>
      <c r="H249" s="184" t="n">
        <v>2922480</v>
      </c>
      <c r="I249" s="184" t="n">
        <v>2163260</v>
      </c>
      <c r="J249" s="184" t="n">
        <v>596700</v>
      </c>
      <c r="K249" s="184" t="n">
        <f aca="false">SUM(E249:J249)</f>
        <v>6099560</v>
      </c>
      <c r="L249" s="461" t="n">
        <v>52766440</v>
      </c>
    </row>
    <row r="250" customFormat="false" ht="13.1" hidden="false" customHeight="false" outlineLevel="0" collapsed="false">
      <c r="A250" s="460" t="s">
        <v>485</v>
      </c>
      <c r="B250" s="115" t="s">
        <v>561</v>
      </c>
      <c r="C250" s="196" t="s">
        <v>578</v>
      </c>
      <c r="D250" s="416" t="s">
        <v>579</v>
      </c>
      <c r="E250" s="184" t="n">
        <v>1958700</v>
      </c>
      <c r="F250" s="184" t="n">
        <v>0</v>
      </c>
      <c r="G250" s="184" t="n">
        <v>0</v>
      </c>
      <c r="H250" s="184" t="n">
        <v>0</v>
      </c>
      <c r="I250" s="184" t="n">
        <v>0</v>
      </c>
      <c r="J250" s="184" t="n">
        <v>0</v>
      </c>
      <c r="K250" s="184" t="n">
        <f aca="false">SUM(E250:J250)</f>
        <v>1958700</v>
      </c>
      <c r="L250" s="461" t="n">
        <v>124072883</v>
      </c>
    </row>
    <row r="251" customFormat="false" ht="20.6" hidden="false" customHeight="false" outlineLevel="0" collapsed="false">
      <c r="A251" s="460" t="s">
        <v>485</v>
      </c>
      <c r="B251" s="115" t="s">
        <v>561</v>
      </c>
      <c r="C251" s="196" t="s">
        <v>580</v>
      </c>
      <c r="D251" s="416" t="s">
        <v>581</v>
      </c>
      <c r="E251" s="184" t="n">
        <v>142500</v>
      </c>
      <c r="F251" s="184" t="n">
        <v>0</v>
      </c>
      <c r="G251" s="184" t="n">
        <v>0</v>
      </c>
      <c r="H251" s="184" t="n">
        <v>1304217</v>
      </c>
      <c r="I251" s="184" t="n">
        <v>0</v>
      </c>
      <c r="J251" s="184" t="n">
        <v>76665</v>
      </c>
      <c r="K251" s="184" t="n">
        <f aca="false">SUM(E251:J251)</f>
        <v>1523382</v>
      </c>
      <c r="L251" s="461" t="n">
        <v>35439209</v>
      </c>
    </row>
    <row r="252" customFormat="false" ht="20.6" hidden="false" customHeight="false" outlineLevel="0" collapsed="false">
      <c r="A252" s="460" t="s">
        <v>485</v>
      </c>
      <c r="B252" s="115" t="s">
        <v>561</v>
      </c>
      <c r="C252" s="196" t="s">
        <v>582</v>
      </c>
      <c r="D252" s="416" t="s">
        <v>583</v>
      </c>
      <c r="E252" s="184" t="n">
        <v>177100</v>
      </c>
      <c r="F252" s="184" t="n">
        <v>0</v>
      </c>
      <c r="G252" s="184" t="n">
        <v>0</v>
      </c>
      <c r="H252" s="184" t="n">
        <v>192500</v>
      </c>
      <c r="I252" s="184" t="n">
        <v>0</v>
      </c>
      <c r="J252" s="184" t="n">
        <v>0</v>
      </c>
      <c r="K252" s="184" t="n">
        <f aca="false">SUM(E252:J252)</f>
        <v>369600</v>
      </c>
      <c r="L252" s="461" t="n">
        <v>2887500</v>
      </c>
    </row>
    <row r="253" customFormat="false" ht="13.1" hidden="false" customHeight="false" outlineLevel="0" collapsed="false">
      <c r="A253" s="460" t="s">
        <v>485</v>
      </c>
      <c r="B253" s="115" t="s">
        <v>561</v>
      </c>
      <c r="C253" s="196" t="s">
        <v>584</v>
      </c>
      <c r="D253" s="416" t="s">
        <v>585</v>
      </c>
      <c r="E253" s="184" t="n">
        <v>0</v>
      </c>
      <c r="F253" s="184" t="n">
        <v>0</v>
      </c>
      <c r="G253" s="184" t="n">
        <v>0</v>
      </c>
      <c r="H253" s="184" t="n">
        <v>0</v>
      </c>
      <c r="I253" s="184" t="n">
        <v>0</v>
      </c>
      <c r="J253" s="184" t="n">
        <v>0</v>
      </c>
      <c r="K253" s="184" t="n">
        <f aca="false">SUM(E253:J253)</f>
        <v>0</v>
      </c>
      <c r="L253" s="461" t="n">
        <v>738000</v>
      </c>
    </row>
    <row r="254" customFormat="false" ht="20.6" hidden="false" customHeight="false" outlineLevel="0" collapsed="false">
      <c r="A254" s="460" t="s">
        <v>485</v>
      </c>
      <c r="B254" s="115" t="s">
        <v>561</v>
      </c>
      <c r="C254" s="196" t="s">
        <v>586</v>
      </c>
      <c r="D254" s="416" t="s">
        <v>587</v>
      </c>
      <c r="E254" s="184" t="n">
        <v>0</v>
      </c>
      <c r="F254" s="184" t="n">
        <v>0</v>
      </c>
      <c r="G254" s="184" t="n">
        <v>648396</v>
      </c>
      <c r="H254" s="184" t="n">
        <v>5444883</v>
      </c>
      <c r="I254" s="184" t="n">
        <v>0</v>
      </c>
      <c r="J254" s="184" t="n">
        <v>0</v>
      </c>
      <c r="K254" s="184" t="n">
        <f aca="false">SUM(E254:J254)</f>
        <v>6093279</v>
      </c>
      <c r="L254" s="461" t="n">
        <v>41447129</v>
      </c>
    </row>
    <row r="255" customFormat="false" ht="20.6" hidden="false" customHeight="false" outlineLevel="0" collapsed="false">
      <c r="A255" s="460" t="s">
        <v>485</v>
      </c>
      <c r="B255" s="115" t="s">
        <v>561</v>
      </c>
      <c r="C255" s="196" t="s">
        <v>588</v>
      </c>
      <c r="D255" s="416" t="s">
        <v>589</v>
      </c>
      <c r="E255" s="184" t="n">
        <v>0</v>
      </c>
      <c r="F255" s="184" t="n">
        <v>0</v>
      </c>
      <c r="G255" s="184" t="n">
        <v>0</v>
      </c>
      <c r="H255" s="184" t="n">
        <v>447180</v>
      </c>
      <c r="I255" s="184" t="n">
        <v>226200</v>
      </c>
      <c r="J255" s="184" t="n">
        <v>0</v>
      </c>
      <c r="K255" s="184" t="n">
        <f aca="false">SUM(E255:J255)</f>
        <v>673380</v>
      </c>
      <c r="L255" s="461" t="n">
        <v>17991426</v>
      </c>
    </row>
    <row r="256" customFormat="false" ht="13.1" hidden="false" customHeight="false" outlineLevel="0" collapsed="false">
      <c r="A256" s="460" t="s">
        <v>485</v>
      </c>
      <c r="B256" s="115" t="s">
        <v>561</v>
      </c>
      <c r="C256" s="196" t="s">
        <v>590</v>
      </c>
      <c r="D256" s="416" t="s">
        <v>591</v>
      </c>
      <c r="E256" s="184" t="n">
        <v>0</v>
      </c>
      <c r="F256" s="184" t="n">
        <v>0</v>
      </c>
      <c r="G256" s="184" t="n">
        <v>0</v>
      </c>
      <c r="H256" s="184" t="n">
        <v>0</v>
      </c>
      <c r="I256" s="184" t="n">
        <v>0</v>
      </c>
      <c r="J256" s="184" t="n">
        <v>0</v>
      </c>
      <c r="K256" s="184" t="n">
        <f aca="false">SUM(E256:J256)</f>
        <v>0</v>
      </c>
      <c r="L256" s="461" t="n">
        <v>0</v>
      </c>
    </row>
    <row r="257" customFormat="false" ht="13.1" hidden="false" customHeight="false" outlineLevel="0" collapsed="false">
      <c r="A257" s="460" t="s">
        <v>485</v>
      </c>
      <c r="B257" s="115" t="s">
        <v>561</v>
      </c>
      <c r="C257" s="196" t="s">
        <v>592</v>
      </c>
      <c r="D257" s="416" t="s">
        <v>593</v>
      </c>
      <c r="E257" s="184" t="n">
        <v>0</v>
      </c>
      <c r="F257" s="184" t="n">
        <v>0</v>
      </c>
      <c r="G257" s="184" t="n">
        <v>0</v>
      </c>
      <c r="H257" s="184" t="n">
        <v>0</v>
      </c>
      <c r="I257" s="184" t="n">
        <v>0</v>
      </c>
      <c r="J257" s="184" t="n">
        <v>0</v>
      </c>
      <c r="K257" s="184" t="n">
        <f aca="false">SUM(E257:J257)</f>
        <v>0</v>
      </c>
      <c r="L257" s="461" t="n">
        <v>16800</v>
      </c>
    </row>
    <row r="258" customFormat="false" ht="20.6" hidden="false" customHeight="false" outlineLevel="0" collapsed="false">
      <c r="A258" s="460" t="s">
        <v>485</v>
      </c>
      <c r="B258" s="115" t="s">
        <v>561</v>
      </c>
      <c r="C258" s="196" t="s">
        <v>594</v>
      </c>
      <c r="D258" s="416" t="s">
        <v>595</v>
      </c>
      <c r="E258" s="184" t="n">
        <v>0</v>
      </c>
      <c r="F258" s="184" t="n">
        <v>0</v>
      </c>
      <c r="G258" s="184" t="n">
        <v>367000</v>
      </c>
      <c r="H258" s="184" t="n">
        <v>0</v>
      </c>
      <c r="I258" s="184" t="n">
        <v>0</v>
      </c>
      <c r="J258" s="184" t="n">
        <v>0</v>
      </c>
      <c r="K258" s="184" t="n">
        <f aca="false">SUM(E258:J258)</f>
        <v>367000</v>
      </c>
      <c r="L258" s="461" t="n">
        <v>15259000</v>
      </c>
    </row>
    <row r="259" customFormat="false" ht="20.6" hidden="false" customHeight="false" outlineLevel="0" collapsed="false">
      <c r="A259" s="460" t="s">
        <v>485</v>
      </c>
      <c r="B259" s="115" t="s">
        <v>561</v>
      </c>
      <c r="C259" s="196" t="s">
        <v>596</v>
      </c>
      <c r="D259" s="416" t="s">
        <v>597</v>
      </c>
      <c r="E259" s="184" t="n">
        <v>0</v>
      </c>
      <c r="F259" s="184" t="n">
        <v>0</v>
      </c>
      <c r="G259" s="184" t="n">
        <v>0</v>
      </c>
      <c r="H259" s="184" t="n">
        <v>0</v>
      </c>
      <c r="I259" s="184" t="n">
        <v>0</v>
      </c>
      <c r="J259" s="184" t="n">
        <v>0</v>
      </c>
      <c r="K259" s="184" t="n">
        <f aca="false">SUM(E259:J259)</f>
        <v>0</v>
      </c>
      <c r="L259" s="461" t="n">
        <v>4775200</v>
      </c>
    </row>
    <row r="260" customFormat="false" ht="13.1" hidden="false" customHeight="false" outlineLevel="0" collapsed="false">
      <c r="A260" s="460" t="s">
        <v>485</v>
      </c>
      <c r="B260" s="115" t="s">
        <v>561</v>
      </c>
      <c r="C260" s="196" t="s">
        <v>202</v>
      </c>
      <c r="D260" s="416" t="s">
        <v>598</v>
      </c>
      <c r="E260" s="184" t="n">
        <v>0</v>
      </c>
      <c r="F260" s="184" t="n">
        <v>0</v>
      </c>
      <c r="G260" s="184" t="n">
        <v>2805000</v>
      </c>
      <c r="H260" s="184" t="n">
        <v>0</v>
      </c>
      <c r="I260" s="184" t="n">
        <v>0</v>
      </c>
      <c r="J260" s="184" t="n">
        <v>0</v>
      </c>
      <c r="K260" s="184" t="n">
        <f aca="false">SUM(E260:J260)</f>
        <v>2805000</v>
      </c>
      <c r="L260" s="461" t="n">
        <v>37962945</v>
      </c>
    </row>
    <row r="261" customFormat="false" ht="20.6" hidden="false" customHeight="false" outlineLevel="0" collapsed="false">
      <c r="A261" s="460" t="s">
        <v>485</v>
      </c>
      <c r="B261" s="115" t="s">
        <v>561</v>
      </c>
      <c r="C261" s="196" t="s">
        <v>558</v>
      </c>
      <c r="D261" s="416" t="s">
        <v>599</v>
      </c>
      <c r="E261" s="184" t="n">
        <v>0</v>
      </c>
      <c r="F261" s="184" t="n">
        <v>0</v>
      </c>
      <c r="G261" s="184" t="n">
        <v>2683125</v>
      </c>
      <c r="H261" s="184" t="n">
        <v>2295000</v>
      </c>
      <c r="I261" s="184" t="n">
        <v>0</v>
      </c>
      <c r="J261" s="184" t="n">
        <v>0</v>
      </c>
      <c r="K261" s="184" t="n">
        <f aca="false">SUM(E261:J261)</f>
        <v>4978125</v>
      </c>
      <c r="L261" s="461" t="n">
        <v>138373785</v>
      </c>
    </row>
    <row r="262" customFormat="false" ht="20.6" hidden="false" customHeight="false" outlineLevel="0" collapsed="false">
      <c r="A262" s="460" t="s">
        <v>485</v>
      </c>
      <c r="B262" s="115" t="s">
        <v>561</v>
      </c>
      <c r="C262" s="196" t="s">
        <v>562</v>
      </c>
      <c r="D262" s="416" t="s">
        <v>600</v>
      </c>
      <c r="E262" s="184" t="n">
        <v>0</v>
      </c>
      <c r="F262" s="184" t="n">
        <v>0</v>
      </c>
      <c r="G262" s="184" t="n">
        <v>0</v>
      </c>
      <c r="H262" s="184" t="n">
        <v>1345523</v>
      </c>
      <c r="I262" s="184" t="n">
        <v>0</v>
      </c>
      <c r="J262" s="184" t="n">
        <v>0</v>
      </c>
      <c r="K262" s="184" t="n">
        <f aca="false">SUM(E262:J262)</f>
        <v>1345523</v>
      </c>
      <c r="L262" s="461" t="n">
        <v>74770347</v>
      </c>
    </row>
    <row r="263" customFormat="false" ht="20.6" hidden="false" customHeight="false" outlineLevel="0" collapsed="false">
      <c r="A263" s="460" t="s">
        <v>485</v>
      </c>
      <c r="B263" s="115" t="s">
        <v>561</v>
      </c>
      <c r="C263" s="196" t="s">
        <v>601</v>
      </c>
      <c r="D263" s="416" t="s">
        <v>602</v>
      </c>
      <c r="E263" s="184" t="n">
        <v>0</v>
      </c>
      <c r="F263" s="184" t="n">
        <v>49140</v>
      </c>
      <c r="G263" s="184" t="n">
        <v>0</v>
      </c>
      <c r="H263" s="184" t="n">
        <v>265800</v>
      </c>
      <c r="I263" s="184" t="n">
        <v>202800</v>
      </c>
      <c r="J263" s="184" t="n">
        <v>0</v>
      </c>
      <c r="K263" s="184" t="n">
        <f aca="false">SUM(E263:J263)</f>
        <v>517740</v>
      </c>
      <c r="L263" s="461" t="n">
        <v>42484100</v>
      </c>
    </row>
    <row r="264" customFormat="false" ht="13.1" hidden="false" customHeight="false" outlineLevel="0" collapsed="false">
      <c r="A264" s="460" t="s">
        <v>485</v>
      </c>
      <c r="B264" s="115" t="s">
        <v>561</v>
      </c>
      <c r="C264" s="196" t="s">
        <v>603</v>
      </c>
      <c r="D264" s="416" t="s">
        <v>604</v>
      </c>
      <c r="E264" s="184" t="n">
        <v>0</v>
      </c>
      <c r="F264" s="184" t="n">
        <v>0</v>
      </c>
      <c r="G264" s="184" t="n">
        <v>0</v>
      </c>
      <c r="H264" s="184" t="n">
        <v>0</v>
      </c>
      <c r="I264" s="184" t="n">
        <v>278960</v>
      </c>
      <c r="J264" s="184" t="n">
        <v>0</v>
      </c>
      <c r="K264" s="184" t="n">
        <f aca="false">SUM(E264:J264)</f>
        <v>278960</v>
      </c>
      <c r="L264" s="461" t="n">
        <v>12483720</v>
      </c>
    </row>
    <row r="265" customFormat="false" ht="20.6" hidden="false" customHeight="false" outlineLevel="0" collapsed="false">
      <c r="A265" s="460" t="s">
        <v>485</v>
      </c>
      <c r="B265" s="115" t="s">
        <v>561</v>
      </c>
      <c r="C265" s="196" t="s">
        <v>605</v>
      </c>
      <c r="D265" s="416" t="s">
        <v>606</v>
      </c>
      <c r="E265" s="184" t="n">
        <v>0</v>
      </c>
      <c r="F265" s="184" t="n">
        <v>0</v>
      </c>
      <c r="G265" s="184" t="n">
        <v>0</v>
      </c>
      <c r="H265" s="184" t="n">
        <v>0</v>
      </c>
      <c r="I265" s="184" t="n">
        <v>0</v>
      </c>
      <c r="J265" s="184" t="n">
        <v>0</v>
      </c>
      <c r="K265" s="184" t="n">
        <f aca="false">SUM(E265:J265)</f>
        <v>0</v>
      </c>
      <c r="L265" s="461" t="n">
        <v>0</v>
      </c>
    </row>
    <row r="266" customFormat="false" ht="13.1" hidden="false" customHeight="false" outlineLevel="0" collapsed="false">
      <c r="A266" s="460" t="s">
        <v>485</v>
      </c>
      <c r="B266" s="115" t="s">
        <v>561</v>
      </c>
      <c r="C266" s="196" t="s">
        <v>607</v>
      </c>
      <c r="D266" s="416" t="s">
        <v>608</v>
      </c>
      <c r="E266" s="184" t="n">
        <v>0</v>
      </c>
      <c r="F266" s="184" t="n">
        <v>0</v>
      </c>
      <c r="G266" s="184" t="n">
        <v>0</v>
      </c>
      <c r="H266" s="184" t="n">
        <v>0</v>
      </c>
      <c r="I266" s="184" t="n">
        <v>0</v>
      </c>
      <c r="J266" s="184" t="n">
        <v>0</v>
      </c>
      <c r="K266" s="184" t="n">
        <f aca="false">SUM(E266:J266)</f>
        <v>0</v>
      </c>
      <c r="L266" s="461" t="n">
        <v>3028860</v>
      </c>
    </row>
    <row r="267" customFormat="false" ht="20.6" hidden="false" customHeight="false" outlineLevel="0" collapsed="false">
      <c r="A267" s="460" t="s">
        <v>485</v>
      </c>
      <c r="B267" s="115" t="s">
        <v>561</v>
      </c>
      <c r="C267" s="196" t="s">
        <v>124</v>
      </c>
      <c r="D267" s="416" t="s">
        <v>609</v>
      </c>
      <c r="E267" s="184" t="n">
        <v>18764256</v>
      </c>
      <c r="F267" s="184" t="n">
        <v>1006880</v>
      </c>
      <c r="G267" s="184" t="n">
        <v>4124820</v>
      </c>
      <c r="H267" s="184" t="n">
        <v>6992622</v>
      </c>
      <c r="I267" s="184" t="n">
        <v>94080</v>
      </c>
      <c r="J267" s="184" t="n">
        <v>10407684</v>
      </c>
      <c r="K267" s="184" t="n">
        <f aca="false">SUM(E267:J267)</f>
        <v>41390342</v>
      </c>
      <c r="L267" s="461" t="n">
        <v>255157352</v>
      </c>
    </row>
    <row r="268" customFormat="false" ht="20.6" hidden="false" customHeight="false" outlineLevel="0" collapsed="false">
      <c r="A268" s="460" t="s">
        <v>485</v>
      </c>
      <c r="B268" s="115" t="s">
        <v>135</v>
      </c>
      <c r="C268" s="196" t="s">
        <v>610</v>
      </c>
      <c r="D268" s="416" t="s">
        <v>611</v>
      </c>
      <c r="E268" s="184" t="n">
        <v>0</v>
      </c>
      <c r="F268" s="184" t="n">
        <v>1082865</v>
      </c>
      <c r="G268" s="184" t="n">
        <v>0</v>
      </c>
      <c r="H268" s="184" t="n">
        <v>0</v>
      </c>
      <c r="I268" s="184" t="n">
        <v>0</v>
      </c>
      <c r="J268" s="184" t="n">
        <v>0</v>
      </c>
      <c r="K268" s="184" t="n">
        <f aca="false">SUM(E268:J268)</f>
        <v>1082865</v>
      </c>
      <c r="L268" s="461" t="n">
        <v>204477698</v>
      </c>
    </row>
    <row r="269" customFormat="false" ht="13.1" hidden="false" customHeight="false" outlineLevel="0" collapsed="false">
      <c r="A269" s="460" t="s">
        <v>485</v>
      </c>
      <c r="B269" s="115" t="s">
        <v>135</v>
      </c>
      <c r="C269" s="196" t="s">
        <v>612</v>
      </c>
      <c r="D269" s="416" t="s">
        <v>613</v>
      </c>
      <c r="E269" s="184" t="n">
        <v>30895392</v>
      </c>
      <c r="F269" s="184" t="n">
        <v>1753320</v>
      </c>
      <c r="G269" s="184" t="n">
        <v>61988613</v>
      </c>
      <c r="H269" s="184" t="n">
        <v>652931575</v>
      </c>
      <c r="I269" s="184" t="n">
        <v>60893126</v>
      </c>
      <c r="J269" s="184" t="n">
        <v>215448009</v>
      </c>
      <c r="K269" s="184" t="n">
        <f aca="false">SUM(E269:J269)</f>
        <v>1023910035</v>
      </c>
      <c r="L269" s="461" t="n">
        <v>8288134607</v>
      </c>
    </row>
    <row r="270" customFormat="false" ht="30" hidden="false" customHeight="false" outlineLevel="0" collapsed="false">
      <c r="A270" s="460" t="s">
        <v>485</v>
      </c>
      <c r="B270" s="115" t="s">
        <v>135</v>
      </c>
      <c r="C270" s="196" t="s">
        <v>614</v>
      </c>
      <c r="D270" s="416" t="s">
        <v>615</v>
      </c>
      <c r="E270" s="184" t="n">
        <v>0</v>
      </c>
      <c r="F270" s="184" t="n">
        <v>0</v>
      </c>
      <c r="G270" s="184" t="n">
        <v>0</v>
      </c>
      <c r="H270" s="184" t="n">
        <v>0</v>
      </c>
      <c r="I270" s="184" t="n">
        <v>0</v>
      </c>
      <c r="J270" s="184" t="n">
        <v>0</v>
      </c>
      <c r="K270" s="184" t="n">
        <f aca="false">SUM(E270:J270)</f>
        <v>0</v>
      </c>
      <c r="L270" s="461" t="n">
        <v>7225308</v>
      </c>
    </row>
    <row r="271" customFormat="false" ht="20.6" hidden="false" customHeight="false" outlineLevel="0" collapsed="false">
      <c r="A271" s="460" t="s">
        <v>485</v>
      </c>
      <c r="B271" s="115" t="s">
        <v>135</v>
      </c>
      <c r="C271" s="196" t="s">
        <v>290</v>
      </c>
      <c r="D271" s="416" t="s">
        <v>616</v>
      </c>
      <c r="E271" s="184" t="n">
        <v>0</v>
      </c>
      <c r="F271" s="184" t="n">
        <v>0</v>
      </c>
      <c r="G271" s="184" t="n">
        <v>0</v>
      </c>
      <c r="H271" s="184" t="n">
        <v>0</v>
      </c>
      <c r="I271" s="184" t="n">
        <v>0</v>
      </c>
      <c r="J271" s="184" t="n">
        <v>0</v>
      </c>
      <c r="K271" s="184" t="n">
        <f aca="false">SUM(E271:J271)</f>
        <v>0</v>
      </c>
      <c r="L271" s="461" t="n">
        <v>0</v>
      </c>
    </row>
    <row r="272" customFormat="false" ht="13.1" hidden="false" customHeight="false" outlineLevel="0" collapsed="false">
      <c r="A272" s="460" t="s">
        <v>485</v>
      </c>
      <c r="B272" s="115" t="s">
        <v>142</v>
      </c>
      <c r="C272" s="196" t="s">
        <v>621</v>
      </c>
      <c r="D272" s="416" t="s">
        <v>622</v>
      </c>
      <c r="E272" s="184" t="n">
        <v>0</v>
      </c>
      <c r="F272" s="184" t="n">
        <v>369656</v>
      </c>
      <c r="G272" s="184" t="n">
        <v>740600</v>
      </c>
      <c r="H272" s="184" t="n">
        <v>0</v>
      </c>
      <c r="I272" s="184" t="n">
        <v>3047000</v>
      </c>
      <c r="J272" s="184" t="n">
        <v>1170400</v>
      </c>
      <c r="K272" s="184" t="n">
        <f aca="false">SUM(E272:J272)</f>
        <v>5327656</v>
      </c>
      <c r="L272" s="461" t="n">
        <v>70936553</v>
      </c>
    </row>
    <row r="273" customFormat="false" ht="20.6" hidden="false" customHeight="false" outlineLevel="0" collapsed="false">
      <c r="A273" s="460" t="s">
        <v>485</v>
      </c>
      <c r="B273" s="115" t="s">
        <v>142</v>
      </c>
      <c r="C273" s="196" t="s">
        <v>623</v>
      </c>
      <c r="D273" s="416" t="s">
        <v>624</v>
      </c>
      <c r="E273" s="184" t="n">
        <v>0</v>
      </c>
      <c r="F273" s="184" t="n">
        <v>0</v>
      </c>
      <c r="G273" s="184" t="n">
        <v>0</v>
      </c>
      <c r="H273" s="184" t="n">
        <v>0</v>
      </c>
      <c r="I273" s="184" t="n">
        <v>0</v>
      </c>
      <c r="J273" s="184" t="n">
        <v>0</v>
      </c>
      <c r="K273" s="184" t="n">
        <f aca="false">SUM(E273:J273)</f>
        <v>0</v>
      </c>
      <c r="L273" s="461" t="n">
        <v>30255764</v>
      </c>
    </row>
    <row r="274" customFormat="false" ht="13.1" hidden="false" customHeight="false" outlineLevel="0" collapsed="false">
      <c r="A274" s="460" t="s">
        <v>485</v>
      </c>
      <c r="B274" s="115" t="s">
        <v>142</v>
      </c>
      <c r="C274" s="196" t="s">
        <v>625</v>
      </c>
      <c r="D274" s="416" t="s">
        <v>626</v>
      </c>
      <c r="E274" s="184" t="n">
        <v>361200</v>
      </c>
      <c r="F274" s="184" t="n">
        <v>16802346</v>
      </c>
      <c r="G274" s="184" t="n">
        <v>12558396</v>
      </c>
      <c r="H274" s="184" t="n">
        <v>6717263</v>
      </c>
      <c r="I274" s="184" t="n">
        <v>9402783</v>
      </c>
      <c r="J274" s="184" t="n">
        <v>102960</v>
      </c>
      <c r="K274" s="184" t="n">
        <f aca="false">SUM(E274:J274)</f>
        <v>45944948</v>
      </c>
      <c r="L274" s="461" t="n">
        <v>1026848542</v>
      </c>
    </row>
    <row r="275" customFormat="false" ht="20.6" hidden="false" customHeight="false" outlineLevel="0" collapsed="false">
      <c r="A275" s="460" t="s">
        <v>485</v>
      </c>
      <c r="B275" s="115" t="s">
        <v>142</v>
      </c>
      <c r="C275" s="196" t="s">
        <v>627</v>
      </c>
      <c r="D275" s="416" t="s">
        <v>628</v>
      </c>
      <c r="E275" s="184" t="n">
        <v>0</v>
      </c>
      <c r="F275" s="184" t="n">
        <v>0</v>
      </c>
      <c r="G275" s="184" t="n">
        <v>7009400</v>
      </c>
      <c r="H275" s="184" t="n">
        <v>16790566</v>
      </c>
      <c r="I275" s="184" t="n">
        <v>11058225</v>
      </c>
      <c r="J275" s="184" t="n">
        <v>0</v>
      </c>
      <c r="K275" s="184" t="n">
        <f aca="false">SUM(E275:J275)</f>
        <v>34858191</v>
      </c>
      <c r="L275" s="461" t="n">
        <v>511900940</v>
      </c>
    </row>
    <row r="276" customFormat="false" ht="13.1" hidden="false" customHeight="false" outlineLevel="0" collapsed="false">
      <c r="A276" s="460" t="s">
        <v>485</v>
      </c>
      <c r="B276" s="115" t="s">
        <v>142</v>
      </c>
      <c r="C276" s="196" t="s">
        <v>397</v>
      </c>
      <c r="D276" s="416" t="s">
        <v>629</v>
      </c>
      <c r="E276" s="184" t="n">
        <v>0</v>
      </c>
      <c r="F276" s="184" t="n">
        <v>0</v>
      </c>
      <c r="G276" s="184" t="n">
        <v>0</v>
      </c>
      <c r="H276" s="184" t="n">
        <v>0</v>
      </c>
      <c r="I276" s="184" t="n">
        <v>0</v>
      </c>
      <c r="J276" s="184" t="n">
        <v>0</v>
      </c>
      <c r="K276" s="184" t="n">
        <f aca="false">SUM(E276:J276)</f>
        <v>0</v>
      </c>
      <c r="L276" s="461" t="n">
        <v>376062</v>
      </c>
    </row>
    <row r="277" customFormat="false" ht="20.6" hidden="false" customHeight="false" outlineLevel="0" collapsed="false">
      <c r="A277" s="460" t="s">
        <v>485</v>
      </c>
      <c r="B277" s="115" t="s">
        <v>142</v>
      </c>
      <c r="C277" s="196" t="s">
        <v>630</v>
      </c>
      <c r="D277" s="416" t="s">
        <v>631</v>
      </c>
      <c r="E277" s="184" t="n">
        <v>0</v>
      </c>
      <c r="F277" s="184" t="n">
        <v>0</v>
      </c>
      <c r="G277" s="184" t="n">
        <v>0</v>
      </c>
      <c r="H277" s="184" t="n">
        <v>0</v>
      </c>
      <c r="I277" s="184" t="n">
        <v>0</v>
      </c>
      <c r="J277" s="184" t="n">
        <v>0</v>
      </c>
      <c r="K277" s="184" t="n">
        <f aca="false">SUM(E277:J277)</f>
        <v>0</v>
      </c>
      <c r="L277" s="461" t="n">
        <v>707686</v>
      </c>
    </row>
    <row r="278" customFormat="false" ht="30" hidden="false" customHeight="false" outlineLevel="0" collapsed="false">
      <c r="A278" s="460" t="s">
        <v>485</v>
      </c>
      <c r="B278" s="115" t="s">
        <v>142</v>
      </c>
      <c r="C278" s="196" t="s">
        <v>632</v>
      </c>
      <c r="D278" s="416" t="s">
        <v>633</v>
      </c>
      <c r="E278" s="184" t="n">
        <v>0</v>
      </c>
      <c r="F278" s="184" t="n">
        <v>0</v>
      </c>
      <c r="G278" s="184" t="n">
        <v>161094</v>
      </c>
      <c r="H278" s="184" t="n">
        <v>0</v>
      </c>
      <c r="I278" s="184" t="n">
        <v>0</v>
      </c>
      <c r="J278" s="184" t="n">
        <v>9812</v>
      </c>
      <c r="K278" s="184" t="n">
        <f aca="false">SUM(E278:J278)</f>
        <v>170906</v>
      </c>
      <c r="L278" s="461" t="n">
        <v>3419789</v>
      </c>
    </row>
    <row r="279" customFormat="false" ht="30" hidden="false" customHeight="false" outlineLevel="0" collapsed="false">
      <c r="A279" s="460" t="s">
        <v>485</v>
      </c>
      <c r="B279" s="115" t="s">
        <v>142</v>
      </c>
      <c r="C279" s="196" t="s">
        <v>634</v>
      </c>
      <c r="D279" s="416" t="s">
        <v>635</v>
      </c>
      <c r="E279" s="184" t="n">
        <v>0</v>
      </c>
      <c r="F279" s="184" t="n">
        <v>0</v>
      </c>
      <c r="G279" s="184" t="n">
        <v>0</v>
      </c>
      <c r="H279" s="184" t="n">
        <v>0</v>
      </c>
      <c r="I279" s="184" t="n">
        <v>118800</v>
      </c>
      <c r="J279" s="184" t="n">
        <v>0</v>
      </c>
      <c r="K279" s="184" t="n">
        <f aca="false">SUM(E279:J279)</f>
        <v>118800</v>
      </c>
      <c r="L279" s="461" t="n">
        <v>1574640</v>
      </c>
    </row>
    <row r="280" customFormat="false" ht="20.6" hidden="false" customHeight="false" outlineLevel="0" collapsed="false">
      <c r="A280" s="460" t="s">
        <v>485</v>
      </c>
      <c r="B280" s="115" t="s">
        <v>142</v>
      </c>
      <c r="C280" s="196" t="s">
        <v>318</v>
      </c>
      <c r="D280" s="416" t="s">
        <v>636</v>
      </c>
      <c r="E280" s="184" t="n">
        <v>0</v>
      </c>
      <c r="F280" s="184" t="n">
        <v>104950</v>
      </c>
      <c r="G280" s="184" t="n">
        <v>0</v>
      </c>
      <c r="H280" s="184" t="n">
        <v>0</v>
      </c>
      <c r="I280" s="184" t="n">
        <v>0</v>
      </c>
      <c r="J280" s="184" t="n">
        <v>0</v>
      </c>
      <c r="K280" s="184" t="n">
        <f aca="false">SUM(E280:J280)</f>
        <v>104950</v>
      </c>
      <c r="L280" s="461" t="n">
        <v>4556001</v>
      </c>
    </row>
    <row r="281" customFormat="false" ht="20.6" hidden="false" customHeight="false" outlineLevel="0" collapsed="false">
      <c r="A281" s="460" t="s">
        <v>485</v>
      </c>
      <c r="B281" s="115" t="s">
        <v>142</v>
      </c>
      <c r="C281" s="196" t="s">
        <v>637</v>
      </c>
      <c r="D281" s="416" t="s">
        <v>638</v>
      </c>
      <c r="E281" s="184" t="n">
        <v>0</v>
      </c>
      <c r="F281" s="184" t="n">
        <v>0</v>
      </c>
      <c r="G281" s="184" t="n">
        <v>0</v>
      </c>
      <c r="H281" s="184" t="n">
        <v>0</v>
      </c>
      <c r="I281" s="184" t="n">
        <v>0</v>
      </c>
      <c r="J281" s="184" t="n">
        <v>0</v>
      </c>
      <c r="K281" s="184" t="n">
        <f aca="false">SUM(E281:J281)</f>
        <v>0</v>
      </c>
      <c r="L281" s="461" t="n">
        <v>897761</v>
      </c>
    </row>
    <row r="282" customFormat="false" ht="20.6" hidden="false" customHeight="false" outlineLevel="0" collapsed="false">
      <c r="A282" s="460" t="s">
        <v>485</v>
      </c>
      <c r="B282" s="115" t="s">
        <v>142</v>
      </c>
      <c r="C282" s="196" t="s">
        <v>639</v>
      </c>
      <c r="D282" s="416" t="s">
        <v>640</v>
      </c>
      <c r="E282" s="184" t="n">
        <v>172200</v>
      </c>
      <c r="F282" s="184" t="n">
        <v>4615000</v>
      </c>
      <c r="G282" s="184" t="n">
        <v>0</v>
      </c>
      <c r="H282" s="184" t="n">
        <v>324000</v>
      </c>
      <c r="I282" s="184" t="n">
        <v>2497500</v>
      </c>
      <c r="J282" s="184" t="n">
        <v>5194700</v>
      </c>
      <c r="K282" s="184" t="n">
        <f aca="false">SUM(E282:J282)</f>
        <v>12803400</v>
      </c>
      <c r="L282" s="461" t="n">
        <v>519506980</v>
      </c>
    </row>
    <row r="283" customFormat="false" ht="13.1" hidden="false" customHeight="false" outlineLevel="0" collapsed="false">
      <c r="A283" s="460" t="s">
        <v>485</v>
      </c>
      <c r="B283" s="115" t="s">
        <v>142</v>
      </c>
      <c r="C283" s="196" t="s">
        <v>373</v>
      </c>
      <c r="D283" s="416" t="s">
        <v>641</v>
      </c>
      <c r="E283" s="184" t="n">
        <v>0</v>
      </c>
      <c r="F283" s="184" t="n">
        <v>3997144</v>
      </c>
      <c r="G283" s="184" t="n">
        <v>0</v>
      </c>
      <c r="H283" s="184" t="n">
        <v>0</v>
      </c>
      <c r="I283" s="184" t="n">
        <v>0</v>
      </c>
      <c r="J283" s="184" t="n">
        <v>0</v>
      </c>
      <c r="K283" s="184" t="n">
        <f aca="false">SUM(E283:J283)</f>
        <v>3997144</v>
      </c>
      <c r="L283" s="461" t="n">
        <v>162711878</v>
      </c>
    </row>
    <row r="284" customFormat="false" ht="20.6" hidden="false" customHeight="false" outlineLevel="0" collapsed="false">
      <c r="A284" s="460" t="s">
        <v>485</v>
      </c>
      <c r="B284" s="115" t="s">
        <v>142</v>
      </c>
      <c r="C284" s="196" t="s">
        <v>642</v>
      </c>
      <c r="D284" s="416" t="s">
        <v>643</v>
      </c>
      <c r="E284" s="184" t="n">
        <v>0</v>
      </c>
      <c r="F284" s="184" t="n">
        <v>0</v>
      </c>
      <c r="G284" s="184" t="n">
        <v>0</v>
      </c>
      <c r="H284" s="184" t="n">
        <v>0</v>
      </c>
      <c r="I284" s="184" t="n">
        <v>0</v>
      </c>
      <c r="J284" s="184" t="n">
        <v>0</v>
      </c>
      <c r="K284" s="184" t="n">
        <f aca="false">SUM(E284:J284)</f>
        <v>0</v>
      </c>
      <c r="L284" s="461" t="n">
        <v>11192601</v>
      </c>
    </row>
    <row r="285" customFormat="false" ht="30" hidden="false" customHeight="false" outlineLevel="0" collapsed="false">
      <c r="A285" s="460" t="s">
        <v>485</v>
      </c>
      <c r="B285" s="115" t="s">
        <v>142</v>
      </c>
      <c r="C285" s="196" t="s">
        <v>644</v>
      </c>
      <c r="D285" s="416" t="s">
        <v>645</v>
      </c>
      <c r="E285" s="184" t="n">
        <v>0</v>
      </c>
      <c r="F285" s="184" t="n">
        <v>0</v>
      </c>
      <c r="G285" s="184" t="n">
        <v>0</v>
      </c>
      <c r="H285" s="184" t="n">
        <v>0</v>
      </c>
      <c r="I285" s="184" t="n">
        <v>0</v>
      </c>
      <c r="J285" s="184" t="n">
        <v>0</v>
      </c>
      <c r="K285" s="184" t="n">
        <f aca="false">SUM(E285:J285)</f>
        <v>0</v>
      </c>
      <c r="L285" s="461" t="n">
        <v>5130433</v>
      </c>
    </row>
    <row r="286" customFormat="false" ht="20.6" hidden="false" customHeight="false" outlineLevel="0" collapsed="false">
      <c r="A286" s="460" t="s">
        <v>485</v>
      </c>
      <c r="B286" s="115" t="s">
        <v>142</v>
      </c>
      <c r="C286" s="196" t="s">
        <v>646</v>
      </c>
      <c r="D286" s="416" t="s">
        <v>647</v>
      </c>
      <c r="E286" s="184" t="n">
        <v>0</v>
      </c>
      <c r="F286" s="184" t="n">
        <v>302400</v>
      </c>
      <c r="G286" s="184" t="n">
        <v>1043690</v>
      </c>
      <c r="H286" s="184" t="n">
        <v>828500</v>
      </c>
      <c r="I286" s="184" t="n">
        <v>0</v>
      </c>
      <c r="J286" s="184" t="n">
        <v>0</v>
      </c>
      <c r="K286" s="184" t="n">
        <f aca="false">SUM(E286:J286)</f>
        <v>2174590</v>
      </c>
      <c r="L286" s="461" t="n">
        <v>82941422</v>
      </c>
    </row>
    <row r="287" customFormat="false" ht="20.6" hidden="false" customHeight="false" outlineLevel="0" collapsed="false">
      <c r="A287" s="460" t="s">
        <v>485</v>
      </c>
      <c r="B287" s="115" t="s">
        <v>142</v>
      </c>
      <c r="C287" s="196" t="s">
        <v>648</v>
      </c>
      <c r="D287" s="416" t="s">
        <v>649</v>
      </c>
      <c r="E287" s="184" t="n">
        <v>0</v>
      </c>
      <c r="F287" s="184" t="n">
        <v>0</v>
      </c>
      <c r="G287" s="184" t="n">
        <v>0</v>
      </c>
      <c r="H287" s="184" t="n">
        <v>0</v>
      </c>
      <c r="I287" s="184" t="n">
        <v>303128</v>
      </c>
      <c r="J287" s="184" t="n">
        <v>0</v>
      </c>
      <c r="K287" s="184" t="n">
        <f aca="false">SUM(E287:J287)</f>
        <v>303128</v>
      </c>
      <c r="L287" s="461" t="n">
        <v>49870353</v>
      </c>
    </row>
    <row r="288" customFormat="false" ht="13.1" hidden="false" customHeight="false" outlineLevel="0" collapsed="false">
      <c r="A288" s="460" t="s">
        <v>485</v>
      </c>
      <c r="B288" s="115" t="s">
        <v>142</v>
      </c>
      <c r="C288" s="196" t="s">
        <v>350</v>
      </c>
      <c r="D288" s="416" t="s">
        <v>650</v>
      </c>
      <c r="E288" s="184" t="n">
        <v>0</v>
      </c>
      <c r="F288" s="184" t="n">
        <v>0</v>
      </c>
      <c r="G288" s="184" t="n">
        <v>0</v>
      </c>
      <c r="H288" s="184" t="n">
        <v>0</v>
      </c>
      <c r="I288" s="184" t="n">
        <v>0</v>
      </c>
      <c r="J288" s="184" t="n">
        <v>0</v>
      </c>
      <c r="K288" s="184" t="n">
        <f aca="false">SUM(E288:J288)</f>
        <v>0</v>
      </c>
      <c r="L288" s="461" t="n">
        <v>8611734</v>
      </c>
    </row>
    <row r="289" customFormat="false" ht="13.1" hidden="false" customHeight="false" outlineLevel="0" collapsed="false">
      <c r="A289" s="460" t="s">
        <v>485</v>
      </c>
      <c r="B289" s="115" t="s">
        <v>142</v>
      </c>
      <c r="C289" s="196" t="s">
        <v>326</v>
      </c>
      <c r="D289" s="416" t="s">
        <v>652</v>
      </c>
      <c r="E289" s="184" t="n">
        <v>742560</v>
      </c>
      <c r="F289" s="184" t="n">
        <v>2884704</v>
      </c>
      <c r="G289" s="184" t="n">
        <v>1371700</v>
      </c>
      <c r="H289" s="184" t="n">
        <v>3671547</v>
      </c>
      <c r="I289" s="184" t="n">
        <v>4561403</v>
      </c>
      <c r="J289" s="184" t="n">
        <v>728994</v>
      </c>
      <c r="K289" s="184" t="n">
        <f aca="false">SUM(E289:J289)</f>
        <v>13960908</v>
      </c>
      <c r="L289" s="461" t="n">
        <v>489849419</v>
      </c>
    </row>
    <row r="290" customFormat="false" ht="13.1" hidden="false" customHeight="false" outlineLevel="0" collapsed="false">
      <c r="A290" s="460" t="s">
        <v>485</v>
      </c>
      <c r="B290" s="115" t="s">
        <v>142</v>
      </c>
      <c r="C290" s="196" t="s">
        <v>341</v>
      </c>
      <c r="D290" s="416" t="s">
        <v>653</v>
      </c>
      <c r="E290" s="184" t="n">
        <v>0</v>
      </c>
      <c r="F290" s="184" t="n">
        <v>0</v>
      </c>
      <c r="G290" s="184" t="n">
        <v>0</v>
      </c>
      <c r="H290" s="184" t="n">
        <v>0</v>
      </c>
      <c r="I290" s="184" t="n">
        <v>0</v>
      </c>
      <c r="J290" s="184" t="n">
        <v>0</v>
      </c>
      <c r="K290" s="184" t="n">
        <f aca="false">SUM(E290:J290)</f>
        <v>0</v>
      </c>
      <c r="L290" s="461" t="n">
        <v>59826</v>
      </c>
    </row>
    <row r="291" customFormat="false" ht="13.1" hidden="false" customHeight="false" outlineLevel="0" collapsed="false">
      <c r="A291" s="460" t="s">
        <v>485</v>
      </c>
      <c r="B291" s="115" t="s">
        <v>142</v>
      </c>
      <c r="C291" s="196" t="s">
        <v>343</v>
      </c>
      <c r="D291" s="416" t="s">
        <v>654</v>
      </c>
      <c r="E291" s="184" t="n">
        <v>0</v>
      </c>
      <c r="F291" s="184" t="n">
        <v>281600</v>
      </c>
      <c r="G291" s="184" t="n">
        <v>84672</v>
      </c>
      <c r="H291" s="184" t="n">
        <v>0</v>
      </c>
      <c r="I291" s="184" t="n">
        <v>198122</v>
      </c>
      <c r="J291" s="184" t="n">
        <v>0</v>
      </c>
      <c r="K291" s="184" t="n">
        <f aca="false">SUM(E291:J291)</f>
        <v>564394</v>
      </c>
      <c r="L291" s="461" t="n">
        <v>8370180</v>
      </c>
    </row>
    <row r="292" customFormat="false" ht="20.6" hidden="false" customHeight="false" outlineLevel="0" collapsed="false">
      <c r="A292" s="460" t="s">
        <v>485</v>
      </c>
      <c r="B292" s="115" t="s">
        <v>142</v>
      </c>
      <c r="C292" s="196" t="s">
        <v>332</v>
      </c>
      <c r="D292" s="416" t="s">
        <v>655</v>
      </c>
      <c r="E292" s="184" t="n">
        <v>0</v>
      </c>
      <c r="F292" s="184" t="n">
        <v>0</v>
      </c>
      <c r="G292" s="184" t="n">
        <v>0</v>
      </c>
      <c r="H292" s="184" t="n">
        <v>0</v>
      </c>
      <c r="I292" s="184" t="n">
        <v>0</v>
      </c>
      <c r="J292" s="184" t="n">
        <v>0</v>
      </c>
      <c r="K292" s="184" t="n">
        <f aca="false">SUM(E292:J292)</f>
        <v>0</v>
      </c>
      <c r="L292" s="461" t="n">
        <v>335559</v>
      </c>
    </row>
    <row r="293" customFormat="false" ht="13.1" hidden="false" customHeight="false" outlineLevel="0" collapsed="false">
      <c r="A293" s="460" t="s">
        <v>485</v>
      </c>
      <c r="B293" s="115" t="s">
        <v>142</v>
      </c>
      <c r="C293" s="196" t="s">
        <v>656</v>
      </c>
      <c r="D293" s="416" t="s">
        <v>657</v>
      </c>
      <c r="E293" s="184" t="n">
        <v>0</v>
      </c>
      <c r="F293" s="184" t="n">
        <v>0</v>
      </c>
      <c r="G293" s="184" t="n">
        <v>0</v>
      </c>
      <c r="H293" s="184" t="n">
        <v>2120000</v>
      </c>
      <c r="I293" s="184" t="n">
        <v>0</v>
      </c>
      <c r="J293" s="184" t="n">
        <v>0</v>
      </c>
      <c r="K293" s="184" t="n">
        <f aca="false">SUM(E293:J293)</f>
        <v>2120000</v>
      </c>
      <c r="L293" s="461" t="n">
        <v>123638700</v>
      </c>
    </row>
    <row r="294" customFormat="false" ht="20.6" hidden="false" customHeight="false" outlineLevel="0" collapsed="false">
      <c r="A294" s="460" t="s">
        <v>485</v>
      </c>
      <c r="B294" s="115" t="s">
        <v>142</v>
      </c>
      <c r="C294" s="196" t="s">
        <v>345</v>
      </c>
      <c r="D294" s="416" t="s">
        <v>658</v>
      </c>
      <c r="E294" s="184" t="n">
        <v>0</v>
      </c>
      <c r="F294" s="184" t="n">
        <v>0</v>
      </c>
      <c r="G294" s="184" t="n">
        <v>0</v>
      </c>
      <c r="H294" s="184" t="n">
        <v>0</v>
      </c>
      <c r="I294" s="184" t="n">
        <v>0</v>
      </c>
      <c r="J294" s="184" t="n">
        <v>0</v>
      </c>
      <c r="K294" s="184" t="n">
        <f aca="false">SUM(E294:J294)</f>
        <v>0</v>
      </c>
      <c r="L294" s="461" t="n">
        <v>18149</v>
      </c>
    </row>
    <row r="295" customFormat="false" ht="13.1" hidden="false" customHeight="false" outlineLevel="0" collapsed="false">
      <c r="A295" s="460" t="s">
        <v>485</v>
      </c>
      <c r="B295" s="115" t="s">
        <v>142</v>
      </c>
      <c r="C295" s="196" t="s">
        <v>352</v>
      </c>
      <c r="D295" s="416" t="s">
        <v>659</v>
      </c>
      <c r="E295" s="184" t="n">
        <v>0</v>
      </c>
      <c r="F295" s="184" t="n">
        <v>0</v>
      </c>
      <c r="G295" s="184" t="n">
        <v>0</v>
      </c>
      <c r="H295" s="184" t="n">
        <v>0</v>
      </c>
      <c r="I295" s="184" t="n">
        <v>0</v>
      </c>
      <c r="J295" s="184" t="n">
        <v>0</v>
      </c>
      <c r="K295" s="184" t="n">
        <f aca="false">SUM(E295:J295)</f>
        <v>0</v>
      </c>
      <c r="L295" s="461" t="n">
        <v>962013</v>
      </c>
    </row>
    <row r="296" customFormat="false" ht="20.6" hidden="false" customHeight="false" outlineLevel="0" collapsed="false">
      <c r="A296" s="460" t="s">
        <v>485</v>
      </c>
      <c r="B296" s="115" t="s">
        <v>142</v>
      </c>
      <c r="C296" s="196" t="s">
        <v>660</v>
      </c>
      <c r="D296" s="416" t="s">
        <v>651</v>
      </c>
      <c r="E296" s="184" t="n">
        <v>0</v>
      </c>
      <c r="F296" s="184" t="n">
        <v>0</v>
      </c>
      <c r="G296" s="184" t="n">
        <v>0</v>
      </c>
      <c r="H296" s="184" t="n">
        <v>0</v>
      </c>
      <c r="I296" s="184" t="n">
        <v>0</v>
      </c>
      <c r="J296" s="184" t="n">
        <v>0</v>
      </c>
      <c r="K296" s="184" t="n">
        <f aca="false">SUM(E296:J296)</f>
        <v>0</v>
      </c>
      <c r="L296" s="461" t="n">
        <v>1475628</v>
      </c>
    </row>
    <row r="297" customFormat="false" ht="13.1" hidden="false" customHeight="false" outlineLevel="0" collapsed="false">
      <c r="A297" s="460" t="s">
        <v>485</v>
      </c>
      <c r="B297" s="115" t="s">
        <v>142</v>
      </c>
      <c r="C297" s="196" t="s">
        <v>321</v>
      </c>
      <c r="D297" s="416" t="s">
        <v>661</v>
      </c>
      <c r="E297" s="184" t="n">
        <v>0</v>
      </c>
      <c r="F297" s="184" t="n">
        <v>0</v>
      </c>
      <c r="G297" s="184" t="n">
        <v>0</v>
      </c>
      <c r="H297" s="184" t="n">
        <v>0</v>
      </c>
      <c r="I297" s="184" t="n">
        <v>0</v>
      </c>
      <c r="J297" s="184" t="n">
        <v>0</v>
      </c>
      <c r="K297" s="184" t="n">
        <f aca="false">SUM(E297:J297)</f>
        <v>0</v>
      </c>
      <c r="L297" s="461" t="n">
        <v>2339587</v>
      </c>
    </row>
    <row r="298" customFormat="false" ht="13.1" hidden="false" customHeight="false" outlineLevel="0" collapsed="false">
      <c r="A298" s="460" t="s">
        <v>485</v>
      </c>
      <c r="B298" s="115" t="s">
        <v>142</v>
      </c>
      <c r="C298" s="196" t="s">
        <v>662</v>
      </c>
      <c r="D298" s="416" t="s">
        <v>663</v>
      </c>
      <c r="E298" s="184" t="n">
        <v>0</v>
      </c>
      <c r="F298" s="184" t="n">
        <v>0</v>
      </c>
      <c r="G298" s="184" t="n">
        <v>0</v>
      </c>
      <c r="H298" s="184" t="n">
        <v>0</v>
      </c>
      <c r="I298" s="184" t="n">
        <v>0</v>
      </c>
      <c r="J298" s="184" t="n">
        <v>0</v>
      </c>
      <c r="K298" s="184" t="n">
        <f aca="false">SUM(E298:J298)</f>
        <v>0</v>
      </c>
      <c r="L298" s="461" t="n">
        <v>1097610</v>
      </c>
    </row>
    <row r="299" customFormat="false" ht="13.1" hidden="false" customHeight="false" outlineLevel="0" collapsed="false">
      <c r="A299" s="460" t="s">
        <v>485</v>
      </c>
      <c r="B299" s="115" t="s">
        <v>142</v>
      </c>
      <c r="C299" s="196" t="s">
        <v>321</v>
      </c>
      <c r="D299" s="416" t="s">
        <v>664</v>
      </c>
      <c r="E299" s="184" t="n">
        <v>0</v>
      </c>
      <c r="F299" s="184" t="n">
        <v>0</v>
      </c>
      <c r="G299" s="184" t="n">
        <v>0</v>
      </c>
      <c r="H299" s="184" t="n">
        <v>0</v>
      </c>
      <c r="I299" s="184" t="n">
        <v>0</v>
      </c>
      <c r="J299" s="184" t="n">
        <v>0</v>
      </c>
      <c r="K299" s="184" t="n">
        <f aca="false">SUM(E299:J299)</f>
        <v>0</v>
      </c>
      <c r="L299" s="461" t="n">
        <v>482268</v>
      </c>
    </row>
    <row r="300" customFormat="false" ht="20.6" hidden="false" customHeight="false" outlineLevel="0" collapsed="false">
      <c r="A300" s="460" t="s">
        <v>485</v>
      </c>
      <c r="B300" s="115" t="s">
        <v>142</v>
      </c>
      <c r="C300" s="196" t="s">
        <v>204</v>
      </c>
      <c r="D300" s="416" t="s">
        <v>665</v>
      </c>
      <c r="E300" s="184" t="n">
        <v>0</v>
      </c>
      <c r="F300" s="184" t="n">
        <v>0</v>
      </c>
      <c r="G300" s="184" t="n">
        <v>0</v>
      </c>
      <c r="H300" s="184" t="n">
        <v>2725218</v>
      </c>
      <c r="I300" s="184" t="n">
        <v>0</v>
      </c>
      <c r="J300" s="184" t="n">
        <v>0</v>
      </c>
      <c r="K300" s="184" t="n">
        <f aca="false">SUM(E300:J300)</f>
        <v>2725218</v>
      </c>
      <c r="L300" s="461" t="n">
        <v>28354224</v>
      </c>
    </row>
    <row r="301" customFormat="false" ht="13.1" hidden="false" customHeight="false" outlineLevel="0" collapsed="false">
      <c r="A301" s="460" t="s">
        <v>485</v>
      </c>
      <c r="B301" s="115" t="s">
        <v>142</v>
      </c>
      <c r="C301" s="196" t="s">
        <v>173</v>
      </c>
      <c r="D301" s="416" t="s">
        <v>666</v>
      </c>
      <c r="E301" s="184" t="n">
        <v>0</v>
      </c>
      <c r="F301" s="184" t="n">
        <v>0</v>
      </c>
      <c r="G301" s="184" t="n">
        <v>0</v>
      </c>
      <c r="H301" s="184" t="n">
        <v>1255800</v>
      </c>
      <c r="I301" s="184" t="n">
        <v>0</v>
      </c>
      <c r="J301" s="184" t="n">
        <v>3666384</v>
      </c>
      <c r="K301" s="184" t="n">
        <f aca="false">SUM(E301:J301)</f>
        <v>4922184</v>
      </c>
      <c r="L301" s="461" t="n">
        <v>34556571</v>
      </c>
    </row>
    <row r="302" customFormat="false" ht="13.1" hidden="false" customHeight="false" outlineLevel="0" collapsed="false">
      <c r="A302" s="460" t="s">
        <v>485</v>
      </c>
      <c r="B302" s="115" t="s">
        <v>142</v>
      </c>
      <c r="C302" s="196" t="s">
        <v>667</v>
      </c>
      <c r="D302" s="416" t="s">
        <v>668</v>
      </c>
      <c r="E302" s="184" t="n">
        <v>0</v>
      </c>
      <c r="F302" s="184" t="n">
        <v>0</v>
      </c>
      <c r="G302" s="184" t="n">
        <v>0</v>
      </c>
      <c r="H302" s="184" t="n">
        <v>0</v>
      </c>
      <c r="I302" s="184" t="n">
        <v>0</v>
      </c>
      <c r="J302" s="184" t="n">
        <v>0</v>
      </c>
      <c r="K302" s="184" t="n">
        <f aca="false">SUM(E302:J302)</f>
        <v>0</v>
      </c>
      <c r="L302" s="461" t="n">
        <v>11107064</v>
      </c>
    </row>
    <row r="303" customFormat="false" ht="20.6" hidden="false" customHeight="false" outlineLevel="0" collapsed="false">
      <c r="A303" s="460" t="s">
        <v>485</v>
      </c>
      <c r="B303" s="115" t="s">
        <v>142</v>
      </c>
      <c r="C303" s="196" t="s">
        <v>669</v>
      </c>
      <c r="D303" s="416" t="s">
        <v>670</v>
      </c>
      <c r="E303" s="184" t="n">
        <v>0</v>
      </c>
      <c r="F303" s="184" t="n">
        <v>729905</v>
      </c>
      <c r="G303" s="184" t="n">
        <v>578082</v>
      </c>
      <c r="H303" s="184" t="n">
        <v>1823670</v>
      </c>
      <c r="I303" s="184" t="n">
        <v>0</v>
      </c>
      <c r="J303" s="184" t="n">
        <v>1773680</v>
      </c>
      <c r="K303" s="184" t="n">
        <f aca="false">SUM(E303:J303)</f>
        <v>4905337</v>
      </c>
      <c r="L303" s="461" t="n">
        <v>198885112</v>
      </c>
    </row>
    <row r="304" customFormat="false" ht="20.6" hidden="false" customHeight="false" outlineLevel="0" collapsed="false">
      <c r="A304" s="460" t="s">
        <v>485</v>
      </c>
      <c r="B304" s="115" t="s">
        <v>142</v>
      </c>
      <c r="C304" s="196" t="s">
        <v>365</v>
      </c>
      <c r="D304" s="416" t="s">
        <v>1347</v>
      </c>
      <c r="E304" s="184" t="n">
        <v>2798700</v>
      </c>
      <c r="F304" s="184" t="n">
        <v>5244000</v>
      </c>
      <c r="G304" s="184" t="n">
        <v>598500</v>
      </c>
      <c r="H304" s="184" t="n">
        <v>12540000</v>
      </c>
      <c r="I304" s="184" t="n">
        <v>4041300</v>
      </c>
      <c r="J304" s="184" t="n">
        <v>969000</v>
      </c>
      <c r="K304" s="184" t="n">
        <f aca="false">SUM(E304:J304)</f>
        <v>26191500</v>
      </c>
      <c r="L304" s="461" t="n">
        <v>1281200685</v>
      </c>
    </row>
    <row r="305" customFormat="false" ht="20.6" hidden="false" customHeight="false" outlineLevel="0" collapsed="false">
      <c r="A305" s="460" t="s">
        <v>485</v>
      </c>
      <c r="B305" s="115" t="s">
        <v>142</v>
      </c>
      <c r="C305" s="196" t="s">
        <v>204</v>
      </c>
      <c r="D305" s="416" t="s">
        <v>674</v>
      </c>
      <c r="E305" s="184" t="n">
        <v>10026350</v>
      </c>
      <c r="F305" s="184" t="n">
        <v>220100</v>
      </c>
      <c r="G305" s="184" t="n">
        <v>7747209</v>
      </c>
      <c r="H305" s="184" t="n">
        <v>8891929</v>
      </c>
      <c r="I305" s="184" t="n">
        <v>387510</v>
      </c>
      <c r="J305" s="184" t="n">
        <v>5327250</v>
      </c>
      <c r="K305" s="184" t="n">
        <f aca="false">SUM(E305:J305)</f>
        <v>32600348</v>
      </c>
      <c r="L305" s="461" t="n">
        <v>347709686</v>
      </c>
    </row>
    <row r="306" customFormat="false" ht="13.1" hidden="false" customHeight="false" outlineLevel="0" collapsed="false">
      <c r="A306" s="460" t="s">
        <v>485</v>
      </c>
      <c r="B306" s="115" t="s">
        <v>142</v>
      </c>
      <c r="C306" s="196" t="s">
        <v>675</v>
      </c>
      <c r="D306" s="416" t="s">
        <v>676</v>
      </c>
      <c r="E306" s="184" t="n">
        <v>0</v>
      </c>
      <c r="F306" s="184" t="n">
        <v>0</v>
      </c>
      <c r="G306" s="184" t="n">
        <v>0</v>
      </c>
      <c r="H306" s="184" t="n">
        <v>0</v>
      </c>
      <c r="I306" s="184" t="n">
        <v>0</v>
      </c>
      <c r="J306" s="184" t="n">
        <v>0</v>
      </c>
      <c r="K306" s="184" t="n">
        <f aca="false">SUM(E306:J306)</f>
        <v>0</v>
      </c>
      <c r="L306" s="461" t="n">
        <v>80475</v>
      </c>
    </row>
    <row r="307" customFormat="false" ht="20.6" hidden="false" customHeight="false" outlineLevel="0" collapsed="false">
      <c r="A307" s="460" t="s">
        <v>485</v>
      </c>
      <c r="B307" s="115" t="s">
        <v>142</v>
      </c>
      <c r="C307" s="196" t="s">
        <v>677</v>
      </c>
      <c r="D307" s="416" t="s">
        <v>678</v>
      </c>
      <c r="E307" s="184" t="n">
        <v>0</v>
      </c>
      <c r="F307" s="184" t="n">
        <v>0</v>
      </c>
      <c r="G307" s="184" t="n">
        <v>0</v>
      </c>
      <c r="H307" s="184" t="n">
        <v>0</v>
      </c>
      <c r="I307" s="184" t="n">
        <v>0</v>
      </c>
      <c r="J307" s="184" t="n">
        <v>0</v>
      </c>
      <c r="K307" s="184" t="n">
        <f aca="false">SUM(E307:J307)</f>
        <v>0</v>
      </c>
      <c r="L307" s="461" t="n">
        <v>0</v>
      </c>
    </row>
    <row r="308" customFormat="false" ht="20.6" hidden="false" customHeight="false" outlineLevel="0" collapsed="false">
      <c r="A308" s="460" t="s">
        <v>485</v>
      </c>
      <c r="B308" s="115" t="s">
        <v>142</v>
      </c>
      <c r="C308" s="196" t="s">
        <v>679</v>
      </c>
      <c r="D308" s="416" t="s">
        <v>680</v>
      </c>
      <c r="E308" s="184" t="n">
        <v>0</v>
      </c>
      <c r="F308" s="184" t="n">
        <v>0</v>
      </c>
      <c r="G308" s="184" t="n">
        <v>0</v>
      </c>
      <c r="H308" s="184" t="n">
        <v>0</v>
      </c>
      <c r="I308" s="184" t="n">
        <v>0</v>
      </c>
      <c r="J308" s="184" t="n">
        <v>0</v>
      </c>
      <c r="K308" s="184" t="n">
        <f aca="false">SUM(E308:J308)</f>
        <v>0</v>
      </c>
      <c r="L308" s="461" t="n">
        <v>3484032</v>
      </c>
    </row>
    <row r="309" customFormat="false" ht="20.6" hidden="false" customHeight="false" outlineLevel="0" collapsed="false">
      <c r="A309" s="460" t="s">
        <v>485</v>
      </c>
      <c r="B309" s="115" t="s">
        <v>142</v>
      </c>
      <c r="C309" s="196" t="s">
        <v>681</v>
      </c>
      <c r="D309" s="416" t="s">
        <v>682</v>
      </c>
      <c r="E309" s="184" t="n">
        <v>0</v>
      </c>
      <c r="F309" s="184" t="n">
        <v>0</v>
      </c>
      <c r="G309" s="184" t="n">
        <v>0</v>
      </c>
      <c r="H309" s="184" t="n">
        <v>0</v>
      </c>
      <c r="I309" s="184" t="n">
        <v>0</v>
      </c>
      <c r="J309" s="184" t="n">
        <v>0</v>
      </c>
      <c r="K309" s="184" t="n">
        <f aca="false">SUM(E309:J309)</f>
        <v>0</v>
      </c>
      <c r="L309" s="461" t="n">
        <v>17897934</v>
      </c>
    </row>
    <row r="310" customFormat="false" ht="20.6" hidden="false" customHeight="false" outlineLevel="0" collapsed="false">
      <c r="A310" s="460" t="s">
        <v>485</v>
      </c>
      <c r="B310" s="115" t="s">
        <v>142</v>
      </c>
      <c r="C310" s="196" t="s">
        <v>683</v>
      </c>
      <c r="D310" s="416" t="s">
        <v>684</v>
      </c>
      <c r="E310" s="184" t="n">
        <v>0</v>
      </c>
      <c r="F310" s="184" t="n">
        <v>0</v>
      </c>
      <c r="G310" s="184" t="n">
        <v>0</v>
      </c>
      <c r="H310" s="184" t="n">
        <v>0</v>
      </c>
      <c r="I310" s="184" t="n">
        <v>0</v>
      </c>
      <c r="J310" s="184" t="n">
        <v>0</v>
      </c>
      <c r="K310" s="184" t="n">
        <f aca="false">SUM(E310:J310)</f>
        <v>0</v>
      </c>
      <c r="L310" s="461" t="n">
        <v>4792986</v>
      </c>
    </row>
    <row r="311" customFormat="false" ht="13.1" hidden="false" customHeight="false" outlineLevel="0" collapsed="false">
      <c r="A311" s="460" t="s">
        <v>485</v>
      </c>
      <c r="B311" s="115" t="s">
        <v>142</v>
      </c>
      <c r="C311" s="196" t="s">
        <v>300</v>
      </c>
      <c r="D311" s="416" t="s">
        <v>685</v>
      </c>
      <c r="E311" s="184" t="n">
        <v>0</v>
      </c>
      <c r="F311" s="184" t="n">
        <v>0</v>
      </c>
      <c r="G311" s="184" t="n">
        <v>0</v>
      </c>
      <c r="H311" s="184" t="n">
        <v>0</v>
      </c>
      <c r="I311" s="184" t="n">
        <v>633600</v>
      </c>
      <c r="J311" s="184" t="n">
        <v>0</v>
      </c>
      <c r="K311" s="184" t="n">
        <f aca="false">SUM(E311:J311)</f>
        <v>633600</v>
      </c>
      <c r="L311" s="461" t="n">
        <v>30693580</v>
      </c>
    </row>
    <row r="312" customFormat="false" ht="30" hidden="false" customHeight="false" outlineLevel="0" collapsed="false">
      <c r="A312" s="460" t="s">
        <v>485</v>
      </c>
      <c r="B312" s="115" t="s">
        <v>142</v>
      </c>
      <c r="C312" s="196" t="s">
        <v>688</v>
      </c>
      <c r="D312" s="416" t="s">
        <v>689</v>
      </c>
      <c r="E312" s="184" t="n">
        <v>0</v>
      </c>
      <c r="F312" s="184" t="n">
        <v>0</v>
      </c>
      <c r="G312" s="184" t="n">
        <v>0</v>
      </c>
      <c r="H312" s="184" t="n">
        <v>3854918</v>
      </c>
      <c r="I312" s="184" t="n">
        <v>0</v>
      </c>
      <c r="J312" s="184" t="n">
        <v>0</v>
      </c>
      <c r="K312" s="184" t="n">
        <f aca="false">SUM(E312:J312)</f>
        <v>3854918</v>
      </c>
      <c r="L312" s="461" t="n">
        <v>76550074</v>
      </c>
    </row>
    <row r="313" customFormat="false" ht="20.6" hidden="false" customHeight="false" outlineLevel="0" collapsed="false">
      <c r="A313" s="460" t="s">
        <v>485</v>
      </c>
      <c r="B313" s="115" t="s">
        <v>142</v>
      </c>
      <c r="C313" s="196" t="s">
        <v>691</v>
      </c>
      <c r="D313" s="416" t="s">
        <v>692</v>
      </c>
      <c r="E313" s="184" t="n">
        <v>0</v>
      </c>
      <c r="F313" s="184" t="n">
        <v>0</v>
      </c>
      <c r="G313" s="184" t="n">
        <v>0</v>
      </c>
      <c r="H313" s="184" t="n">
        <v>0</v>
      </c>
      <c r="I313" s="184" t="n">
        <v>0</v>
      </c>
      <c r="J313" s="184" t="n">
        <v>0</v>
      </c>
      <c r="K313" s="184" t="n">
        <f aca="false">SUM(E313:J313)</f>
        <v>0</v>
      </c>
      <c r="L313" s="461" t="n">
        <v>0</v>
      </c>
    </row>
    <row r="314" customFormat="false" ht="20.6" hidden="false" customHeight="false" outlineLevel="0" collapsed="false">
      <c r="A314" s="460" t="s">
        <v>485</v>
      </c>
      <c r="B314" s="115" t="s">
        <v>142</v>
      </c>
      <c r="C314" s="196" t="s">
        <v>693</v>
      </c>
      <c r="D314" s="416" t="s">
        <v>694</v>
      </c>
      <c r="E314" s="184" t="n">
        <v>0</v>
      </c>
      <c r="F314" s="184" t="n">
        <v>0</v>
      </c>
      <c r="G314" s="184" t="n">
        <v>0</v>
      </c>
      <c r="H314" s="184" t="n">
        <v>0</v>
      </c>
      <c r="I314" s="184" t="n">
        <v>0</v>
      </c>
      <c r="J314" s="184" t="n">
        <v>0</v>
      </c>
      <c r="K314" s="184" t="n">
        <f aca="false">SUM(E314:J314)</f>
        <v>0</v>
      </c>
      <c r="L314" s="461" t="n">
        <v>287860031</v>
      </c>
    </row>
    <row r="315" customFormat="false" ht="20.6" hidden="false" customHeight="false" outlineLevel="0" collapsed="false">
      <c r="A315" s="460" t="s">
        <v>485</v>
      </c>
      <c r="B315" s="115" t="s">
        <v>142</v>
      </c>
      <c r="C315" s="196" t="s">
        <v>686</v>
      </c>
      <c r="D315" s="416" t="s">
        <v>687</v>
      </c>
      <c r="E315" s="184" t="n">
        <v>0</v>
      </c>
      <c r="F315" s="184" t="n">
        <v>0</v>
      </c>
      <c r="G315" s="184" t="n">
        <v>0</v>
      </c>
      <c r="H315" s="184" t="n">
        <v>0</v>
      </c>
      <c r="I315" s="184" t="n">
        <v>0</v>
      </c>
      <c r="J315" s="184" t="n">
        <v>0</v>
      </c>
      <c r="K315" s="184" t="n">
        <f aca="false">SUM(E315:J315)</f>
        <v>0</v>
      </c>
      <c r="L315" s="461" t="n">
        <v>45793300</v>
      </c>
    </row>
    <row r="316" customFormat="false" ht="13.1" hidden="false" customHeight="false" outlineLevel="0" collapsed="false">
      <c r="A316" s="460" t="s">
        <v>485</v>
      </c>
      <c r="B316" s="115" t="s">
        <v>142</v>
      </c>
      <c r="C316" s="196" t="s">
        <v>302</v>
      </c>
      <c r="D316" s="416" t="s">
        <v>695</v>
      </c>
      <c r="E316" s="184" t="n">
        <v>0</v>
      </c>
      <c r="F316" s="184" t="n">
        <v>1201200</v>
      </c>
      <c r="G316" s="184" t="n">
        <v>1209264</v>
      </c>
      <c r="H316" s="184" t="n">
        <v>2836080</v>
      </c>
      <c r="I316" s="184" t="n">
        <v>0</v>
      </c>
      <c r="J316" s="184" t="n">
        <v>1620000</v>
      </c>
      <c r="K316" s="184" t="n">
        <f aca="false">SUM(E316:J316)</f>
        <v>6866544</v>
      </c>
      <c r="L316" s="461" t="n">
        <v>80538896</v>
      </c>
    </row>
    <row r="317" customFormat="false" ht="20.6" hidden="false" customHeight="false" outlineLevel="0" collapsed="false">
      <c r="A317" s="460" t="s">
        <v>485</v>
      </c>
      <c r="B317" s="115" t="s">
        <v>142</v>
      </c>
      <c r="C317" s="196" t="s">
        <v>698</v>
      </c>
      <c r="D317" s="416" t="s">
        <v>699</v>
      </c>
      <c r="E317" s="184" t="n">
        <v>0</v>
      </c>
      <c r="F317" s="184" t="n">
        <v>0</v>
      </c>
      <c r="G317" s="184" t="n">
        <v>0</v>
      </c>
      <c r="H317" s="184" t="n">
        <v>0</v>
      </c>
      <c r="I317" s="184" t="n">
        <v>0</v>
      </c>
      <c r="J317" s="184" t="n">
        <v>0</v>
      </c>
      <c r="K317" s="184" t="n">
        <f aca="false">SUM(E317:J317)</f>
        <v>0</v>
      </c>
      <c r="L317" s="461" t="n">
        <v>1380470</v>
      </c>
    </row>
    <row r="318" customFormat="false" ht="13.1" hidden="false" customHeight="false" outlineLevel="0" collapsed="false">
      <c r="A318" s="460" t="s">
        <v>485</v>
      </c>
      <c r="B318" s="115" t="s">
        <v>142</v>
      </c>
      <c r="C318" s="196" t="s">
        <v>700</v>
      </c>
      <c r="D318" s="416" t="s">
        <v>701</v>
      </c>
      <c r="E318" s="184" t="n">
        <v>0</v>
      </c>
      <c r="F318" s="184" t="n">
        <v>0</v>
      </c>
      <c r="G318" s="184" t="n">
        <v>0</v>
      </c>
      <c r="H318" s="184" t="n">
        <v>0</v>
      </c>
      <c r="I318" s="184" t="n">
        <v>0</v>
      </c>
      <c r="J318" s="184" t="n">
        <v>0</v>
      </c>
      <c r="K318" s="184" t="n">
        <f aca="false">SUM(E318:J318)</f>
        <v>0</v>
      </c>
      <c r="L318" s="461" t="n">
        <v>0</v>
      </c>
    </row>
    <row r="319" customFormat="false" ht="13.1" hidden="false" customHeight="false" outlineLevel="0" collapsed="false">
      <c r="A319" s="460" t="s">
        <v>485</v>
      </c>
      <c r="B319" s="115" t="s">
        <v>142</v>
      </c>
      <c r="C319" s="196" t="s">
        <v>702</v>
      </c>
      <c r="D319" s="416" t="s">
        <v>703</v>
      </c>
      <c r="E319" s="184" t="n">
        <v>0</v>
      </c>
      <c r="F319" s="184" t="n">
        <v>0</v>
      </c>
      <c r="G319" s="184" t="n">
        <v>0</v>
      </c>
      <c r="H319" s="184" t="n">
        <v>0</v>
      </c>
      <c r="I319" s="184" t="n">
        <v>0</v>
      </c>
      <c r="J319" s="184" t="n">
        <v>0</v>
      </c>
      <c r="K319" s="184" t="n">
        <f aca="false">SUM(E319:J319)</f>
        <v>0</v>
      </c>
      <c r="L319" s="461" t="n">
        <v>2380600</v>
      </c>
    </row>
    <row r="320" customFormat="false" ht="13.1" hidden="false" customHeight="false" outlineLevel="0" collapsed="false">
      <c r="A320" s="460" t="s">
        <v>485</v>
      </c>
      <c r="B320" s="115" t="s">
        <v>142</v>
      </c>
      <c r="C320" s="196" t="s">
        <v>704</v>
      </c>
      <c r="D320" s="416" t="s">
        <v>705</v>
      </c>
      <c r="E320" s="184" t="n">
        <v>0</v>
      </c>
      <c r="F320" s="184" t="n">
        <v>0</v>
      </c>
      <c r="G320" s="184" t="n">
        <v>60372</v>
      </c>
      <c r="H320" s="184" t="n">
        <v>0</v>
      </c>
      <c r="I320" s="184" t="n">
        <v>0</v>
      </c>
      <c r="J320" s="184" t="n">
        <v>0</v>
      </c>
      <c r="K320" s="184" t="n">
        <f aca="false">SUM(E320:J320)</f>
        <v>60372</v>
      </c>
      <c r="L320" s="461" t="n">
        <v>302320</v>
      </c>
    </row>
    <row r="321" customFormat="false" ht="30" hidden="false" customHeight="false" outlineLevel="0" collapsed="false">
      <c r="A321" s="460" t="s">
        <v>485</v>
      </c>
      <c r="B321" s="115" t="s">
        <v>142</v>
      </c>
      <c r="C321" s="196" t="s">
        <v>706</v>
      </c>
      <c r="D321" s="416" t="s">
        <v>707</v>
      </c>
      <c r="E321" s="184" t="n">
        <v>0</v>
      </c>
      <c r="F321" s="184" t="n">
        <v>0</v>
      </c>
      <c r="G321" s="184" t="n">
        <v>0</v>
      </c>
      <c r="H321" s="184" t="n">
        <v>0</v>
      </c>
      <c r="I321" s="184" t="n">
        <v>0</v>
      </c>
      <c r="J321" s="184" t="n">
        <v>0</v>
      </c>
      <c r="K321" s="184" t="n">
        <f aca="false">SUM(E321:J321)</f>
        <v>0</v>
      </c>
      <c r="L321" s="461" t="n">
        <v>0</v>
      </c>
    </row>
    <row r="322" customFormat="false" ht="20.6" hidden="false" customHeight="false" outlineLevel="0" collapsed="false">
      <c r="A322" s="460" t="s">
        <v>485</v>
      </c>
      <c r="B322" s="115" t="s">
        <v>142</v>
      </c>
      <c r="C322" s="196" t="s">
        <v>708</v>
      </c>
      <c r="D322" s="416" t="s">
        <v>709</v>
      </c>
      <c r="E322" s="184" t="n">
        <v>0</v>
      </c>
      <c r="F322" s="184" t="n">
        <v>0</v>
      </c>
      <c r="G322" s="184" t="n">
        <v>0</v>
      </c>
      <c r="H322" s="184" t="n">
        <v>0</v>
      </c>
      <c r="I322" s="184" t="n">
        <v>0</v>
      </c>
      <c r="J322" s="184" t="n">
        <v>0</v>
      </c>
      <c r="K322" s="184" t="n">
        <f aca="false">SUM(E322:J322)</f>
        <v>0</v>
      </c>
      <c r="L322" s="461" t="n">
        <v>0</v>
      </c>
    </row>
    <row r="323" customFormat="false" ht="20.6" hidden="false" customHeight="false" outlineLevel="0" collapsed="false">
      <c r="A323" s="460" t="s">
        <v>485</v>
      </c>
      <c r="B323" s="115" t="s">
        <v>142</v>
      </c>
      <c r="C323" s="196" t="s">
        <v>696</v>
      </c>
      <c r="D323" s="416" t="s">
        <v>697</v>
      </c>
      <c r="E323" s="184" t="n">
        <v>0</v>
      </c>
      <c r="F323" s="184" t="n">
        <v>0</v>
      </c>
      <c r="G323" s="184" t="n">
        <v>0</v>
      </c>
      <c r="H323" s="184" t="n">
        <v>0</v>
      </c>
      <c r="I323" s="184" t="n">
        <v>0</v>
      </c>
      <c r="J323" s="184" t="n">
        <v>0</v>
      </c>
      <c r="K323" s="184" t="n">
        <f aca="false">SUM(E323:J323)</f>
        <v>0</v>
      </c>
      <c r="L323" s="461" t="n">
        <v>53179238</v>
      </c>
    </row>
    <row r="324" customFormat="false" ht="13.1" hidden="false" customHeight="false" outlineLevel="0" collapsed="false">
      <c r="A324" s="460" t="s">
        <v>485</v>
      </c>
      <c r="B324" s="115" t="s">
        <v>142</v>
      </c>
      <c r="C324" s="196" t="s">
        <v>453</v>
      </c>
      <c r="D324" s="416" t="s">
        <v>710</v>
      </c>
      <c r="E324" s="184" t="n">
        <v>0</v>
      </c>
      <c r="F324" s="184" t="n">
        <v>0</v>
      </c>
      <c r="G324" s="184" t="n">
        <v>0</v>
      </c>
      <c r="H324" s="184" t="n">
        <v>0</v>
      </c>
      <c r="I324" s="184" t="n">
        <v>0</v>
      </c>
      <c r="J324" s="184" t="n">
        <v>0</v>
      </c>
      <c r="K324" s="184" t="n">
        <f aca="false">SUM(E324:J324)</f>
        <v>0</v>
      </c>
      <c r="L324" s="461" t="n">
        <v>125039312</v>
      </c>
    </row>
    <row r="325" customFormat="false" ht="20.6" hidden="false" customHeight="false" outlineLevel="0" collapsed="false">
      <c r="A325" s="460" t="s">
        <v>485</v>
      </c>
      <c r="B325" s="115" t="s">
        <v>142</v>
      </c>
      <c r="C325" s="196" t="s">
        <v>719</v>
      </c>
      <c r="D325" s="416" t="s">
        <v>720</v>
      </c>
      <c r="E325" s="184" t="n">
        <v>0</v>
      </c>
      <c r="F325" s="184" t="n">
        <v>0</v>
      </c>
      <c r="G325" s="184" t="n">
        <v>0</v>
      </c>
      <c r="H325" s="184" t="n">
        <v>646560</v>
      </c>
      <c r="I325" s="184" t="n">
        <v>0</v>
      </c>
      <c r="J325" s="184" t="n">
        <v>1073120</v>
      </c>
      <c r="K325" s="184" t="n">
        <f aca="false">SUM(E325:J325)</f>
        <v>1719680</v>
      </c>
      <c r="L325" s="461" t="n">
        <v>3762088</v>
      </c>
    </row>
    <row r="326" customFormat="false" ht="20.6" hidden="false" customHeight="false" outlineLevel="0" collapsed="false">
      <c r="A326" s="460" t="s">
        <v>485</v>
      </c>
      <c r="B326" s="115" t="s">
        <v>142</v>
      </c>
      <c r="C326" s="196" t="s">
        <v>721</v>
      </c>
      <c r="D326" s="416" t="s">
        <v>722</v>
      </c>
      <c r="E326" s="184" t="n">
        <v>0</v>
      </c>
      <c r="F326" s="184" t="n">
        <v>0</v>
      </c>
      <c r="G326" s="184" t="n">
        <v>0</v>
      </c>
      <c r="H326" s="184" t="n">
        <v>0</v>
      </c>
      <c r="I326" s="184" t="n">
        <v>0</v>
      </c>
      <c r="J326" s="184" t="n">
        <v>0</v>
      </c>
      <c r="K326" s="184" t="n">
        <f aca="false">SUM(E326:J326)</f>
        <v>0</v>
      </c>
      <c r="L326" s="461" t="n">
        <v>1050000</v>
      </c>
    </row>
    <row r="327" customFormat="false" ht="20.6" hidden="false" customHeight="false" outlineLevel="0" collapsed="false">
      <c r="A327" s="460" t="s">
        <v>485</v>
      </c>
      <c r="B327" s="115" t="s">
        <v>142</v>
      </c>
      <c r="C327" s="196" t="s">
        <v>723</v>
      </c>
      <c r="D327" s="416" t="s">
        <v>724</v>
      </c>
      <c r="E327" s="184" t="n">
        <v>0</v>
      </c>
      <c r="F327" s="184" t="n">
        <v>0</v>
      </c>
      <c r="G327" s="184" t="n">
        <v>0</v>
      </c>
      <c r="H327" s="184" t="n">
        <v>0</v>
      </c>
      <c r="I327" s="184" t="n">
        <v>0</v>
      </c>
      <c r="J327" s="184" t="n">
        <v>0</v>
      </c>
      <c r="K327" s="184" t="n">
        <f aca="false">SUM(E327:J327)</f>
        <v>0</v>
      </c>
      <c r="L327" s="461" t="n">
        <v>1144777</v>
      </c>
    </row>
    <row r="328" customFormat="false" ht="20.6" hidden="false" customHeight="false" outlineLevel="0" collapsed="false">
      <c r="A328" s="460" t="s">
        <v>485</v>
      </c>
      <c r="B328" s="115" t="s">
        <v>142</v>
      </c>
      <c r="C328" s="196" t="s">
        <v>725</v>
      </c>
      <c r="D328" s="416" t="s">
        <v>726</v>
      </c>
      <c r="E328" s="184" t="n">
        <v>0</v>
      </c>
      <c r="F328" s="184" t="n">
        <v>0</v>
      </c>
      <c r="G328" s="184" t="n">
        <v>0</v>
      </c>
      <c r="H328" s="184" t="n">
        <v>0</v>
      </c>
      <c r="I328" s="184" t="n">
        <v>0</v>
      </c>
      <c r="J328" s="184" t="n">
        <v>0</v>
      </c>
      <c r="K328" s="184" t="n">
        <f aca="false">SUM(E328:J328)</f>
        <v>0</v>
      </c>
      <c r="L328" s="461" t="n">
        <v>2686280</v>
      </c>
    </row>
    <row r="329" customFormat="false" ht="20.6" hidden="false" customHeight="false" outlineLevel="0" collapsed="false">
      <c r="A329" s="460" t="s">
        <v>485</v>
      </c>
      <c r="B329" s="115" t="s">
        <v>142</v>
      </c>
      <c r="C329" s="196" t="s">
        <v>431</v>
      </c>
      <c r="D329" s="416" t="s">
        <v>727</v>
      </c>
      <c r="E329" s="184" t="n">
        <v>0</v>
      </c>
      <c r="F329" s="184" t="n">
        <v>0</v>
      </c>
      <c r="G329" s="184" t="n">
        <v>0</v>
      </c>
      <c r="H329" s="184" t="n">
        <v>12668217</v>
      </c>
      <c r="I329" s="184" t="n">
        <v>0</v>
      </c>
      <c r="J329" s="184" t="n">
        <v>0</v>
      </c>
      <c r="K329" s="184" t="n">
        <f aca="false">SUM(E329:J329)</f>
        <v>12668217</v>
      </c>
      <c r="L329" s="461" t="n">
        <v>288143088</v>
      </c>
    </row>
    <row r="330" customFormat="false" ht="13.1" hidden="false" customHeight="false" outlineLevel="0" collapsed="false">
      <c r="A330" s="460" t="s">
        <v>485</v>
      </c>
      <c r="B330" s="115" t="s">
        <v>142</v>
      </c>
      <c r="C330" s="196" t="s">
        <v>728</v>
      </c>
      <c r="D330" s="416" t="s">
        <v>729</v>
      </c>
      <c r="E330" s="184" t="n">
        <v>1321600</v>
      </c>
      <c r="F330" s="184" t="n">
        <v>1322780</v>
      </c>
      <c r="G330" s="184" t="n">
        <v>0</v>
      </c>
      <c r="H330" s="184" t="n">
        <v>6077000</v>
      </c>
      <c r="I330" s="184" t="n">
        <v>23210600</v>
      </c>
      <c r="J330" s="184" t="n">
        <v>60781800</v>
      </c>
      <c r="K330" s="184" t="n">
        <f aca="false">SUM(E330:J330)</f>
        <v>92713780</v>
      </c>
      <c r="L330" s="461" t="n">
        <v>1067589660</v>
      </c>
    </row>
    <row r="331" customFormat="false" ht="20.6" hidden="false" customHeight="false" outlineLevel="0" collapsed="false">
      <c r="A331" s="460" t="s">
        <v>485</v>
      </c>
      <c r="B331" s="115" t="s">
        <v>142</v>
      </c>
      <c r="C331" s="196" t="s">
        <v>730</v>
      </c>
      <c r="D331" s="416" t="s">
        <v>731</v>
      </c>
      <c r="E331" s="184" t="n">
        <v>0</v>
      </c>
      <c r="F331" s="184" t="n">
        <v>0</v>
      </c>
      <c r="G331" s="184" t="n">
        <v>0</v>
      </c>
      <c r="H331" s="184" t="n">
        <v>0</v>
      </c>
      <c r="I331" s="184" t="n">
        <v>0</v>
      </c>
      <c r="J331" s="184" t="n">
        <v>0</v>
      </c>
      <c r="K331" s="184" t="n">
        <f aca="false">SUM(E331:J331)</f>
        <v>0</v>
      </c>
      <c r="L331" s="461" t="n">
        <v>25830</v>
      </c>
    </row>
    <row r="332" customFormat="false" ht="13.1" hidden="false" customHeight="false" outlineLevel="0" collapsed="false">
      <c r="A332" s="460" t="s">
        <v>485</v>
      </c>
      <c r="B332" s="115" t="s">
        <v>142</v>
      </c>
      <c r="C332" s="196" t="s">
        <v>732</v>
      </c>
      <c r="D332" s="416" t="s">
        <v>733</v>
      </c>
      <c r="E332" s="184" t="n">
        <v>0</v>
      </c>
      <c r="F332" s="184" t="n">
        <v>0</v>
      </c>
      <c r="G332" s="184" t="n">
        <v>0</v>
      </c>
      <c r="H332" s="184" t="n">
        <v>0</v>
      </c>
      <c r="I332" s="184" t="n">
        <v>0</v>
      </c>
      <c r="J332" s="184" t="n">
        <v>0</v>
      </c>
      <c r="K332" s="184" t="n">
        <f aca="false">SUM(E332:J332)</f>
        <v>0</v>
      </c>
      <c r="L332" s="461" t="n">
        <v>2058794</v>
      </c>
    </row>
    <row r="333" customFormat="false" ht="20.6" hidden="false" customHeight="false" outlineLevel="0" collapsed="false">
      <c r="A333" s="460" t="s">
        <v>485</v>
      </c>
      <c r="B333" s="115" t="s">
        <v>142</v>
      </c>
      <c r="C333" s="196" t="s">
        <v>734</v>
      </c>
      <c r="D333" s="416" t="s">
        <v>735</v>
      </c>
      <c r="E333" s="184" t="n">
        <v>0</v>
      </c>
      <c r="F333" s="184" t="n">
        <v>0</v>
      </c>
      <c r="G333" s="184" t="n">
        <v>0</v>
      </c>
      <c r="H333" s="184" t="n">
        <v>0</v>
      </c>
      <c r="I333" s="184" t="n">
        <v>0</v>
      </c>
      <c r="J333" s="184" t="n">
        <v>0</v>
      </c>
      <c r="K333" s="184" t="n">
        <f aca="false">SUM(E333:J333)</f>
        <v>0</v>
      </c>
      <c r="L333" s="461" t="n">
        <v>3106160</v>
      </c>
    </row>
    <row r="334" customFormat="false" ht="13.1" hidden="false" customHeight="false" outlineLevel="0" collapsed="false">
      <c r="A334" s="460" t="s">
        <v>485</v>
      </c>
      <c r="B334" s="115" t="s">
        <v>142</v>
      </c>
      <c r="C334" s="196" t="s">
        <v>736</v>
      </c>
      <c r="D334" s="416" t="s">
        <v>737</v>
      </c>
      <c r="E334" s="184" t="n">
        <v>0</v>
      </c>
      <c r="F334" s="184" t="n">
        <v>0</v>
      </c>
      <c r="G334" s="184" t="n">
        <v>0</v>
      </c>
      <c r="H334" s="184" t="n">
        <v>0</v>
      </c>
      <c r="I334" s="184" t="n">
        <v>0</v>
      </c>
      <c r="J334" s="184" t="n">
        <v>0</v>
      </c>
      <c r="K334" s="184" t="n">
        <f aca="false">SUM(E334:J334)</f>
        <v>0</v>
      </c>
      <c r="L334" s="461" t="n">
        <v>2357995</v>
      </c>
    </row>
    <row r="335" customFormat="false" ht="20.6" hidden="false" customHeight="false" outlineLevel="0" collapsed="false">
      <c r="A335" s="460" t="s">
        <v>485</v>
      </c>
      <c r="B335" s="115" t="s">
        <v>142</v>
      </c>
      <c r="C335" s="196" t="s">
        <v>738</v>
      </c>
      <c r="D335" s="416" t="s">
        <v>739</v>
      </c>
      <c r="E335" s="184" t="n">
        <v>0</v>
      </c>
      <c r="F335" s="184" t="n">
        <v>0</v>
      </c>
      <c r="G335" s="184" t="n">
        <v>0</v>
      </c>
      <c r="H335" s="184" t="n">
        <v>0</v>
      </c>
      <c r="I335" s="184" t="n">
        <v>0</v>
      </c>
      <c r="J335" s="184" t="n">
        <v>0</v>
      </c>
      <c r="K335" s="184" t="n">
        <f aca="false">SUM(E335:J335)</f>
        <v>0</v>
      </c>
      <c r="L335" s="461" t="n">
        <v>3268680</v>
      </c>
    </row>
    <row r="336" customFormat="false" ht="20.6" hidden="false" customHeight="false" outlineLevel="0" collapsed="false">
      <c r="A336" s="460" t="s">
        <v>485</v>
      </c>
      <c r="B336" s="115" t="s">
        <v>142</v>
      </c>
      <c r="C336" s="196" t="s">
        <v>740</v>
      </c>
      <c r="D336" s="416" t="s">
        <v>741</v>
      </c>
      <c r="E336" s="184" t="n">
        <v>0</v>
      </c>
      <c r="F336" s="184" t="n">
        <v>0</v>
      </c>
      <c r="G336" s="184" t="n">
        <v>0</v>
      </c>
      <c r="H336" s="184" t="n">
        <v>0</v>
      </c>
      <c r="I336" s="184" t="n">
        <v>0</v>
      </c>
      <c r="J336" s="184" t="n">
        <v>0</v>
      </c>
      <c r="K336" s="184" t="n">
        <f aca="false">SUM(E336:J336)</f>
        <v>0</v>
      </c>
      <c r="L336" s="461" t="n">
        <v>3517871</v>
      </c>
    </row>
    <row r="337" customFormat="false" ht="20.6" hidden="false" customHeight="false" outlineLevel="0" collapsed="false">
      <c r="A337" s="460" t="s">
        <v>485</v>
      </c>
      <c r="B337" s="115" t="s">
        <v>142</v>
      </c>
      <c r="C337" s="196" t="s">
        <v>742</v>
      </c>
      <c r="D337" s="416" t="s">
        <v>743</v>
      </c>
      <c r="E337" s="184" t="n">
        <v>0</v>
      </c>
      <c r="F337" s="184" t="n">
        <v>0</v>
      </c>
      <c r="G337" s="184" t="n">
        <v>0</v>
      </c>
      <c r="H337" s="184" t="n">
        <v>0</v>
      </c>
      <c r="I337" s="184" t="n">
        <v>0</v>
      </c>
      <c r="J337" s="184" t="n">
        <v>0</v>
      </c>
      <c r="K337" s="184" t="n">
        <f aca="false">SUM(E337:J337)</f>
        <v>0</v>
      </c>
      <c r="L337" s="461" t="n">
        <v>0</v>
      </c>
    </row>
    <row r="338" customFormat="false" ht="20.6" hidden="false" customHeight="false" outlineLevel="0" collapsed="false">
      <c r="A338" s="460" t="s">
        <v>485</v>
      </c>
      <c r="B338" s="115" t="s">
        <v>142</v>
      </c>
      <c r="C338" s="196" t="s">
        <v>744</v>
      </c>
      <c r="D338" s="416" t="s">
        <v>745</v>
      </c>
      <c r="E338" s="184" t="n">
        <v>0</v>
      </c>
      <c r="F338" s="184" t="n">
        <v>257736</v>
      </c>
      <c r="G338" s="184" t="n">
        <v>0</v>
      </c>
      <c r="H338" s="184" t="n">
        <v>0</v>
      </c>
      <c r="I338" s="184" t="n">
        <v>0</v>
      </c>
      <c r="J338" s="184" t="n">
        <v>35616</v>
      </c>
      <c r="K338" s="184" t="n">
        <f aca="false">SUM(E338:J338)</f>
        <v>293352</v>
      </c>
      <c r="L338" s="461" t="n">
        <v>29505577</v>
      </c>
    </row>
    <row r="339" customFormat="false" ht="20.6" hidden="false" customHeight="false" outlineLevel="0" collapsed="false">
      <c r="A339" s="460" t="s">
        <v>485</v>
      </c>
      <c r="B339" s="115" t="s">
        <v>142</v>
      </c>
      <c r="C339" s="196" t="s">
        <v>746</v>
      </c>
      <c r="D339" s="416" t="s">
        <v>747</v>
      </c>
      <c r="E339" s="184" t="n">
        <v>0</v>
      </c>
      <c r="F339" s="184" t="n">
        <v>0</v>
      </c>
      <c r="G339" s="184" t="n">
        <v>0</v>
      </c>
      <c r="H339" s="184" t="n">
        <v>0</v>
      </c>
      <c r="I339" s="184" t="n">
        <v>0</v>
      </c>
      <c r="J339" s="184" t="n">
        <v>0</v>
      </c>
      <c r="K339" s="184" t="n">
        <f aca="false">SUM(E339:J339)</f>
        <v>0</v>
      </c>
      <c r="L339" s="461" t="n">
        <v>602738</v>
      </c>
    </row>
    <row r="340" customFormat="false" ht="20.6" hidden="false" customHeight="false" outlineLevel="0" collapsed="false">
      <c r="A340" s="460" t="s">
        <v>485</v>
      </c>
      <c r="B340" s="115" t="s">
        <v>142</v>
      </c>
      <c r="C340" s="196" t="s">
        <v>748</v>
      </c>
      <c r="D340" s="416" t="s">
        <v>749</v>
      </c>
      <c r="E340" s="184" t="n">
        <v>0</v>
      </c>
      <c r="F340" s="184" t="n">
        <v>0</v>
      </c>
      <c r="G340" s="184" t="n">
        <v>372900</v>
      </c>
      <c r="H340" s="184" t="n">
        <v>107200</v>
      </c>
      <c r="I340" s="184" t="n">
        <v>0</v>
      </c>
      <c r="J340" s="184" t="n">
        <v>0</v>
      </c>
      <c r="K340" s="184" t="n">
        <f aca="false">SUM(E340:J340)</f>
        <v>480100</v>
      </c>
      <c r="L340" s="461" t="n">
        <v>57293236</v>
      </c>
    </row>
    <row r="341" customFormat="false" ht="30" hidden="false" customHeight="false" outlineLevel="0" collapsed="false">
      <c r="A341" s="460" t="s">
        <v>485</v>
      </c>
      <c r="B341" s="115" t="s">
        <v>142</v>
      </c>
      <c r="C341" s="196" t="s">
        <v>750</v>
      </c>
      <c r="D341" s="416" t="s">
        <v>751</v>
      </c>
      <c r="E341" s="184" t="n">
        <v>0</v>
      </c>
      <c r="F341" s="184" t="n">
        <v>0</v>
      </c>
      <c r="G341" s="184" t="n">
        <v>1829200</v>
      </c>
      <c r="H341" s="184" t="n">
        <v>0</v>
      </c>
      <c r="I341" s="184" t="n">
        <v>0</v>
      </c>
      <c r="J341" s="184" t="n">
        <v>0</v>
      </c>
      <c r="K341" s="184" t="n">
        <f aca="false">SUM(E341:J341)</f>
        <v>1829200</v>
      </c>
      <c r="L341" s="461" t="n">
        <v>27755763</v>
      </c>
    </row>
    <row r="342" customFormat="false" ht="30" hidden="false" customHeight="false" outlineLevel="0" collapsed="false">
      <c r="A342" s="460" t="s">
        <v>485</v>
      </c>
      <c r="B342" s="115" t="s">
        <v>142</v>
      </c>
      <c r="C342" s="196" t="s">
        <v>752</v>
      </c>
      <c r="D342" s="416" t="s">
        <v>753</v>
      </c>
      <c r="E342" s="184" t="n">
        <v>0</v>
      </c>
      <c r="F342" s="184" t="n">
        <v>6953338</v>
      </c>
      <c r="G342" s="184" t="n">
        <v>0</v>
      </c>
      <c r="H342" s="184" t="n">
        <v>0</v>
      </c>
      <c r="I342" s="184" t="n">
        <v>0</v>
      </c>
      <c r="J342" s="184" t="n">
        <v>0</v>
      </c>
      <c r="K342" s="184" t="n">
        <f aca="false">SUM(E342:J342)</f>
        <v>6953338</v>
      </c>
      <c r="L342" s="461" t="n">
        <v>582163030</v>
      </c>
    </row>
    <row r="343" customFormat="false" ht="13.1" hidden="false" customHeight="false" outlineLevel="0" collapsed="false">
      <c r="A343" s="460" t="s">
        <v>485</v>
      </c>
      <c r="B343" s="115" t="s">
        <v>142</v>
      </c>
      <c r="C343" s="196" t="s">
        <v>447</v>
      </c>
      <c r="D343" s="416" t="s">
        <v>754</v>
      </c>
      <c r="E343" s="184" t="n">
        <v>0</v>
      </c>
      <c r="F343" s="184" t="n">
        <v>0</v>
      </c>
      <c r="G343" s="184" t="n">
        <v>0</v>
      </c>
      <c r="H343" s="184" t="n">
        <v>0</v>
      </c>
      <c r="I343" s="184" t="n">
        <v>0</v>
      </c>
      <c r="J343" s="184" t="n">
        <v>0</v>
      </c>
      <c r="K343" s="184" t="n">
        <f aca="false">SUM(E343:J343)</f>
        <v>0</v>
      </c>
      <c r="L343" s="461" t="n">
        <v>0</v>
      </c>
    </row>
    <row r="344" customFormat="false" ht="20.6" hidden="false" customHeight="false" outlineLevel="0" collapsed="false">
      <c r="A344" s="460" t="s">
        <v>485</v>
      </c>
      <c r="B344" s="115" t="s">
        <v>142</v>
      </c>
      <c r="C344" s="196" t="s">
        <v>755</v>
      </c>
      <c r="D344" s="416" t="s">
        <v>756</v>
      </c>
      <c r="E344" s="184" t="n">
        <v>0</v>
      </c>
      <c r="F344" s="184" t="n">
        <v>0</v>
      </c>
      <c r="G344" s="184" t="n">
        <v>0</v>
      </c>
      <c r="H344" s="184" t="n">
        <v>0</v>
      </c>
      <c r="I344" s="184" t="n">
        <v>0</v>
      </c>
      <c r="J344" s="184" t="n">
        <v>0</v>
      </c>
      <c r="K344" s="184" t="n">
        <f aca="false">SUM(E344:J344)</f>
        <v>0</v>
      </c>
      <c r="L344" s="461" t="n">
        <v>0</v>
      </c>
    </row>
    <row r="345" customFormat="false" ht="13.1" hidden="false" customHeight="false" outlineLevel="0" collapsed="false">
      <c r="A345" s="460" t="s">
        <v>485</v>
      </c>
      <c r="B345" s="115" t="s">
        <v>142</v>
      </c>
      <c r="C345" s="196" t="s">
        <v>451</v>
      </c>
      <c r="D345" s="416" t="s">
        <v>757</v>
      </c>
      <c r="E345" s="184" t="n">
        <v>0</v>
      </c>
      <c r="F345" s="184" t="n">
        <v>4200</v>
      </c>
      <c r="G345" s="184" t="n">
        <v>0</v>
      </c>
      <c r="H345" s="184" t="n">
        <v>0</v>
      </c>
      <c r="I345" s="184" t="n">
        <v>0</v>
      </c>
      <c r="J345" s="184" t="n">
        <v>0</v>
      </c>
      <c r="K345" s="184" t="n">
        <f aca="false">SUM(E345:J345)</f>
        <v>4200</v>
      </c>
      <c r="L345" s="461" t="n">
        <v>63873136</v>
      </c>
    </row>
    <row r="346" customFormat="false" ht="20.6" hidden="false" customHeight="false" outlineLevel="0" collapsed="false">
      <c r="A346" s="460" t="s">
        <v>485</v>
      </c>
      <c r="B346" s="115" t="s">
        <v>142</v>
      </c>
      <c r="C346" s="196" t="s">
        <v>758</v>
      </c>
      <c r="D346" s="416" t="s">
        <v>759</v>
      </c>
      <c r="E346" s="184" t="n">
        <v>0</v>
      </c>
      <c r="F346" s="184" t="n">
        <v>0</v>
      </c>
      <c r="G346" s="184" t="n">
        <v>0</v>
      </c>
      <c r="H346" s="184" t="n">
        <v>0</v>
      </c>
      <c r="I346" s="184" t="n">
        <v>0</v>
      </c>
      <c r="J346" s="184" t="n">
        <v>0</v>
      </c>
      <c r="K346" s="184" t="n">
        <f aca="false">SUM(E346:J346)</f>
        <v>0</v>
      </c>
      <c r="L346" s="461" t="n">
        <v>0</v>
      </c>
    </row>
    <row r="347" customFormat="false" ht="20.6" hidden="false" customHeight="false" outlineLevel="0" collapsed="false">
      <c r="A347" s="460" t="s">
        <v>485</v>
      </c>
      <c r="B347" s="115" t="s">
        <v>142</v>
      </c>
      <c r="C347" s="196" t="s">
        <v>760</v>
      </c>
      <c r="D347" s="416" t="s">
        <v>761</v>
      </c>
      <c r="E347" s="184" t="n">
        <v>0</v>
      </c>
      <c r="F347" s="184" t="n">
        <v>0</v>
      </c>
      <c r="G347" s="184" t="n">
        <v>0</v>
      </c>
      <c r="H347" s="184" t="n">
        <v>429640</v>
      </c>
      <c r="I347" s="184" t="n">
        <v>0</v>
      </c>
      <c r="J347" s="184" t="n">
        <v>2240000</v>
      </c>
      <c r="K347" s="184" t="n">
        <f aca="false">SUM(E347:J347)</f>
        <v>2669640</v>
      </c>
      <c r="L347" s="461" t="n">
        <v>32933240</v>
      </c>
    </row>
    <row r="348" customFormat="false" ht="20.6" hidden="false" customHeight="false" outlineLevel="0" collapsed="false">
      <c r="A348" s="460" t="s">
        <v>485</v>
      </c>
      <c r="B348" s="115" t="s">
        <v>142</v>
      </c>
      <c r="C348" s="196" t="s">
        <v>762</v>
      </c>
      <c r="D348" s="416" t="s">
        <v>763</v>
      </c>
      <c r="E348" s="184" t="n">
        <v>0</v>
      </c>
      <c r="F348" s="184" t="n">
        <v>0</v>
      </c>
      <c r="G348" s="184" t="n">
        <v>0</v>
      </c>
      <c r="H348" s="184" t="n">
        <v>0</v>
      </c>
      <c r="I348" s="184" t="n">
        <v>0</v>
      </c>
      <c r="J348" s="184" t="n">
        <v>0</v>
      </c>
      <c r="K348" s="184" t="n">
        <f aca="false">SUM(E348:J348)</f>
        <v>0</v>
      </c>
      <c r="L348" s="461" t="n">
        <v>0</v>
      </c>
    </row>
    <row r="349" customFormat="false" ht="20.6" hidden="false" customHeight="false" outlineLevel="0" collapsed="false">
      <c r="A349" s="460" t="s">
        <v>485</v>
      </c>
      <c r="B349" s="115" t="s">
        <v>142</v>
      </c>
      <c r="C349" s="196" t="s">
        <v>764</v>
      </c>
      <c r="D349" s="416" t="s">
        <v>765</v>
      </c>
      <c r="E349" s="184" t="n">
        <v>0</v>
      </c>
      <c r="F349" s="184" t="n">
        <v>0</v>
      </c>
      <c r="G349" s="184" t="n">
        <v>0</v>
      </c>
      <c r="H349" s="184" t="n">
        <v>0</v>
      </c>
      <c r="I349" s="184" t="n">
        <v>0</v>
      </c>
      <c r="J349" s="184" t="n">
        <v>0</v>
      </c>
      <c r="K349" s="184" t="n">
        <f aca="false">SUM(E349:J349)</f>
        <v>0</v>
      </c>
      <c r="L349" s="461" t="n">
        <v>116000</v>
      </c>
    </row>
    <row r="350" customFormat="false" ht="20.6" hidden="false" customHeight="false" outlineLevel="0" collapsed="false">
      <c r="A350" s="460" t="s">
        <v>485</v>
      </c>
      <c r="B350" s="115" t="s">
        <v>142</v>
      </c>
      <c r="C350" s="196" t="s">
        <v>766</v>
      </c>
      <c r="D350" s="416" t="s">
        <v>767</v>
      </c>
      <c r="E350" s="184" t="n">
        <v>46659869</v>
      </c>
      <c r="F350" s="184" t="n">
        <v>1015445</v>
      </c>
      <c r="G350" s="184" t="n">
        <v>2286162</v>
      </c>
      <c r="H350" s="184" t="n">
        <v>20850213</v>
      </c>
      <c r="I350" s="184" t="n">
        <v>2358553</v>
      </c>
      <c r="J350" s="184" t="n">
        <v>15268342</v>
      </c>
      <c r="K350" s="184" t="n">
        <f aca="false">SUM(E350:J350)</f>
        <v>88438584</v>
      </c>
      <c r="L350" s="461" t="n">
        <v>569587839</v>
      </c>
    </row>
    <row r="351" customFormat="false" ht="20.6" hidden="false" customHeight="false" outlineLevel="0" collapsed="false">
      <c r="A351" s="460" t="s">
        <v>485</v>
      </c>
      <c r="B351" s="115" t="s">
        <v>142</v>
      </c>
      <c r="C351" s="196" t="s">
        <v>768</v>
      </c>
      <c r="D351" s="416" t="s">
        <v>769</v>
      </c>
      <c r="E351" s="184" t="n">
        <v>0</v>
      </c>
      <c r="F351" s="184" t="n">
        <v>0</v>
      </c>
      <c r="G351" s="184" t="n">
        <v>0</v>
      </c>
      <c r="H351" s="184" t="n">
        <v>0</v>
      </c>
      <c r="I351" s="184" t="n">
        <v>0</v>
      </c>
      <c r="J351" s="184" t="n">
        <v>0</v>
      </c>
      <c r="K351" s="184" t="n">
        <f aca="false">SUM(E351:J351)</f>
        <v>0</v>
      </c>
      <c r="L351" s="461" t="n">
        <v>11158013</v>
      </c>
    </row>
    <row r="352" customFormat="false" ht="13.1" hidden="false" customHeight="false" outlineLevel="0" collapsed="false">
      <c r="A352" s="460" t="s">
        <v>485</v>
      </c>
      <c r="B352" s="115" t="s">
        <v>142</v>
      </c>
      <c r="C352" s="196" t="s">
        <v>455</v>
      </c>
      <c r="D352" s="416" t="s">
        <v>770</v>
      </c>
      <c r="E352" s="184" t="n">
        <v>0</v>
      </c>
      <c r="F352" s="184" t="n">
        <v>0</v>
      </c>
      <c r="G352" s="184" t="n">
        <v>0</v>
      </c>
      <c r="H352" s="184" t="n">
        <v>0</v>
      </c>
      <c r="I352" s="184" t="n">
        <v>736000</v>
      </c>
      <c r="J352" s="184" t="n">
        <v>0</v>
      </c>
      <c r="K352" s="184" t="n">
        <f aca="false">SUM(E352:J352)</f>
        <v>736000</v>
      </c>
      <c r="L352" s="461" t="n">
        <v>7446527</v>
      </c>
    </row>
    <row r="353" customFormat="false" ht="20.6" hidden="false" customHeight="false" outlineLevel="0" collapsed="false">
      <c r="A353" s="460" t="s">
        <v>485</v>
      </c>
      <c r="B353" s="115" t="s">
        <v>142</v>
      </c>
      <c r="C353" s="196" t="s">
        <v>771</v>
      </c>
      <c r="D353" s="416" t="s">
        <v>772</v>
      </c>
      <c r="E353" s="184" t="n">
        <v>0</v>
      </c>
      <c r="F353" s="184" t="n">
        <v>0</v>
      </c>
      <c r="G353" s="184" t="n">
        <v>0</v>
      </c>
      <c r="H353" s="184" t="n">
        <v>0</v>
      </c>
      <c r="I353" s="184" t="n">
        <v>0</v>
      </c>
      <c r="J353" s="184" t="n">
        <v>0</v>
      </c>
      <c r="K353" s="184" t="n">
        <f aca="false">SUM(E353:J353)</f>
        <v>0</v>
      </c>
      <c r="L353" s="461" t="n">
        <v>1510875</v>
      </c>
    </row>
    <row r="354" customFormat="false" ht="13.1" hidden="false" customHeight="false" outlineLevel="0" collapsed="false">
      <c r="A354" s="460" t="s">
        <v>485</v>
      </c>
      <c r="B354" s="115" t="s">
        <v>142</v>
      </c>
      <c r="C354" s="196" t="s">
        <v>773</v>
      </c>
      <c r="D354" s="416" t="s">
        <v>774</v>
      </c>
      <c r="E354" s="184" t="n">
        <v>0</v>
      </c>
      <c r="F354" s="184" t="n">
        <v>0</v>
      </c>
      <c r="G354" s="184" t="n">
        <v>0</v>
      </c>
      <c r="H354" s="184" t="n">
        <v>0</v>
      </c>
      <c r="I354" s="184" t="n">
        <v>0</v>
      </c>
      <c r="J354" s="184" t="n">
        <v>0</v>
      </c>
      <c r="K354" s="184" t="n">
        <f aca="false">SUM(E354:J354)</f>
        <v>0</v>
      </c>
      <c r="L354" s="461" t="n">
        <v>9652576</v>
      </c>
    </row>
    <row r="355" customFormat="false" ht="20.6" hidden="false" customHeight="false" outlineLevel="0" collapsed="false">
      <c r="A355" s="460" t="s">
        <v>485</v>
      </c>
      <c r="B355" s="115" t="s">
        <v>142</v>
      </c>
      <c r="C355" s="196" t="s">
        <v>775</v>
      </c>
      <c r="D355" s="416" t="s">
        <v>776</v>
      </c>
      <c r="E355" s="184" t="n">
        <v>79079520</v>
      </c>
      <c r="F355" s="184" t="n">
        <v>0</v>
      </c>
      <c r="G355" s="184" t="n">
        <v>13227300</v>
      </c>
      <c r="H355" s="184" t="n">
        <v>121108188</v>
      </c>
      <c r="I355" s="184" t="n">
        <v>0</v>
      </c>
      <c r="J355" s="184" t="n">
        <v>83389500</v>
      </c>
      <c r="K355" s="184" t="n">
        <f aca="false">SUM(E355:J355)</f>
        <v>296804508</v>
      </c>
      <c r="L355" s="461" t="n">
        <v>1658639034</v>
      </c>
    </row>
    <row r="356" customFormat="false" ht="20.6" hidden="false" customHeight="false" outlineLevel="0" collapsed="false">
      <c r="A356" s="460" t="s">
        <v>485</v>
      </c>
      <c r="B356" s="115" t="s">
        <v>142</v>
      </c>
      <c r="C356" s="196" t="s">
        <v>698</v>
      </c>
      <c r="D356" s="416" t="s">
        <v>777</v>
      </c>
      <c r="E356" s="184" t="n">
        <v>0</v>
      </c>
      <c r="F356" s="184" t="n">
        <v>0</v>
      </c>
      <c r="G356" s="184" t="n">
        <v>0</v>
      </c>
      <c r="H356" s="184" t="n">
        <v>0</v>
      </c>
      <c r="I356" s="184" t="n">
        <v>0</v>
      </c>
      <c r="J356" s="184" t="n">
        <v>0</v>
      </c>
      <c r="K356" s="184" t="n">
        <f aca="false">SUM(E356:J356)</f>
        <v>0</v>
      </c>
      <c r="L356" s="461" t="n">
        <v>1847700</v>
      </c>
    </row>
    <row r="357" customFormat="false" ht="13.1" hidden="false" customHeight="false" outlineLevel="0" collapsed="false">
      <c r="A357" s="460" t="s">
        <v>485</v>
      </c>
      <c r="B357" s="115" t="s">
        <v>142</v>
      </c>
      <c r="C357" s="196" t="s">
        <v>700</v>
      </c>
      <c r="D357" s="416" t="s">
        <v>778</v>
      </c>
      <c r="E357" s="184" t="n">
        <v>0</v>
      </c>
      <c r="F357" s="184" t="n">
        <v>0</v>
      </c>
      <c r="G357" s="184" t="n">
        <v>0</v>
      </c>
      <c r="H357" s="184" t="n">
        <v>0</v>
      </c>
      <c r="I357" s="184" t="n">
        <v>0</v>
      </c>
      <c r="J357" s="184" t="n">
        <v>0</v>
      </c>
      <c r="K357" s="184" t="n">
        <f aca="false">SUM(E357:J357)</f>
        <v>0</v>
      </c>
      <c r="L357" s="461" t="n">
        <v>9306000</v>
      </c>
    </row>
    <row r="358" customFormat="false" ht="13.1" hidden="false" customHeight="false" outlineLevel="0" collapsed="false">
      <c r="A358" s="460" t="s">
        <v>485</v>
      </c>
      <c r="B358" s="115" t="s">
        <v>142</v>
      </c>
      <c r="C358" s="196" t="s">
        <v>779</v>
      </c>
      <c r="D358" s="416" t="s">
        <v>780</v>
      </c>
      <c r="E358" s="184" t="n">
        <v>0</v>
      </c>
      <c r="F358" s="184" t="n">
        <v>0</v>
      </c>
      <c r="G358" s="184" t="n">
        <v>0</v>
      </c>
      <c r="H358" s="184" t="n">
        <v>0</v>
      </c>
      <c r="I358" s="184" t="n">
        <v>0</v>
      </c>
      <c r="J358" s="184" t="n">
        <v>0</v>
      </c>
      <c r="K358" s="184" t="n">
        <f aca="false">SUM(E358:J358)</f>
        <v>0</v>
      </c>
      <c r="L358" s="461" t="n">
        <v>22442664</v>
      </c>
    </row>
    <row r="359" customFormat="false" ht="13.1" hidden="false" customHeight="false" outlineLevel="0" collapsed="false">
      <c r="A359" s="460" t="s">
        <v>485</v>
      </c>
      <c r="B359" s="115" t="s">
        <v>142</v>
      </c>
      <c r="C359" s="196" t="s">
        <v>781</v>
      </c>
      <c r="D359" s="416" t="s">
        <v>782</v>
      </c>
      <c r="E359" s="184" t="n">
        <v>0</v>
      </c>
      <c r="F359" s="184" t="n">
        <v>0</v>
      </c>
      <c r="G359" s="184" t="n">
        <v>819936</v>
      </c>
      <c r="H359" s="184" t="n">
        <v>0</v>
      </c>
      <c r="I359" s="184" t="n">
        <v>0</v>
      </c>
      <c r="J359" s="184" t="n">
        <v>0</v>
      </c>
      <c r="K359" s="184" t="n">
        <f aca="false">SUM(E359:J359)</f>
        <v>819936</v>
      </c>
      <c r="L359" s="461" t="n">
        <v>2056525</v>
      </c>
    </row>
    <row r="360" customFormat="false" ht="13.1" hidden="false" customHeight="false" outlineLevel="0" collapsed="false">
      <c r="A360" s="460" t="s">
        <v>485</v>
      </c>
      <c r="B360" s="115" t="s">
        <v>142</v>
      </c>
      <c r="C360" s="196" t="s">
        <v>783</v>
      </c>
      <c r="D360" s="416" t="s">
        <v>784</v>
      </c>
      <c r="E360" s="184" t="n">
        <v>0</v>
      </c>
      <c r="F360" s="184" t="n">
        <v>0</v>
      </c>
      <c r="G360" s="184" t="n">
        <v>0</v>
      </c>
      <c r="H360" s="184" t="n">
        <v>0</v>
      </c>
      <c r="I360" s="184" t="n">
        <v>0</v>
      </c>
      <c r="J360" s="184" t="n">
        <v>0</v>
      </c>
      <c r="K360" s="184" t="n">
        <f aca="false">SUM(E360:J360)</f>
        <v>0</v>
      </c>
      <c r="L360" s="461" t="n">
        <v>0</v>
      </c>
    </row>
    <row r="361" customFormat="false" ht="20.6" hidden="false" customHeight="false" outlineLevel="0" collapsed="false">
      <c r="A361" s="460" t="s">
        <v>485</v>
      </c>
      <c r="B361" s="115" t="s">
        <v>142</v>
      </c>
      <c r="C361" s="196" t="s">
        <v>785</v>
      </c>
      <c r="D361" s="416" t="s">
        <v>786</v>
      </c>
      <c r="E361" s="184" t="n">
        <v>0</v>
      </c>
      <c r="F361" s="184" t="n">
        <v>0</v>
      </c>
      <c r="G361" s="184" t="n">
        <v>0</v>
      </c>
      <c r="H361" s="184" t="n">
        <v>498045</v>
      </c>
      <c r="I361" s="184" t="n">
        <v>38860</v>
      </c>
      <c r="J361" s="184" t="n">
        <v>0</v>
      </c>
      <c r="K361" s="184" t="n">
        <f aca="false">SUM(E361:J361)</f>
        <v>536905</v>
      </c>
      <c r="L361" s="461" t="n">
        <v>6101747</v>
      </c>
    </row>
    <row r="362" customFormat="false" ht="20.6" hidden="false" customHeight="false" outlineLevel="0" collapsed="false">
      <c r="A362" s="460" t="s">
        <v>485</v>
      </c>
      <c r="B362" s="115" t="s">
        <v>142</v>
      </c>
      <c r="C362" s="196" t="s">
        <v>787</v>
      </c>
      <c r="D362" s="416" t="s">
        <v>788</v>
      </c>
      <c r="E362" s="184" t="n">
        <v>0</v>
      </c>
      <c r="F362" s="184" t="n">
        <v>0</v>
      </c>
      <c r="G362" s="184" t="n">
        <v>0</v>
      </c>
      <c r="H362" s="184" t="n">
        <v>0</v>
      </c>
      <c r="I362" s="184" t="n">
        <v>0</v>
      </c>
      <c r="J362" s="184" t="n">
        <v>0</v>
      </c>
      <c r="K362" s="184" t="n">
        <f aca="false">SUM(E362:J362)</f>
        <v>0</v>
      </c>
      <c r="L362" s="461" t="n">
        <v>10989688</v>
      </c>
    </row>
    <row r="363" customFormat="false" ht="13.1" hidden="false" customHeight="false" outlineLevel="0" collapsed="false">
      <c r="A363" s="460" t="s">
        <v>485</v>
      </c>
      <c r="B363" s="115" t="s">
        <v>142</v>
      </c>
      <c r="C363" s="196" t="s">
        <v>789</v>
      </c>
      <c r="D363" s="416" t="s">
        <v>790</v>
      </c>
      <c r="E363" s="184" t="n">
        <v>8950900</v>
      </c>
      <c r="F363" s="184" t="n">
        <v>0</v>
      </c>
      <c r="G363" s="184" t="n">
        <v>0</v>
      </c>
      <c r="H363" s="184" t="n">
        <v>428830</v>
      </c>
      <c r="I363" s="184" t="n">
        <v>0</v>
      </c>
      <c r="J363" s="184" t="n">
        <v>0</v>
      </c>
      <c r="K363" s="184" t="n">
        <f aca="false">SUM(E363:J363)</f>
        <v>9379730</v>
      </c>
      <c r="L363" s="461" t="n">
        <v>43320149</v>
      </c>
    </row>
    <row r="364" customFormat="false" ht="13.1" hidden="false" customHeight="false" outlineLevel="0" collapsed="false">
      <c r="A364" s="460" t="s">
        <v>485</v>
      </c>
      <c r="B364" s="115" t="s">
        <v>142</v>
      </c>
      <c r="C364" s="196" t="s">
        <v>791</v>
      </c>
      <c r="D364" s="416" t="s">
        <v>792</v>
      </c>
      <c r="E364" s="184" t="n">
        <v>0</v>
      </c>
      <c r="F364" s="184" t="n">
        <v>0</v>
      </c>
      <c r="G364" s="184" t="n">
        <v>0</v>
      </c>
      <c r="H364" s="184" t="n">
        <v>0</v>
      </c>
      <c r="I364" s="184" t="n">
        <v>0</v>
      </c>
      <c r="J364" s="184" t="n">
        <v>0</v>
      </c>
      <c r="K364" s="184" t="n">
        <f aca="false">SUM(E364:J364)</f>
        <v>0</v>
      </c>
      <c r="L364" s="461" t="n">
        <v>0</v>
      </c>
    </row>
    <row r="365" customFormat="false" ht="20.6" hidden="false" customHeight="false" outlineLevel="0" collapsed="false">
      <c r="A365" s="460" t="s">
        <v>485</v>
      </c>
      <c r="B365" s="115" t="s">
        <v>142</v>
      </c>
      <c r="C365" s="196" t="s">
        <v>793</v>
      </c>
      <c r="D365" s="416" t="s">
        <v>794</v>
      </c>
      <c r="E365" s="184" t="n">
        <v>0</v>
      </c>
      <c r="F365" s="184" t="n">
        <v>0</v>
      </c>
      <c r="G365" s="184" t="n">
        <v>0</v>
      </c>
      <c r="H365" s="184" t="n">
        <v>0</v>
      </c>
      <c r="I365" s="184" t="n">
        <v>0</v>
      </c>
      <c r="J365" s="184" t="n">
        <v>0</v>
      </c>
      <c r="K365" s="184" t="n">
        <f aca="false">SUM(E365:J365)</f>
        <v>0</v>
      </c>
      <c r="L365" s="461" t="n">
        <v>933660</v>
      </c>
    </row>
    <row r="366" customFormat="false" ht="20.6" hidden="false" customHeight="false" outlineLevel="0" collapsed="false">
      <c r="A366" s="460" t="s">
        <v>485</v>
      </c>
      <c r="B366" s="115" t="s">
        <v>142</v>
      </c>
      <c r="C366" s="196" t="s">
        <v>795</v>
      </c>
      <c r="D366" s="416" t="s">
        <v>796</v>
      </c>
      <c r="E366" s="184" t="n">
        <v>0</v>
      </c>
      <c r="F366" s="184" t="n">
        <v>0</v>
      </c>
      <c r="G366" s="184" t="n">
        <v>0</v>
      </c>
      <c r="H366" s="184" t="n">
        <v>0</v>
      </c>
      <c r="I366" s="184" t="n">
        <v>0</v>
      </c>
      <c r="J366" s="184" t="n">
        <v>0</v>
      </c>
      <c r="K366" s="184" t="n">
        <f aca="false">SUM(E366:J366)</f>
        <v>0</v>
      </c>
      <c r="L366" s="461" t="n">
        <v>90793922</v>
      </c>
    </row>
    <row r="367" customFormat="false" ht="30" hidden="false" customHeight="false" outlineLevel="0" collapsed="false">
      <c r="A367" s="460" t="s">
        <v>485</v>
      </c>
      <c r="B367" s="115" t="s">
        <v>142</v>
      </c>
      <c r="C367" s="196" t="s">
        <v>797</v>
      </c>
      <c r="D367" s="416" t="s">
        <v>798</v>
      </c>
      <c r="E367" s="184" t="n">
        <v>0</v>
      </c>
      <c r="F367" s="184" t="n">
        <v>0</v>
      </c>
      <c r="G367" s="184" t="n">
        <v>0</v>
      </c>
      <c r="H367" s="184" t="n">
        <v>0</v>
      </c>
      <c r="I367" s="184" t="n">
        <v>0</v>
      </c>
      <c r="J367" s="184" t="n">
        <v>0</v>
      </c>
      <c r="K367" s="184" t="n">
        <f aca="false">SUM(E367:J367)</f>
        <v>0</v>
      </c>
      <c r="L367" s="461" t="n">
        <v>0</v>
      </c>
    </row>
    <row r="368" customFormat="false" ht="13.1" hidden="false" customHeight="false" outlineLevel="0" collapsed="false">
      <c r="A368" s="460" t="s">
        <v>485</v>
      </c>
      <c r="B368" s="115" t="s">
        <v>142</v>
      </c>
      <c r="C368" s="196" t="s">
        <v>799</v>
      </c>
      <c r="D368" s="416" t="s">
        <v>800</v>
      </c>
      <c r="E368" s="184" t="n">
        <v>0</v>
      </c>
      <c r="F368" s="184" t="n">
        <v>0</v>
      </c>
      <c r="G368" s="184" t="n">
        <v>0</v>
      </c>
      <c r="H368" s="184" t="n">
        <v>0</v>
      </c>
      <c r="I368" s="184" t="n">
        <v>0</v>
      </c>
      <c r="J368" s="184" t="n">
        <v>0</v>
      </c>
      <c r="K368" s="184" t="n">
        <f aca="false">SUM(E368:J368)</f>
        <v>0</v>
      </c>
      <c r="L368" s="461" t="n">
        <v>920000</v>
      </c>
    </row>
    <row r="369" customFormat="false" ht="13.1" hidden="false" customHeight="false" outlineLevel="0" collapsed="false">
      <c r="A369" s="460" t="s">
        <v>801</v>
      </c>
      <c r="B369" s="460" t="s">
        <v>802</v>
      </c>
      <c r="C369" s="196" t="s">
        <v>803</v>
      </c>
      <c r="D369" s="417" t="s">
        <v>804</v>
      </c>
      <c r="E369" s="184" t="n">
        <v>0</v>
      </c>
      <c r="F369" s="184" t="n">
        <v>0</v>
      </c>
      <c r="G369" s="184" t="n">
        <v>0</v>
      </c>
      <c r="H369" s="184" t="n">
        <v>0</v>
      </c>
      <c r="I369" s="184" t="n">
        <v>0</v>
      </c>
      <c r="J369" s="184" t="n">
        <v>0</v>
      </c>
      <c r="K369" s="184" t="n">
        <f aca="false">SUM(E369:J369)</f>
        <v>0</v>
      </c>
      <c r="L369" s="461" t="n">
        <v>0</v>
      </c>
    </row>
    <row r="370" customFormat="false" ht="20.6" hidden="false" customHeight="false" outlineLevel="0" collapsed="false">
      <c r="A370" s="460" t="s">
        <v>801</v>
      </c>
      <c r="B370" s="460" t="s">
        <v>802</v>
      </c>
      <c r="C370" s="196" t="s">
        <v>534</v>
      </c>
      <c r="D370" s="417" t="s">
        <v>805</v>
      </c>
      <c r="E370" s="184" t="n">
        <v>0</v>
      </c>
      <c r="F370" s="184" t="n">
        <v>0</v>
      </c>
      <c r="G370" s="184" t="n">
        <v>0</v>
      </c>
      <c r="H370" s="184" t="n">
        <v>0</v>
      </c>
      <c r="I370" s="184" t="n">
        <v>0</v>
      </c>
      <c r="J370" s="184" t="n">
        <v>0</v>
      </c>
      <c r="K370" s="184" t="n">
        <f aca="false">SUM(E370:J370)</f>
        <v>0</v>
      </c>
      <c r="L370" s="461" t="n">
        <v>0</v>
      </c>
    </row>
    <row r="371" customFormat="false" ht="20.6" hidden="false" customHeight="false" outlineLevel="0" collapsed="false">
      <c r="A371" s="460" t="s">
        <v>801</v>
      </c>
      <c r="B371" s="460" t="s">
        <v>802</v>
      </c>
      <c r="C371" s="196" t="s">
        <v>530</v>
      </c>
      <c r="D371" s="417" t="s">
        <v>806</v>
      </c>
      <c r="E371" s="184" t="n">
        <v>0</v>
      </c>
      <c r="F371" s="184" t="n">
        <v>0</v>
      </c>
      <c r="G371" s="184" t="n">
        <v>0</v>
      </c>
      <c r="H371" s="184" t="n">
        <v>0</v>
      </c>
      <c r="I371" s="184" t="n">
        <v>0</v>
      </c>
      <c r="J371" s="184" t="n">
        <v>0</v>
      </c>
      <c r="K371" s="184" t="n">
        <f aca="false">SUM(E371:J371)</f>
        <v>0</v>
      </c>
      <c r="L371" s="461" t="n">
        <v>0</v>
      </c>
    </row>
    <row r="372" customFormat="false" ht="20.6" hidden="false" customHeight="false" outlineLevel="0" collapsed="false">
      <c r="A372" s="460" t="s">
        <v>801</v>
      </c>
      <c r="B372" s="460" t="s">
        <v>802</v>
      </c>
      <c r="C372" s="196" t="s">
        <v>532</v>
      </c>
      <c r="D372" s="417" t="s">
        <v>807</v>
      </c>
      <c r="E372" s="184" t="n">
        <v>0</v>
      </c>
      <c r="F372" s="184" t="n">
        <v>0</v>
      </c>
      <c r="G372" s="184" t="n">
        <v>0</v>
      </c>
      <c r="H372" s="184" t="n">
        <v>0</v>
      </c>
      <c r="I372" s="184" t="n">
        <v>0</v>
      </c>
      <c r="J372" s="184" t="n">
        <v>0</v>
      </c>
      <c r="K372" s="184" t="n">
        <f aca="false">SUM(E372:J372)</f>
        <v>0</v>
      </c>
      <c r="L372" s="461" t="n">
        <v>0</v>
      </c>
    </row>
    <row r="373" customFormat="false" ht="20.6" hidden="false" customHeight="false" outlineLevel="0" collapsed="false">
      <c r="A373" s="460" t="s">
        <v>801</v>
      </c>
      <c r="B373" s="460" t="s">
        <v>802</v>
      </c>
      <c r="C373" s="196" t="s">
        <v>808</v>
      </c>
      <c r="D373" s="417" t="s">
        <v>809</v>
      </c>
      <c r="E373" s="184" t="n">
        <v>0</v>
      </c>
      <c r="F373" s="184" t="n">
        <v>0</v>
      </c>
      <c r="G373" s="184" t="n">
        <v>0</v>
      </c>
      <c r="H373" s="184" t="n">
        <v>0</v>
      </c>
      <c r="I373" s="184" t="n">
        <v>0</v>
      </c>
      <c r="J373" s="184" t="n">
        <v>0</v>
      </c>
      <c r="K373" s="184" t="n">
        <f aca="false">SUM(E373:J373)</f>
        <v>0</v>
      </c>
      <c r="L373" s="461" t="n">
        <v>2682100</v>
      </c>
    </row>
    <row r="374" customFormat="false" ht="20.6" hidden="false" customHeight="false" outlineLevel="0" collapsed="false">
      <c r="A374" s="460" t="s">
        <v>801</v>
      </c>
      <c r="B374" s="460" t="s">
        <v>802</v>
      </c>
      <c r="C374" s="196" t="s">
        <v>542</v>
      </c>
      <c r="D374" s="417" t="s">
        <v>810</v>
      </c>
      <c r="E374" s="184" t="n">
        <v>0</v>
      </c>
      <c r="F374" s="184" t="n">
        <v>0</v>
      </c>
      <c r="G374" s="184" t="n">
        <v>0</v>
      </c>
      <c r="H374" s="184" t="n">
        <v>0</v>
      </c>
      <c r="I374" s="184" t="n">
        <v>0</v>
      </c>
      <c r="J374" s="184" t="n">
        <v>0</v>
      </c>
      <c r="K374" s="184" t="n">
        <f aca="false">SUM(E374:J374)</f>
        <v>0</v>
      </c>
      <c r="L374" s="461" t="n">
        <v>221600</v>
      </c>
    </row>
    <row r="375" customFormat="false" ht="20.6" hidden="false" customHeight="false" outlineLevel="0" collapsed="false">
      <c r="A375" s="460" t="s">
        <v>801</v>
      </c>
      <c r="B375" s="460" t="s">
        <v>802</v>
      </c>
      <c r="C375" s="196" t="s">
        <v>811</v>
      </c>
      <c r="D375" s="417" t="s">
        <v>812</v>
      </c>
      <c r="E375" s="184" t="n">
        <v>0</v>
      </c>
      <c r="F375" s="184" t="n">
        <v>0</v>
      </c>
      <c r="G375" s="184" t="n">
        <v>0</v>
      </c>
      <c r="H375" s="184" t="n">
        <v>0</v>
      </c>
      <c r="I375" s="184" t="n">
        <v>0</v>
      </c>
      <c r="J375" s="184" t="n">
        <v>0</v>
      </c>
      <c r="K375" s="184" t="n">
        <f aca="false">SUM(E375:J375)</f>
        <v>0</v>
      </c>
      <c r="L375" s="461" t="n">
        <v>6053060</v>
      </c>
    </row>
    <row r="376" customFormat="false" ht="20.6" hidden="false" customHeight="false" outlineLevel="0" collapsed="false">
      <c r="A376" s="460" t="s">
        <v>801</v>
      </c>
      <c r="B376" s="460" t="s">
        <v>802</v>
      </c>
      <c r="C376" s="196" t="s">
        <v>571</v>
      </c>
      <c r="D376" s="417" t="s">
        <v>813</v>
      </c>
      <c r="E376" s="184" t="n">
        <v>0</v>
      </c>
      <c r="F376" s="184" t="n">
        <v>0</v>
      </c>
      <c r="G376" s="184" t="n">
        <v>0</v>
      </c>
      <c r="H376" s="184" t="n">
        <v>0</v>
      </c>
      <c r="I376" s="184" t="n">
        <v>0</v>
      </c>
      <c r="J376" s="184" t="n">
        <v>0</v>
      </c>
      <c r="K376" s="184" t="n">
        <f aca="false">SUM(E376:J376)</f>
        <v>0</v>
      </c>
      <c r="L376" s="461" t="n">
        <v>0</v>
      </c>
    </row>
    <row r="377" customFormat="false" ht="20.6" hidden="false" customHeight="false" outlineLevel="0" collapsed="false">
      <c r="A377" s="460" t="s">
        <v>801</v>
      </c>
      <c r="B377" s="460" t="s">
        <v>802</v>
      </c>
      <c r="C377" s="196" t="s">
        <v>814</v>
      </c>
      <c r="D377" s="417" t="s">
        <v>815</v>
      </c>
      <c r="E377" s="184" t="n">
        <v>0</v>
      </c>
      <c r="F377" s="184" t="n">
        <v>411480</v>
      </c>
      <c r="G377" s="184" t="n">
        <v>0</v>
      </c>
      <c r="H377" s="184" t="n">
        <v>194400</v>
      </c>
      <c r="I377" s="184" t="n">
        <v>0</v>
      </c>
      <c r="J377" s="184" t="n">
        <v>238140</v>
      </c>
      <c r="K377" s="184" t="n">
        <f aca="false">SUM(E377:J377)</f>
        <v>844020</v>
      </c>
      <c r="L377" s="461" t="n">
        <v>136487395</v>
      </c>
    </row>
    <row r="378" customFormat="false" ht="13.1" hidden="false" customHeight="false" outlineLevel="0" collapsed="false">
      <c r="A378" s="460" t="s">
        <v>801</v>
      </c>
      <c r="B378" s="460" t="s">
        <v>802</v>
      </c>
      <c r="C378" s="196" t="s">
        <v>816</v>
      </c>
      <c r="D378" s="417" t="s">
        <v>817</v>
      </c>
      <c r="E378" s="184" t="n">
        <v>0</v>
      </c>
      <c r="F378" s="184" t="n">
        <v>0</v>
      </c>
      <c r="G378" s="184" t="n">
        <v>0</v>
      </c>
      <c r="H378" s="184" t="n">
        <v>0</v>
      </c>
      <c r="I378" s="184" t="n">
        <v>0</v>
      </c>
      <c r="J378" s="184" t="n">
        <v>0</v>
      </c>
      <c r="K378" s="184" t="n">
        <f aca="false">SUM(E378:J378)</f>
        <v>0</v>
      </c>
      <c r="L378" s="461" t="n">
        <v>102178175</v>
      </c>
    </row>
    <row r="379" customFormat="false" ht="20.6" hidden="false" customHeight="false" outlineLevel="0" collapsed="false">
      <c r="A379" s="460" t="s">
        <v>801</v>
      </c>
      <c r="B379" s="460" t="s">
        <v>802</v>
      </c>
      <c r="C379" s="196" t="s">
        <v>818</v>
      </c>
      <c r="D379" s="417" t="s">
        <v>819</v>
      </c>
      <c r="E379" s="184" t="n">
        <v>0</v>
      </c>
      <c r="F379" s="184" t="n">
        <v>0</v>
      </c>
      <c r="G379" s="184" t="n">
        <v>0</v>
      </c>
      <c r="H379" s="184" t="n">
        <v>0</v>
      </c>
      <c r="I379" s="184" t="n">
        <v>0</v>
      </c>
      <c r="J379" s="184" t="n">
        <v>0</v>
      </c>
      <c r="K379" s="184" t="n">
        <f aca="false">SUM(E379:J379)</f>
        <v>0</v>
      </c>
      <c r="L379" s="461" t="n">
        <v>3152273</v>
      </c>
    </row>
    <row r="380" customFormat="false" ht="13.1" hidden="false" customHeight="false" outlineLevel="0" collapsed="false">
      <c r="A380" s="460" t="s">
        <v>801</v>
      </c>
      <c r="B380" s="460" t="s">
        <v>802</v>
      </c>
      <c r="C380" s="196" t="s">
        <v>820</v>
      </c>
      <c r="D380" s="417" t="s">
        <v>821</v>
      </c>
      <c r="E380" s="184" t="n">
        <v>0</v>
      </c>
      <c r="F380" s="184" t="n">
        <v>0</v>
      </c>
      <c r="G380" s="184" t="n">
        <v>0</v>
      </c>
      <c r="H380" s="184" t="n">
        <v>0</v>
      </c>
      <c r="I380" s="184" t="n">
        <v>0</v>
      </c>
      <c r="J380" s="184" t="n">
        <v>0</v>
      </c>
      <c r="K380" s="184" t="n">
        <f aca="false">SUM(E380:J380)</f>
        <v>0</v>
      </c>
      <c r="L380" s="461" t="n">
        <v>340596598</v>
      </c>
    </row>
    <row r="381" customFormat="false" ht="20.6" hidden="false" customHeight="false" outlineLevel="0" collapsed="false">
      <c r="A381" s="460" t="s">
        <v>801</v>
      </c>
      <c r="B381" s="460" t="s">
        <v>802</v>
      </c>
      <c r="C381" s="196" t="s">
        <v>822</v>
      </c>
      <c r="D381" s="417" t="s">
        <v>823</v>
      </c>
      <c r="E381" s="184" t="n">
        <v>0</v>
      </c>
      <c r="F381" s="184" t="n">
        <v>0</v>
      </c>
      <c r="G381" s="184" t="n">
        <v>0</v>
      </c>
      <c r="H381" s="184" t="n">
        <v>0</v>
      </c>
      <c r="I381" s="184" t="n">
        <v>0</v>
      </c>
      <c r="J381" s="184" t="n">
        <v>0</v>
      </c>
      <c r="K381" s="184" t="n">
        <f aca="false">SUM(E381:J381)</f>
        <v>0</v>
      </c>
      <c r="L381" s="461" t="n">
        <v>1170731600</v>
      </c>
    </row>
    <row r="382" customFormat="false" ht="13.1" hidden="false" customHeight="false" outlineLevel="0" collapsed="false">
      <c r="A382" s="460" t="s">
        <v>801</v>
      </c>
      <c r="B382" s="460" t="s">
        <v>802</v>
      </c>
      <c r="C382" s="196" t="s">
        <v>569</v>
      </c>
      <c r="D382" s="417" t="s">
        <v>825</v>
      </c>
      <c r="E382" s="184" t="n">
        <v>0</v>
      </c>
      <c r="F382" s="184" t="n">
        <v>0</v>
      </c>
      <c r="G382" s="184" t="n">
        <v>0</v>
      </c>
      <c r="H382" s="184" t="n">
        <v>0</v>
      </c>
      <c r="I382" s="184" t="n">
        <v>0</v>
      </c>
      <c r="J382" s="184" t="n">
        <v>0</v>
      </c>
      <c r="K382" s="184" t="n">
        <f aca="false">SUM(E382:J382)</f>
        <v>0</v>
      </c>
      <c r="L382" s="461" t="n">
        <v>0</v>
      </c>
    </row>
    <row r="383" customFormat="false" ht="13.1" hidden="false" customHeight="false" outlineLevel="0" collapsed="false">
      <c r="A383" s="460" t="s">
        <v>801</v>
      </c>
      <c r="B383" s="460" t="s">
        <v>802</v>
      </c>
      <c r="C383" s="196" t="s">
        <v>574</v>
      </c>
      <c r="D383" s="417" t="s">
        <v>826</v>
      </c>
      <c r="E383" s="184" t="n">
        <v>0</v>
      </c>
      <c r="F383" s="184" t="n">
        <v>0</v>
      </c>
      <c r="G383" s="184" t="n">
        <v>0</v>
      </c>
      <c r="H383" s="184" t="n">
        <v>0</v>
      </c>
      <c r="I383" s="184" t="n">
        <v>0</v>
      </c>
      <c r="J383" s="184" t="n">
        <v>0</v>
      </c>
      <c r="K383" s="184" t="n">
        <f aca="false">SUM(E383:J383)</f>
        <v>0</v>
      </c>
      <c r="L383" s="461" t="n">
        <v>0</v>
      </c>
    </row>
    <row r="384" customFormat="false" ht="13.1" hidden="false" customHeight="false" outlineLevel="0" collapsed="false">
      <c r="A384" s="460" t="s">
        <v>801</v>
      </c>
      <c r="B384" s="460" t="s">
        <v>802</v>
      </c>
      <c r="C384" s="196" t="s">
        <v>576</v>
      </c>
      <c r="D384" s="417" t="s">
        <v>827</v>
      </c>
      <c r="E384" s="184" t="n">
        <v>0</v>
      </c>
      <c r="F384" s="184" t="n">
        <v>0</v>
      </c>
      <c r="G384" s="184" t="n">
        <v>0</v>
      </c>
      <c r="H384" s="184" t="n">
        <v>0</v>
      </c>
      <c r="I384" s="184" t="n">
        <v>0</v>
      </c>
      <c r="J384" s="184" t="n">
        <v>0</v>
      </c>
      <c r="K384" s="184" t="n">
        <f aca="false">SUM(E384:J384)</f>
        <v>0</v>
      </c>
      <c r="L384" s="461" t="n">
        <v>1134000</v>
      </c>
    </row>
    <row r="385" customFormat="false" ht="13.1" hidden="false" customHeight="false" outlineLevel="0" collapsed="false">
      <c r="A385" s="460" t="s">
        <v>801</v>
      </c>
      <c r="B385" s="460" t="s">
        <v>802</v>
      </c>
      <c r="C385" s="196" t="s">
        <v>828</v>
      </c>
      <c r="D385" s="417" t="s">
        <v>829</v>
      </c>
      <c r="E385" s="184" t="n">
        <v>0</v>
      </c>
      <c r="F385" s="184" t="n">
        <v>0</v>
      </c>
      <c r="G385" s="184" t="n">
        <v>0</v>
      </c>
      <c r="H385" s="184" t="n">
        <v>0</v>
      </c>
      <c r="I385" s="184" t="n">
        <v>0</v>
      </c>
      <c r="J385" s="184" t="n">
        <v>0</v>
      </c>
      <c r="K385" s="184" t="n">
        <f aca="false">SUM(E385:J385)</f>
        <v>0</v>
      </c>
      <c r="L385" s="461" t="n">
        <v>0</v>
      </c>
    </row>
    <row r="386" customFormat="false" ht="13.1" hidden="false" customHeight="false" outlineLevel="0" collapsed="false">
      <c r="A386" s="460" t="s">
        <v>801</v>
      </c>
      <c r="B386" s="460" t="s">
        <v>802</v>
      </c>
      <c r="C386" s="196" t="s">
        <v>830</v>
      </c>
      <c r="D386" s="417" t="s">
        <v>831</v>
      </c>
      <c r="E386" s="184" t="n">
        <v>0</v>
      </c>
      <c r="F386" s="184" t="n">
        <v>0</v>
      </c>
      <c r="G386" s="184" t="n">
        <v>0</v>
      </c>
      <c r="H386" s="184" t="n">
        <v>0</v>
      </c>
      <c r="I386" s="184" t="n">
        <v>0</v>
      </c>
      <c r="J386" s="184" t="n">
        <v>0</v>
      </c>
      <c r="K386" s="184" t="n">
        <f aca="false">SUM(E386:J386)</f>
        <v>0</v>
      </c>
      <c r="L386" s="461" t="n">
        <v>0</v>
      </c>
    </row>
    <row r="387" customFormat="false" ht="20.6" hidden="false" customHeight="false" outlineLevel="0" collapsed="false">
      <c r="A387" s="460" t="s">
        <v>801</v>
      </c>
      <c r="B387" s="460" t="s">
        <v>802</v>
      </c>
      <c r="C387" s="196" t="s">
        <v>822</v>
      </c>
      <c r="D387" s="417" t="s">
        <v>832</v>
      </c>
      <c r="E387" s="184" t="n">
        <v>0</v>
      </c>
      <c r="F387" s="184" t="n">
        <v>0</v>
      </c>
      <c r="G387" s="184" t="n">
        <v>0</v>
      </c>
      <c r="H387" s="184" t="n">
        <v>0</v>
      </c>
      <c r="I387" s="184" t="n">
        <v>0</v>
      </c>
      <c r="J387" s="184" t="n">
        <v>0</v>
      </c>
      <c r="K387" s="184" t="n">
        <f aca="false">SUM(E387:J387)</f>
        <v>0</v>
      </c>
      <c r="L387" s="461" t="n">
        <v>119692275</v>
      </c>
    </row>
    <row r="388" customFormat="false" ht="13.1" hidden="false" customHeight="false" outlineLevel="0" collapsed="false">
      <c r="A388" s="460" t="s">
        <v>801</v>
      </c>
      <c r="B388" s="460" t="s">
        <v>802</v>
      </c>
      <c r="C388" s="196" t="s">
        <v>607</v>
      </c>
      <c r="D388" s="417" t="s">
        <v>833</v>
      </c>
      <c r="E388" s="184" t="n">
        <v>0</v>
      </c>
      <c r="F388" s="184" t="n">
        <v>0</v>
      </c>
      <c r="G388" s="184" t="n">
        <v>0</v>
      </c>
      <c r="H388" s="184" t="n">
        <v>0</v>
      </c>
      <c r="I388" s="184" t="n">
        <v>0</v>
      </c>
      <c r="J388" s="184" t="n">
        <v>0</v>
      </c>
      <c r="K388" s="184" t="n">
        <f aca="false">SUM(E388:J388)</f>
        <v>0</v>
      </c>
      <c r="L388" s="461" t="n">
        <v>0</v>
      </c>
    </row>
    <row r="389" customFormat="false" ht="13.1" hidden="false" customHeight="false" outlineLevel="0" collapsed="false">
      <c r="A389" s="460" t="s">
        <v>801</v>
      </c>
      <c r="B389" s="115" t="s">
        <v>217</v>
      </c>
      <c r="C389" s="196" t="s">
        <v>834</v>
      </c>
      <c r="D389" s="417" t="s">
        <v>835</v>
      </c>
      <c r="E389" s="184" t="n">
        <v>0</v>
      </c>
      <c r="F389" s="184" t="n">
        <v>0</v>
      </c>
      <c r="G389" s="184" t="n">
        <v>0</v>
      </c>
      <c r="H389" s="184" t="n">
        <v>0</v>
      </c>
      <c r="I389" s="184" t="n">
        <v>0</v>
      </c>
      <c r="J389" s="184" t="n">
        <v>0</v>
      </c>
      <c r="K389" s="184" t="n">
        <f aca="false">SUM(E389:J389)</f>
        <v>0</v>
      </c>
      <c r="L389" s="461" t="n">
        <v>3924480</v>
      </c>
    </row>
    <row r="390" customFormat="false" ht="20.6" hidden="false" customHeight="false" outlineLevel="0" collapsed="false">
      <c r="A390" s="460" t="s">
        <v>801</v>
      </c>
      <c r="B390" s="115" t="s">
        <v>217</v>
      </c>
      <c r="C390" s="196" t="s">
        <v>241</v>
      </c>
      <c r="D390" s="417" t="s">
        <v>836</v>
      </c>
      <c r="E390" s="184" t="n">
        <v>0</v>
      </c>
      <c r="F390" s="184" t="n">
        <v>0</v>
      </c>
      <c r="G390" s="184" t="n">
        <v>0</v>
      </c>
      <c r="H390" s="184" t="n">
        <v>0</v>
      </c>
      <c r="I390" s="184" t="n">
        <v>0</v>
      </c>
      <c r="J390" s="184" t="n">
        <v>0</v>
      </c>
      <c r="K390" s="184" t="n">
        <f aca="false">SUM(E390:J390)</f>
        <v>0</v>
      </c>
      <c r="L390" s="461" t="n">
        <v>36078784</v>
      </c>
    </row>
    <row r="391" customFormat="false" ht="13.1" hidden="false" customHeight="false" outlineLevel="0" collapsed="false">
      <c r="A391" s="460" t="s">
        <v>801</v>
      </c>
      <c r="B391" s="115" t="s">
        <v>217</v>
      </c>
      <c r="C391" s="196" t="s">
        <v>243</v>
      </c>
      <c r="D391" s="417" t="s">
        <v>837</v>
      </c>
      <c r="E391" s="184" t="n">
        <v>0</v>
      </c>
      <c r="F391" s="184" t="n">
        <v>0</v>
      </c>
      <c r="G391" s="184" t="n">
        <v>0</v>
      </c>
      <c r="H391" s="184" t="n">
        <v>0</v>
      </c>
      <c r="I391" s="184" t="n">
        <v>0</v>
      </c>
      <c r="J391" s="184" t="n">
        <v>0</v>
      </c>
      <c r="K391" s="184" t="n">
        <f aca="false">SUM(E391:J391)</f>
        <v>0</v>
      </c>
      <c r="L391" s="461" t="n">
        <v>0</v>
      </c>
    </row>
    <row r="392" customFormat="false" ht="20.6" hidden="false" customHeight="false" outlineLevel="0" collapsed="false">
      <c r="A392" s="460" t="s">
        <v>801</v>
      </c>
      <c r="B392" s="115" t="s">
        <v>217</v>
      </c>
      <c r="C392" s="196" t="s">
        <v>241</v>
      </c>
      <c r="D392" s="417" t="s">
        <v>838</v>
      </c>
      <c r="E392" s="184" t="n">
        <v>0</v>
      </c>
      <c r="F392" s="184" t="n">
        <v>0</v>
      </c>
      <c r="G392" s="184" t="n">
        <v>0</v>
      </c>
      <c r="H392" s="184" t="n">
        <v>0</v>
      </c>
      <c r="I392" s="184" t="n">
        <v>0</v>
      </c>
      <c r="J392" s="184" t="n">
        <v>0</v>
      </c>
      <c r="K392" s="184" t="n">
        <f aca="false">SUM(E392:J392)</f>
        <v>0</v>
      </c>
      <c r="L392" s="461" t="n">
        <v>490000</v>
      </c>
    </row>
    <row r="393" customFormat="false" ht="13.1" hidden="false" customHeight="false" outlineLevel="0" collapsed="false">
      <c r="A393" s="460" t="s">
        <v>801</v>
      </c>
      <c r="B393" s="115" t="s">
        <v>135</v>
      </c>
      <c r="C393" s="196" t="s">
        <v>612</v>
      </c>
      <c r="D393" s="417" t="s">
        <v>839</v>
      </c>
      <c r="E393" s="184" t="n">
        <v>0</v>
      </c>
      <c r="F393" s="184" t="n">
        <v>0</v>
      </c>
      <c r="G393" s="184" t="n">
        <v>49419600</v>
      </c>
      <c r="H393" s="184" t="n">
        <v>391593340</v>
      </c>
      <c r="I393" s="184" t="n">
        <v>60258880</v>
      </c>
      <c r="J393" s="184" t="n">
        <v>51520960</v>
      </c>
      <c r="K393" s="184" t="n">
        <f aca="false">SUM(E393:J393)</f>
        <v>552792780</v>
      </c>
      <c r="L393" s="461" t="n">
        <v>21784971606</v>
      </c>
    </row>
    <row r="394" customFormat="false" ht="13.1" hidden="false" customHeight="false" outlineLevel="0" collapsed="false">
      <c r="A394" s="460" t="s">
        <v>801</v>
      </c>
      <c r="B394" s="115" t="s">
        <v>201</v>
      </c>
      <c r="C394" s="196" t="s">
        <v>840</v>
      </c>
      <c r="D394" s="417" t="s">
        <v>841</v>
      </c>
      <c r="E394" s="184" t="n">
        <v>0</v>
      </c>
      <c r="F394" s="184" t="n">
        <v>0</v>
      </c>
      <c r="G394" s="184" t="n">
        <v>0</v>
      </c>
      <c r="H394" s="184" t="n">
        <v>0</v>
      </c>
      <c r="I394" s="184" t="n">
        <v>0</v>
      </c>
      <c r="J394" s="184" t="n">
        <v>0</v>
      </c>
      <c r="K394" s="184" t="n">
        <f aca="false">SUM(E394:J394)</f>
        <v>0</v>
      </c>
      <c r="L394" s="461" t="n">
        <v>0</v>
      </c>
    </row>
    <row r="395" customFormat="false" ht="20.6" hidden="false" customHeight="false" outlineLevel="0" collapsed="false">
      <c r="A395" s="460" t="s">
        <v>801</v>
      </c>
      <c r="B395" s="115" t="s">
        <v>201</v>
      </c>
      <c r="C395" s="196" t="s">
        <v>204</v>
      </c>
      <c r="D395" s="417" t="s">
        <v>842</v>
      </c>
      <c r="E395" s="184" t="n">
        <v>7089450</v>
      </c>
      <c r="F395" s="184" t="n">
        <v>31678250</v>
      </c>
      <c r="G395" s="184" t="n">
        <v>41500000</v>
      </c>
      <c r="H395" s="184" t="n">
        <v>282920600</v>
      </c>
      <c r="I395" s="184" t="n">
        <v>3232000</v>
      </c>
      <c r="J395" s="184" t="n">
        <v>21264625</v>
      </c>
      <c r="K395" s="184" t="n">
        <f aca="false">SUM(E395:J395)</f>
        <v>387684925</v>
      </c>
      <c r="L395" s="461" t="n">
        <v>3401584370</v>
      </c>
    </row>
    <row r="396" customFormat="false" ht="20.6" hidden="false" customHeight="false" outlineLevel="0" collapsed="false">
      <c r="A396" s="460" t="s">
        <v>801</v>
      </c>
      <c r="B396" s="115" t="s">
        <v>201</v>
      </c>
      <c r="C396" s="196" t="s">
        <v>843</v>
      </c>
      <c r="D396" s="417" t="s">
        <v>844</v>
      </c>
      <c r="E396" s="184" t="n">
        <v>0</v>
      </c>
      <c r="F396" s="184" t="n">
        <v>0</v>
      </c>
      <c r="G396" s="184" t="n">
        <v>0</v>
      </c>
      <c r="H396" s="184" t="n">
        <v>5720000</v>
      </c>
      <c r="I396" s="184" t="n">
        <v>0</v>
      </c>
      <c r="J396" s="184" t="n">
        <v>1950000</v>
      </c>
      <c r="K396" s="184" t="n">
        <f aca="false">SUM(E396:J396)</f>
        <v>7670000</v>
      </c>
      <c r="L396" s="461" t="n">
        <v>76646960</v>
      </c>
    </row>
    <row r="397" customFormat="false" ht="20.6" hidden="false" customHeight="false" outlineLevel="0" collapsed="false">
      <c r="A397" s="460" t="s">
        <v>801</v>
      </c>
      <c r="B397" s="115" t="s">
        <v>201</v>
      </c>
      <c r="C397" s="196" t="s">
        <v>845</v>
      </c>
      <c r="D397" s="417" t="s">
        <v>846</v>
      </c>
      <c r="E397" s="184" t="n">
        <v>1156320</v>
      </c>
      <c r="F397" s="184" t="n">
        <v>3485160</v>
      </c>
      <c r="G397" s="184" t="n">
        <v>5973600</v>
      </c>
      <c r="H397" s="184" t="n">
        <v>0</v>
      </c>
      <c r="I397" s="184" t="n">
        <v>0</v>
      </c>
      <c r="J397" s="184" t="n">
        <v>9984960</v>
      </c>
      <c r="K397" s="184" t="n">
        <f aca="false">SUM(E397:J397)</f>
        <v>20600040</v>
      </c>
      <c r="L397" s="461" t="n">
        <v>126108160</v>
      </c>
    </row>
    <row r="398" customFormat="false" ht="20.6" hidden="false" customHeight="false" outlineLevel="0" collapsed="false">
      <c r="A398" s="460" t="s">
        <v>801</v>
      </c>
      <c r="B398" s="115" t="s">
        <v>201</v>
      </c>
      <c r="C398" s="196" t="s">
        <v>847</v>
      </c>
      <c r="D398" s="417" t="s">
        <v>848</v>
      </c>
      <c r="E398" s="184" t="n">
        <v>0</v>
      </c>
      <c r="F398" s="184" t="n">
        <v>3420620</v>
      </c>
      <c r="G398" s="184" t="n">
        <v>5777150</v>
      </c>
      <c r="H398" s="184" t="n">
        <v>0</v>
      </c>
      <c r="I398" s="184" t="n">
        <v>0</v>
      </c>
      <c r="J398" s="184" t="n">
        <v>0</v>
      </c>
      <c r="K398" s="184" t="n">
        <f aca="false">SUM(E398:J398)</f>
        <v>9197770</v>
      </c>
      <c r="L398" s="461" t="n">
        <v>89571960</v>
      </c>
    </row>
    <row r="399" customFormat="false" ht="13.1" hidden="false" customHeight="false" outlineLevel="0" collapsed="false">
      <c r="A399" s="460" t="s">
        <v>801</v>
      </c>
      <c r="B399" s="115" t="s">
        <v>201</v>
      </c>
      <c r="C399" s="196" t="s">
        <v>849</v>
      </c>
      <c r="D399" s="417" t="s">
        <v>850</v>
      </c>
      <c r="E399" s="184" t="n">
        <v>0</v>
      </c>
      <c r="F399" s="184" t="n">
        <v>0</v>
      </c>
      <c r="G399" s="184" t="n">
        <v>0</v>
      </c>
      <c r="H399" s="184" t="n">
        <v>0</v>
      </c>
      <c r="I399" s="184" t="n">
        <v>0</v>
      </c>
      <c r="J399" s="184" t="n">
        <v>0</v>
      </c>
      <c r="K399" s="184" t="n">
        <f aca="false">SUM(E399:J399)</f>
        <v>0</v>
      </c>
      <c r="L399" s="461" t="n">
        <v>0</v>
      </c>
    </row>
    <row r="400" customFormat="false" ht="20.6" hidden="false" customHeight="false" outlineLevel="0" collapsed="false">
      <c r="A400" s="460" t="s">
        <v>801</v>
      </c>
      <c r="B400" s="115" t="s">
        <v>201</v>
      </c>
      <c r="C400" s="196" t="s">
        <v>851</v>
      </c>
      <c r="D400" s="417" t="s">
        <v>852</v>
      </c>
      <c r="E400" s="184" t="n">
        <v>0</v>
      </c>
      <c r="F400" s="184" t="n">
        <v>0</v>
      </c>
      <c r="G400" s="184" t="n">
        <v>0</v>
      </c>
      <c r="H400" s="184" t="n">
        <v>0</v>
      </c>
      <c r="I400" s="184" t="n">
        <v>0</v>
      </c>
      <c r="J400" s="184" t="n">
        <v>0</v>
      </c>
      <c r="K400" s="184" t="n">
        <f aca="false">SUM(E400:J400)</f>
        <v>0</v>
      </c>
      <c r="L400" s="461" t="n">
        <v>0</v>
      </c>
    </row>
    <row r="401" customFormat="false" ht="20.6" hidden="false" customHeight="false" outlineLevel="0" collapsed="false">
      <c r="A401" s="460" t="s">
        <v>801</v>
      </c>
      <c r="B401" s="115" t="s">
        <v>201</v>
      </c>
      <c r="C401" s="196" t="s">
        <v>853</v>
      </c>
      <c r="D401" s="417" t="s">
        <v>854</v>
      </c>
      <c r="E401" s="184" t="n">
        <v>0</v>
      </c>
      <c r="F401" s="184" t="n">
        <v>0</v>
      </c>
      <c r="G401" s="184" t="n">
        <v>0</v>
      </c>
      <c r="H401" s="184" t="n">
        <v>0</v>
      </c>
      <c r="I401" s="184" t="n">
        <v>0</v>
      </c>
      <c r="J401" s="184" t="n">
        <v>0</v>
      </c>
      <c r="K401" s="184" t="n">
        <f aca="false">SUM(E401:J401)</f>
        <v>0</v>
      </c>
      <c r="L401" s="461" t="n">
        <v>0</v>
      </c>
    </row>
    <row r="402" customFormat="false" ht="30" hidden="false" customHeight="false" outlineLevel="0" collapsed="false">
      <c r="A402" s="460" t="s">
        <v>801</v>
      </c>
      <c r="B402" s="115" t="s">
        <v>201</v>
      </c>
      <c r="C402" s="196" t="s">
        <v>855</v>
      </c>
      <c r="D402" s="417" t="s">
        <v>856</v>
      </c>
      <c r="E402" s="184" t="n">
        <v>0</v>
      </c>
      <c r="F402" s="184" t="n">
        <v>0</v>
      </c>
      <c r="G402" s="184" t="n">
        <v>0</v>
      </c>
      <c r="H402" s="184" t="n">
        <v>8752000</v>
      </c>
      <c r="I402" s="184" t="n">
        <v>1784800</v>
      </c>
      <c r="J402" s="184" t="n">
        <v>0</v>
      </c>
      <c r="K402" s="184" t="n">
        <f aca="false">SUM(E402:J402)</f>
        <v>10536800</v>
      </c>
      <c r="L402" s="461" t="n">
        <v>497066620</v>
      </c>
    </row>
    <row r="403" customFormat="false" ht="20.6" hidden="false" customHeight="false" outlineLevel="0" collapsed="false">
      <c r="A403" s="460" t="s">
        <v>801</v>
      </c>
      <c r="B403" s="115" t="s">
        <v>201</v>
      </c>
      <c r="C403" s="196" t="s">
        <v>857</v>
      </c>
      <c r="D403" s="417" t="s">
        <v>858</v>
      </c>
      <c r="E403" s="184" t="n">
        <v>0</v>
      </c>
      <c r="F403" s="184" t="n">
        <v>0</v>
      </c>
      <c r="G403" s="184" t="n">
        <v>0</v>
      </c>
      <c r="H403" s="184" t="n">
        <v>6214000</v>
      </c>
      <c r="I403" s="184" t="n">
        <v>0</v>
      </c>
      <c r="J403" s="184" t="n">
        <v>0</v>
      </c>
      <c r="K403" s="184" t="n">
        <f aca="false">SUM(E403:J403)</f>
        <v>6214000</v>
      </c>
      <c r="L403" s="461" t="n">
        <v>19215800</v>
      </c>
    </row>
    <row r="404" customFormat="false" ht="20.6" hidden="false" customHeight="false" outlineLevel="0" collapsed="false">
      <c r="A404" s="460" t="s">
        <v>801</v>
      </c>
      <c r="B404" s="115" t="s">
        <v>201</v>
      </c>
      <c r="C404" s="196" t="s">
        <v>204</v>
      </c>
      <c r="D404" s="417" t="s">
        <v>859</v>
      </c>
      <c r="E404" s="184" t="n">
        <v>1984000</v>
      </c>
      <c r="F404" s="184" t="n">
        <v>1012000</v>
      </c>
      <c r="G404" s="184" t="n">
        <v>36377080</v>
      </c>
      <c r="H404" s="184" t="n">
        <v>7241700</v>
      </c>
      <c r="I404" s="184" t="n">
        <v>9877600</v>
      </c>
      <c r="J404" s="184" t="n">
        <v>10699500</v>
      </c>
      <c r="K404" s="184" t="n">
        <f aca="false">SUM(E404:J404)</f>
        <v>67191880</v>
      </c>
      <c r="L404" s="461" t="n">
        <v>1350952146</v>
      </c>
    </row>
    <row r="405" customFormat="false" ht="20.6" hidden="false" customHeight="false" outlineLevel="0" collapsed="false">
      <c r="A405" s="460" t="s">
        <v>801</v>
      </c>
      <c r="B405" s="115" t="s">
        <v>201</v>
      </c>
      <c r="C405" s="196" t="s">
        <v>861</v>
      </c>
      <c r="D405" s="417" t="s">
        <v>862</v>
      </c>
      <c r="E405" s="184" t="n">
        <v>0</v>
      </c>
      <c r="F405" s="184" t="n">
        <v>2403000</v>
      </c>
      <c r="G405" s="184" t="n">
        <v>1638000</v>
      </c>
      <c r="H405" s="184" t="n">
        <v>275000</v>
      </c>
      <c r="I405" s="184" t="n">
        <v>693000</v>
      </c>
      <c r="J405" s="184" t="n">
        <v>330000</v>
      </c>
      <c r="K405" s="184" t="n">
        <f aca="false">SUM(E405:J405)</f>
        <v>5339000</v>
      </c>
      <c r="L405" s="461" t="n">
        <v>684808464</v>
      </c>
    </row>
    <row r="406" customFormat="false" ht="20.6" hidden="false" customHeight="false" outlineLevel="0" collapsed="false">
      <c r="A406" s="460" t="s">
        <v>801</v>
      </c>
      <c r="B406" s="115" t="s">
        <v>201</v>
      </c>
      <c r="C406" s="196" t="s">
        <v>863</v>
      </c>
      <c r="D406" s="417" t="s">
        <v>864</v>
      </c>
      <c r="E406" s="184" t="n">
        <v>0</v>
      </c>
      <c r="F406" s="184" t="n">
        <v>1436400</v>
      </c>
      <c r="G406" s="184" t="n">
        <v>6002920</v>
      </c>
      <c r="H406" s="184" t="n">
        <v>4900000</v>
      </c>
      <c r="I406" s="184" t="n">
        <v>0</v>
      </c>
      <c r="J406" s="184" t="n">
        <v>0</v>
      </c>
      <c r="K406" s="184" t="n">
        <f aca="false">SUM(E406:J406)</f>
        <v>12339320</v>
      </c>
      <c r="L406" s="461" t="n">
        <v>194700420</v>
      </c>
    </row>
    <row r="407" customFormat="false" ht="13.1" hidden="false" customHeight="false" outlineLevel="0" collapsed="false">
      <c r="A407" s="460" t="s">
        <v>801</v>
      </c>
      <c r="B407" s="115" t="s">
        <v>201</v>
      </c>
      <c r="C407" s="196" t="s">
        <v>865</v>
      </c>
      <c r="D407" s="417" t="s">
        <v>866</v>
      </c>
      <c r="E407" s="184" t="n">
        <v>0</v>
      </c>
      <c r="F407" s="184" t="n">
        <v>2359800</v>
      </c>
      <c r="G407" s="184" t="n">
        <v>15384652</v>
      </c>
      <c r="H407" s="184" t="n">
        <v>15203000</v>
      </c>
      <c r="I407" s="184" t="n">
        <v>0</v>
      </c>
      <c r="J407" s="184" t="n">
        <v>0</v>
      </c>
      <c r="K407" s="184" t="n">
        <f aca="false">SUM(E407:J407)</f>
        <v>32947452</v>
      </c>
      <c r="L407" s="461" t="n">
        <v>424625052</v>
      </c>
    </row>
    <row r="408" customFormat="false" ht="13.1" hidden="false" customHeight="false" outlineLevel="0" collapsed="false">
      <c r="A408" s="460" t="s">
        <v>801</v>
      </c>
      <c r="B408" s="115" t="s">
        <v>201</v>
      </c>
      <c r="C408" s="196" t="s">
        <v>867</v>
      </c>
      <c r="D408" s="417" t="s">
        <v>868</v>
      </c>
      <c r="E408" s="184" t="n">
        <v>0</v>
      </c>
      <c r="F408" s="184" t="n">
        <v>0</v>
      </c>
      <c r="G408" s="184" t="n">
        <v>0</v>
      </c>
      <c r="H408" s="184" t="n">
        <v>0</v>
      </c>
      <c r="I408" s="184" t="n">
        <v>0</v>
      </c>
      <c r="J408" s="184" t="n">
        <v>0</v>
      </c>
      <c r="K408" s="184" t="n">
        <f aca="false">SUM(E408:J408)</f>
        <v>0</v>
      </c>
      <c r="L408" s="461" t="n">
        <v>0</v>
      </c>
    </row>
    <row r="409" customFormat="false" ht="13.1" hidden="false" customHeight="false" outlineLevel="0" collapsed="false">
      <c r="A409" s="460" t="s">
        <v>801</v>
      </c>
      <c r="B409" s="115" t="s">
        <v>201</v>
      </c>
      <c r="C409" s="196" t="s">
        <v>869</v>
      </c>
      <c r="D409" s="417" t="s">
        <v>870</v>
      </c>
      <c r="E409" s="184" t="n">
        <v>0</v>
      </c>
      <c r="F409" s="184" t="n">
        <v>0</v>
      </c>
      <c r="G409" s="184" t="n">
        <v>0</v>
      </c>
      <c r="H409" s="184" t="n">
        <v>0</v>
      </c>
      <c r="I409" s="184" t="n">
        <v>0</v>
      </c>
      <c r="J409" s="184" t="n">
        <v>0</v>
      </c>
      <c r="K409" s="184" t="n">
        <f aca="false">SUM(E409:J409)</f>
        <v>0</v>
      </c>
      <c r="L409" s="461" t="n">
        <v>2233700</v>
      </c>
    </row>
    <row r="410" customFormat="false" ht="20.6" hidden="false" customHeight="false" outlineLevel="0" collapsed="false">
      <c r="A410" s="460" t="s">
        <v>801</v>
      </c>
      <c r="B410" s="115" t="s">
        <v>201</v>
      </c>
      <c r="C410" s="196" t="s">
        <v>124</v>
      </c>
      <c r="D410" s="417" t="s">
        <v>871</v>
      </c>
      <c r="E410" s="184" t="n">
        <v>2184000</v>
      </c>
      <c r="F410" s="184" t="n">
        <v>0</v>
      </c>
      <c r="G410" s="184" t="n">
        <v>2688000</v>
      </c>
      <c r="H410" s="184" t="n">
        <v>999600</v>
      </c>
      <c r="I410" s="184" t="n">
        <v>0</v>
      </c>
      <c r="J410" s="184" t="n">
        <v>499212</v>
      </c>
      <c r="K410" s="184" t="n">
        <f aca="false">SUM(E410:J410)</f>
        <v>6370812</v>
      </c>
      <c r="L410" s="461" t="n">
        <v>603393726</v>
      </c>
    </row>
    <row r="411" customFormat="false" ht="13.1" hidden="false" customHeight="false" outlineLevel="0" collapsed="false">
      <c r="A411" s="460" t="s">
        <v>801</v>
      </c>
      <c r="B411" s="115" t="s">
        <v>201</v>
      </c>
      <c r="C411" s="196" t="s">
        <v>202</v>
      </c>
      <c r="D411" s="417" t="s">
        <v>872</v>
      </c>
      <c r="E411" s="184" t="n">
        <v>0</v>
      </c>
      <c r="F411" s="184" t="n">
        <v>66500</v>
      </c>
      <c r="G411" s="184" t="n">
        <v>24644148</v>
      </c>
      <c r="H411" s="184" t="n">
        <v>3485000</v>
      </c>
      <c r="I411" s="184" t="n">
        <v>522500</v>
      </c>
      <c r="J411" s="184" t="n">
        <v>0</v>
      </c>
      <c r="K411" s="184" t="n">
        <f aca="false">SUM(E411:J411)</f>
        <v>28718148</v>
      </c>
      <c r="L411" s="461" t="n">
        <v>149578825</v>
      </c>
    </row>
    <row r="412" customFormat="false" ht="20.6" hidden="false" customHeight="false" outlineLevel="0" collapsed="false">
      <c r="A412" s="460" t="s">
        <v>801</v>
      </c>
      <c r="B412" s="115" t="s">
        <v>201</v>
      </c>
      <c r="C412" s="196" t="s">
        <v>212</v>
      </c>
      <c r="D412" s="417" t="s">
        <v>873</v>
      </c>
      <c r="E412" s="184" t="n">
        <v>0</v>
      </c>
      <c r="F412" s="184" t="n">
        <v>0</v>
      </c>
      <c r="G412" s="184" t="n">
        <v>1133340</v>
      </c>
      <c r="H412" s="184" t="n">
        <v>462744</v>
      </c>
      <c r="I412" s="184" t="n">
        <v>774000</v>
      </c>
      <c r="J412" s="184" t="n">
        <v>0</v>
      </c>
      <c r="K412" s="184" t="n">
        <f aca="false">SUM(E412:J412)</f>
        <v>2370084</v>
      </c>
      <c r="L412" s="461" t="n">
        <v>75314436</v>
      </c>
    </row>
    <row r="413" customFormat="false" ht="20.6" hidden="false" customHeight="false" outlineLevel="0" collapsed="false">
      <c r="A413" s="460" t="s">
        <v>801</v>
      </c>
      <c r="B413" s="115" t="s">
        <v>201</v>
      </c>
      <c r="C413" s="196" t="s">
        <v>874</v>
      </c>
      <c r="D413" s="417" t="s">
        <v>875</v>
      </c>
      <c r="E413" s="184" t="n">
        <v>3718000</v>
      </c>
      <c r="F413" s="184" t="n">
        <v>0</v>
      </c>
      <c r="G413" s="184" t="n">
        <v>34095060</v>
      </c>
      <c r="H413" s="184" t="n">
        <v>3985200</v>
      </c>
      <c r="I413" s="184" t="n">
        <v>6966000</v>
      </c>
      <c r="J413" s="184" t="n">
        <v>9167730</v>
      </c>
      <c r="K413" s="184" t="n">
        <f aca="false">SUM(E413:J413)</f>
        <v>57931990</v>
      </c>
      <c r="L413" s="461" t="n">
        <v>1427867760</v>
      </c>
    </row>
    <row r="414" customFormat="false" ht="20.6" hidden="false" customHeight="false" outlineLevel="0" collapsed="false">
      <c r="A414" s="460" t="s">
        <v>801</v>
      </c>
      <c r="B414" s="115" t="s">
        <v>201</v>
      </c>
      <c r="C414" s="196" t="s">
        <v>876</v>
      </c>
      <c r="D414" s="417" t="s">
        <v>877</v>
      </c>
      <c r="E414" s="184" t="n">
        <v>10848000</v>
      </c>
      <c r="F414" s="184" t="n">
        <v>27120000</v>
      </c>
      <c r="G414" s="184" t="n">
        <v>57132800</v>
      </c>
      <c r="H414" s="184" t="n">
        <v>0</v>
      </c>
      <c r="I414" s="184" t="n">
        <v>0</v>
      </c>
      <c r="J414" s="184" t="n">
        <v>71018240</v>
      </c>
      <c r="K414" s="184" t="n">
        <f aca="false">SUM(E414:J414)</f>
        <v>166119040</v>
      </c>
      <c r="L414" s="461" t="n">
        <v>10212646022</v>
      </c>
    </row>
    <row r="415" customFormat="false" ht="20.6" hidden="false" customHeight="false" outlineLevel="0" collapsed="false">
      <c r="A415" s="460" t="s">
        <v>801</v>
      </c>
      <c r="B415" s="115" t="s">
        <v>201</v>
      </c>
      <c r="C415" s="196" t="s">
        <v>879</v>
      </c>
      <c r="D415" s="417" t="s">
        <v>880</v>
      </c>
      <c r="E415" s="184" t="n">
        <v>0</v>
      </c>
      <c r="F415" s="184" t="n">
        <v>0</v>
      </c>
      <c r="G415" s="184" t="n">
        <v>0</v>
      </c>
      <c r="H415" s="184" t="n">
        <v>0</v>
      </c>
      <c r="I415" s="184" t="n">
        <v>0</v>
      </c>
      <c r="J415" s="184" t="n">
        <v>0</v>
      </c>
      <c r="K415" s="184" t="n">
        <f aca="false">SUM(E415:J415)</f>
        <v>0</v>
      </c>
      <c r="L415" s="461" t="n">
        <v>5760000</v>
      </c>
    </row>
    <row r="416" customFormat="false" ht="13.1" hidden="false" customHeight="false" outlineLevel="0" collapsed="false">
      <c r="A416" s="460" t="s">
        <v>801</v>
      </c>
      <c r="B416" s="115" t="s">
        <v>201</v>
      </c>
      <c r="C416" s="196" t="s">
        <v>881</v>
      </c>
      <c r="D416" s="417" t="s">
        <v>882</v>
      </c>
      <c r="E416" s="184" t="n">
        <v>0</v>
      </c>
      <c r="F416" s="184" t="n">
        <v>0</v>
      </c>
      <c r="G416" s="184" t="n">
        <v>0</v>
      </c>
      <c r="H416" s="184" t="n">
        <v>0</v>
      </c>
      <c r="I416" s="184" t="n">
        <v>0</v>
      </c>
      <c r="J416" s="184" t="n">
        <v>0</v>
      </c>
      <c r="K416" s="184" t="n">
        <f aca="false">SUM(E416:J416)</f>
        <v>0</v>
      </c>
      <c r="L416" s="461" t="n">
        <v>634213</v>
      </c>
    </row>
    <row r="417" customFormat="false" ht="13.1" hidden="false" customHeight="false" outlineLevel="0" collapsed="false">
      <c r="A417" s="460" t="s">
        <v>801</v>
      </c>
      <c r="B417" s="115" t="s">
        <v>201</v>
      </c>
      <c r="C417" s="196" t="s">
        <v>883</v>
      </c>
      <c r="D417" s="417" t="s">
        <v>884</v>
      </c>
      <c r="E417" s="184" t="n">
        <v>0</v>
      </c>
      <c r="F417" s="184" t="n">
        <v>0</v>
      </c>
      <c r="G417" s="184" t="n">
        <v>0</v>
      </c>
      <c r="H417" s="184" t="n">
        <v>0</v>
      </c>
      <c r="I417" s="184" t="n">
        <v>0</v>
      </c>
      <c r="J417" s="184" t="n">
        <v>0</v>
      </c>
      <c r="K417" s="184" t="n">
        <f aca="false">SUM(E417:J417)</f>
        <v>0</v>
      </c>
      <c r="L417" s="461" t="n">
        <v>9939500</v>
      </c>
    </row>
    <row r="418" customFormat="false" ht="13.1" hidden="false" customHeight="false" outlineLevel="0" collapsed="false">
      <c r="A418" s="460" t="s">
        <v>801</v>
      </c>
      <c r="B418" s="115" t="s">
        <v>201</v>
      </c>
      <c r="C418" s="196" t="s">
        <v>885</v>
      </c>
      <c r="D418" s="417" t="s">
        <v>886</v>
      </c>
      <c r="E418" s="184" t="n">
        <v>10113200</v>
      </c>
      <c r="F418" s="184" t="n">
        <v>77200</v>
      </c>
      <c r="G418" s="184" t="n">
        <v>47616960</v>
      </c>
      <c r="H418" s="184" t="n">
        <v>8714800</v>
      </c>
      <c r="I418" s="184" t="n">
        <v>9109600</v>
      </c>
      <c r="J418" s="184" t="n">
        <v>20502800</v>
      </c>
      <c r="K418" s="184" t="n">
        <f aca="false">SUM(E418:J418)</f>
        <v>96134560</v>
      </c>
      <c r="L418" s="461" t="n">
        <v>2664100760</v>
      </c>
    </row>
    <row r="419" customFormat="false" ht="20.6" hidden="false" customHeight="false" outlineLevel="0" collapsed="false">
      <c r="A419" s="460" t="s">
        <v>801</v>
      </c>
      <c r="B419" s="115" t="s">
        <v>201</v>
      </c>
      <c r="C419" s="196" t="s">
        <v>888</v>
      </c>
      <c r="D419" s="417" t="s">
        <v>889</v>
      </c>
      <c r="E419" s="184" t="n">
        <v>0</v>
      </c>
      <c r="F419" s="184" t="n">
        <v>2508000</v>
      </c>
      <c r="G419" s="184" t="n">
        <v>0</v>
      </c>
      <c r="H419" s="184" t="n">
        <v>0</v>
      </c>
      <c r="I419" s="184" t="n">
        <v>0</v>
      </c>
      <c r="J419" s="184" t="n">
        <v>126500</v>
      </c>
      <c r="K419" s="184" t="n">
        <f aca="false">SUM(E419:J419)</f>
        <v>2634500</v>
      </c>
      <c r="L419" s="461" t="n">
        <v>47748800</v>
      </c>
    </row>
    <row r="420" customFormat="false" ht="13.1" hidden="false" customHeight="false" outlineLevel="0" collapsed="false">
      <c r="A420" s="460" t="s">
        <v>801</v>
      </c>
      <c r="B420" s="115" t="s">
        <v>201</v>
      </c>
      <c r="C420" s="196" t="s">
        <v>890</v>
      </c>
      <c r="D420" s="417" t="s">
        <v>891</v>
      </c>
      <c r="E420" s="184" t="n">
        <v>0</v>
      </c>
      <c r="F420" s="184" t="n">
        <v>39200</v>
      </c>
      <c r="G420" s="184" t="n">
        <v>0</v>
      </c>
      <c r="H420" s="184" t="n">
        <v>0</v>
      </c>
      <c r="I420" s="184" t="n">
        <v>0</v>
      </c>
      <c r="J420" s="184" t="n">
        <v>0</v>
      </c>
      <c r="K420" s="184" t="n">
        <f aca="false">SUM(E420:J420)</f>
        <v>39200</v>
      </c>
      <c r="L420" s="461" t="n">
        <v>6140980</v>
      </c>
    </row>
    <row r="421" customFormat="false" ht="20.6" hidden="false" customHeight="false" outlineLevel="0" collapsed="false">
      <c r="A421" s="460" t="s">
        <v>801</v>
      </c>
      <c r="B421" s="115" t="s">
        <v>201</v>
      </c>
      <c r="C421" s="196" t="s">
        <v>892</v>
      </c>
      <c r="D421" s="417" t="s">
        <v>893</v>
      </c>
      <c r="E421" s="184" t="n">
        <v>0</v>
      </c>
      <c r="F421" s="184" t="n">
        <v>0</v>
      </c>
      <c r="G421" s="184" t="n">
        <v>0</v>
      </c>
      <c r="H421" s="184" t="n">
        <v>0</v>
      </c>
      <c r="I421" s="184" t="n">
        <v>0</v>
      </c>
      <c r="J421" s="184" t="n">
        <v>315000</v>
      </c>
      <c r="K421" s="184" t="n">
        <f aca="false">SUM(E421:J421)</f>
        <v>315000</v>
      </c>
      <c r="L421" s="461" t="n">
        <v>92529000</v>
      </c>
    </row>
    <row r="422" customFormat="false" ht="20.6" hidden="false" customHeight="false" outlineLevel="0" collapsed="false">
      <c r="A422" s="460" t="s">
        <v>801</v>
      </c>
      <c r="B422" s="115" t="s">
        <v>201</v>
      </c>
      <c r="C422" s="196" t="s">
        <v>894</v>
      </c>
      <c r="D422" s="417" t="s">
        <v>895</v>
      </c>
      <c r="E422" s="184" t="n">
        <v>0</v>
      </c>
      <c r="F422" s="184" t="n">
        <v>0</v>
      </c>
      <c r="G422" s="184" t="n">
        <v>0</v>
      </c>
      <c r="H422" s="184" t="n">
        <v>0</v>
      </c>
      <c r="I422" s="184" t="n">
        <v>0</v>
      </c>
      <c r="J422" s="184" t="n">
        <v>0</v>
      </c>
      <c r="K422" s="184" t="n">
        <f aca="false">SUM(E422:J422)</f>
        <v>0</v>
      </c>
      <c r="L422" s="461" t="n">
        <v>381017640</v>
      </c>
    </row>
    <row r="423" customFormat="false" ht="13.1" hidden="false" customHeight="false" outlineLevel="0" collapsed="false">
      <c r="A423" s="460" t="s">
        <v>801</v>
      </c>
      <c r="B423" s="115" t="s">
        <v>201</v>
      </c>
      <c r="C423" s="196" t="s">
        <v>896</v>
      </c>
      <c r="D423" s="417" t="s">
        <v>897</v>
      </c>
      <c r="E423" s="184" t="n">
        <v>0</v>
      </c>
      <c r="F423" s="184" t="n">
        <v>0</v>
      </c>
      <c r="G423" s="184" t="n">
        <v>0</v>
      </c>
      <c r="H423" s="184" t="n">
        <v>0</v>
      </c>
      <c r="I423" s="184" t="n">
        <v>0</v>
      </c>
      <c r="J423" s="184" t="n">
        <v>0</v>
      </c>
      <c r="K423" s="184" t="n">
        <f aca="false">SUM(E423:J423)</f>
        <v>0</v>
      </c>
      <c r="L423" s="461" t="n">
        <v>813100</v>
      </c>
    </row>
    <row r="424" customFormat="false" ht="13.1" hidden="false" customHeight="false" outlineLevel="0" collapsed="false">
      <c r="A424" s="460" t="s">
        <v>801</v>
      </c>
      <c r="B424" s="115" t="s">
        <v>201</v>
      </c>
      <c r="C424" s="196" t="s">
        <v>898</v>
      </c>
      <c r="D424" s="417" t="s">
        <v>899</v>
      </c>
      <c r="E424" s="184" t="n">
        <v>0</v>
      </c>
      <c r="F424" s="184" t="n">
        <v>25103400</v>
      </c>
      <c r="G424" s="184" t="n">
        <v>47496600</v>
      </c>
      <c r="H424" s="184" t="n">
        <v>0</v>
      </c>
      <c r="I424" s="184" t="n">
        <v>0</v>
      </c>
      <c r="J424" s="184" t="n">
        <v>16641000</v>
      </c>
      <c r="K424" s="184" t="n">
        <f aca="false">SUM(E424:J424)</f>
        <v>89241000</v>
      </c>
      <c r="L424" s="461" t="n">
        <v>1406238724</v>
      </c>
    </row>
    <row r="425" customFormat="false" ht="20.6" hidden="false" customHeight="false" outlineLevel="0" collapsed="false">
      <c r="A425" s="460" t="s">
        <v>801</v>
      </c>
      <c r="B425" s="115" t="s">
        <v>201</v>
      </c>
      <c r="C425" s="196" t="s">
        <v>124</v>
      </c>
      <c r="D425" s="417" t="s">
        <v>900</v>
      </c>
      <c r="E425" s="184" t="n">
        <v>0</v>
      </c>
      <c r="F425" s="184" t="n">
        <v>0</v>
      </c>
      <c r="G425" s="184" t="n">
        <v>1479000</v>
      </c>
      <c r="H425" s="184" t="n">
        <v>3528000</v>
      </c>
      <c r="I425" s="184" t="n">
        <v>0</v>
      </c>
      <c r="J425" s="184" t="n">
        <v>0</v>
      </c>
      <c r="K425" s="184" t="n">
        <f aca="false">SUM(E425:J425)</f>
        <v>5007000</v>
      </c>
      <c r="L425" s="461" t="n">
        <v>550675068</v>
      </c>
    </row>
    <row r="426" customFormat="false" ht="20.6" hidden="false" customHeight="false" outlineLevel="0" collapsed="false">
      <c r="A426" s="460" t="s">
        <v>801</v>
      </c>
      <c r="B426" s="115" t="s">
        <v>201</v>
      </c>
      <c r="C426" s="196" t="s">
        <v>901</v>
      </c>
      <c r="D426" s="417" t="s">
        <v>902</v>
      </c>
      <c r="E426" s="184" t="n">
        <v>0</v>
      </c>
      <c r="F426" s="184" t="n">
        <v>0</v>
      </c>
      <c r="G426" s="184" t="n">
        <v>0</v>
      </c>
      <c r="H426" s="184" t="n">
        <v>0</v>
      </c>
      <c r="I426" s="184" t="n">
        <v>0</v>
      </c>
      <c r="J426" s="184" t="n">
        <v>0</v>
      </c>
      <c r="K426" s="184" t="n">
        <f aca="false">SUM(E426:J426)</f>
        <v>0</v>
      </c>
      <c r="L426" s="461" t="n">
        <v>0</v>
      </c>
    </row>
    <row r="427" customFormat="false" ht="30" hidden="false" customHeight="false" outlineLevel="0" collapsed="false">
      <c r="A427" s="460" t="s">
        <v>801</v>
      </c>
      <c r="B427" s="115" t="s">
        <v>201</v>
      </c>
      <c r="C427" s="196" t="s">
        <v>903</v>
      </c>
      <c r="D427" s="417" t="s">
        <v>904</v>
      </c>
      <c r="E427" s="184" t="n">
        <v>0</v>
      </c>
      <c r="F427" s="184" t="n">
        <v>0</v>
      </c>
      <c r="G427" s="184" t="n">
        <v>0</v>
      </c>
      <c r="H427" s="184" t="n">
        <v>0</v>
      </c>
      <c r="I427" s="184" t="n">
        <v>0</v>
      </c>
      <c r="J427" s="184" t="n">
        <v>0</v>
      </c>
      <c r="K427" s="184" t="n">
        <f aca="false">SUM(E427:J427)</f>
        <v>0</v>
      </c>
      <c r="L427" s="461" t="n">
        <v>0</v>
      </c>
    </row>
    <row r="428" customFormat="false" ht="13.1" hidden="false" customHeight="false" outlineLevel="0" collapsed="false">
      <c r="A428" s="460" t="s">
        <v>801</v>
      </c>
      <c r="B428" s="115" t="s">
        <v>201</v>
      </c>
      <c r="C428" s="196" t="s">
        <v>905</v>
      </c>
      <c r="D428" s="417" t="s">
        <v>906</v>
      </c>
      <c r="E428" s="184" t="n">
        <v>0</v>
      </c>
      <c r="F428" s="184" t="n">
        <v>0</v>
      </c>
      <c r="G428" s="184" t="n">
        <v>0</v>
      </c>
      <c r="H428" s="184" t="n">
        <v>0</v>
      </c>
      <c r="I428" s="184" t="n">
        <v>0</v>
      </c>
      <c r="J428" s="184" t="n">
        <v>0</v>
      </c>
      <c r="K428" s="184" t="n">
        <f aca="false">SUM(E428:J428)</f>
        <v>0</v>
      </c>
      <c r="L428" s="461" t="n">
        <v>0</v>
      </c>
    </row>
    <row r="429" customFormat="false" ht="13.1" hidden="false" customHeight="false" outlineLevel="0" collapsed="false">
      <c r="A429" s="460" t="s">
        <v>801</v>
      </c>
      <c r="B429" s="115" t="s">
        <v>201</v>
      </c>
      <c r="C429" s="196" t="s">
        <v>202</v>
      </c>
      <c r="D429" s="417" t="s">
        <v>914</v>
      </c>
      <c r="E429" s="184" t="n">
        <v>0</v>
      </c>
      <c r="F429" s="184" t="n">
        <v>900000</v>
      </c>
      <c r="G429" s="184" t="n">
        <v>0</v>
      </c>
      <c r="H429" s="184" t="n">
        <v>1920000</v>
      </c>
      <c r="I429" s="184" t="n">
        <v>0</v>
      </c>
      <c r="J429" s="184" t="n">
        <v>4590000</v>
      </c>
      <c r="K429" s="184" t="n">
        <f aca="false">SUM(E429:J429)</f>
        <v>7410000</v>
      </c>
      <c r="L429" s="461" t="n">
        <v>179149460</v>
      </c>
    </row>
    <row r="430" customFormat="false" ht="20.6" hidden="false" customHeight="false" outlineLevel="0" collapsed="false">
      <c r="A430" s="460" t="s">
        <v>801</v>
      </c>
      <c r="B430" s="115" t="s">
        <v>201</v>
      </c>
      <c r="C430" s="196" t="s">
        <v>915</v>
      </c>
      <c r="D430" s="417" t="s">
        <v>916</v>
      </c>
      <c r="E430" s="184" t="n">
        <v>124800</v>
      </c>
      <c r="F430" s="184" t="n">
        <v>256000</v>
      </c>
      <c r="G430" s="184" t="n">
        <v>255000</v>
      </c>
      <c r="H430" s="184" t="n">
        <v>0</v>
      </c>
      <c r="I430" s="184" t="n">
        <v>0</v>
      </c>
      <c r="J430" s="184" t="n">
        <v>0</v>
      </c>
      <c r="K430" s="184" t="n">
        <f aca="false">SUM(E430:J430)</f>
        <v>635800</v>
      </c>
      <c r="L430" s="461" t="n">
        <v>24409156</v>
      </c>
    </row>
    <row r="431" customFormat="false" ht="20.6" hidden="false" customHeight="false" outlineLevel="0" collapsed="false">
      <c r="A431" s="460" t="s">
        <v>801</v>
      </c>
      <c r="B431" s="115" t="s">
        <v>201</v>
      </c>
      <c r="C431" s="196" t="s">
        <v>917</v>
      </c>
      <c r="D431" s="417" t="s">
        <v>918</v>
      </c>
      <c r="E431" s="184" t="n">
        <v>11404800</v>
      </c>
      <c r="F431" s="184" t="n">
        <v>6336000</v>
      </c>
      <c r="G431" s="184" t="n">
        <v>1938000</v>
      </c>
      <c r="H431" s="184" t="n">
        <v>0</v>
      </c>
      <c r="I431" s="184" t="n">
        <v>0</v>
      </c>
      <c r="J431" s="184" t="n">
        <v>0</v>
      </c>
      <c r="K431" s="184" t="n">
        <f aca="false">SUM(E431:J431)</f>
        <v>19678800</v>
      </c>
      <c r="L431" s="461" t="n">
        <v>645616750</v>
      </c>
    </row>
    <row r="432" customFormat="false" ht="20.6" hidden="false" customHeight="false" outlineLevel="0" collapsed="false">
      <c r="A432" s="460" t="s">
        <v>801</v>
      </c>
      <c r="B432" s="115" t="s">
        <v>201</v>
      </c>
      <c r="C432" s="196" t="s">
        <v>919</v>
      </c>
      <c r="D432" s="417" t="s">
        <v>920</v>
      </c>
      <c r="E432" s="184" t="n">
        <v>0</v>
      </c>
      <c r="F432" s="184" t="n">
        <v>21184000</v>
      </c>
      <c r="G432" s="184" t="n">
        <v>2805000</v>
      </c>
      <c r="H432" s="184" t="n">
        <v>0</v>
      </c>
      <c r="I432" s="184" t="n">
        <v>0</v>
      </c>
      <c r="J432" s="184" t="n">
        <v>0</v>
      </c>
      <c r="K432" s="184" t="n">
        <f aca="false">SUM(E432:J432)</f>
        <v>23989000</v>
      </c>
      <c r="L432" s="461" t="n">
        <v>1378999840</v>
      </c>
    </row>
    <row r="433" customFormat="false" ht="20.6" hidden="false" customHeight="false" outlineLevel="0" collapsed="false">
      <c r="A433" s="460" t="s">
        <v>801</v>
      </c>
      <c r="B433" s="115" t="s">
        <v>201</v>
      </c>
      <c r="C433" s="196" t="s">
        <v>921</v>
      </c>
      <c r="D433" s="417" t="s">
        <v>922</v>
      </c>
      <c r="E433" s="184" t="n">
        <v>0</v>
      </c>
      <c r="F433" s="184" t="n">
        <v>0</v>
      </c>
      <c r="G433" s="184" t="n">
        <v>0</v>
      </c>
      <c r="H433" s="184" t="n">
        <v>0</v>
      </c>
      <c r="I433" s="184" t="n">
        <v>0</v>
      </c>
      <c r="J433" s="184" t="n">
        <v>0</v>
      </c>
      <c r="K433" s="184" t="n">
        <f aca="false">SUM(E433:J433)</f>
        <v>0</v>
      </c>
      <c r="L433" s="461" t="n">
        <v>0</v>
      </c>
    </row>
    <row r="434" customFormat="false" ht="13.1" hidden="false" customHeight="false" outlineLevel="0" collapsed="false">
      <c r="A434" s="460" t="s">
        <v>801</v>
      </c>
      <c r="B434" s="115" t="s">
        <v>201</v>
      </c>
      <c r="C434" s="196" t="s">
        <v>923</v>
      </c>
      <c r="D434" s="417" t="s">
        <v>924</v>
      </c>
      <c r="E434" s="184" t="n">
        <v>0</v>
      </c>
      <c r="F434" s="184" t="n">
        <v>0</v>
      </c>
      <c r="G434" s="184" t="n">
        <v>0</v>
      </c>
      <c r="H434" s="184" t="n">
        <v>0</v>
      </c>
      <c r="I434" s="184" t="n">
        <v>0</v>
      </c>
      <c r="J434" s="184" t="n">
        <v>0</v>
      </c>
      <c r="K434" s="184" t="n">
        <f aca="false">SUM(E434:J434)</f>
        <v>0</v>
      </c>
      <c r="L434" s="461" t="n">
        <v>0</v>
      </c>
    </row>
    <row r="435" customFormat="false" ht="13.1" hidden="false" customHeight="false" outlineLevel="0" collapsed="false">
      <c r="A435" s="460" t="s">
        <v>801</v>
      </c>
      <c r="B435" s="115" t="s">
        <v>201</v>
      </c>
      <c r="C435" s="196" t="s">
        <v>925</v>
      </c>
      <c r="D435" s="417" t="s">
        <v>926</v>
      </c>
      <c r="E435" s="184" t="n">
        <v>0</v>
      </c>
      <c r="F435" s="184" t="n">
        <v>0</v>
      </c>
      <c r="G435" s="184" t="n">
        <v>0</v>
      </c>
      <c r="H435" s="184" t="n">
        <v>0</v>
      </c>
      <c r="I435" s="184" t="n">
        <v>0</v>
      </c>
      <c r="J435" s="184" t="n">
        <v>0</v>
      </c>
      <c r="K435" s="184" t="n">
        <f aca="false">SUM(E435:J435)</f>
        <v>0</v>
      </c>
      <c r="L435" s="461" t="n">
        <v>28704000</v>
      </c>
    </row>
    <row r="436" customFormat="false" ht="20.6" hidden="false" customHeight="false" outlineLevel="0" collapsed="false">
      <c r="A436" s="460" t="s">
        <v>801</v>
      </c>
      <c r="B436" s="115" t="s">
        <v>201</v>
      </c>
      <c r="C436" s="196" t="s">
        <v>927</v>
      </c>
      <c r="D436" s="417" t="s">
        <v>928</v>
      </c>
      <c r="E436" s="184" t="n">
        <v>0</v>
      </c>
      <c r="F436" s="184" t="n">
        <v>773400</v>
      </c>
      <c r="G436" s="184" t="n">
        <v>0</v>
      </c>
      <c r="H436" s="184" t="n">
        <v>0</v>
      </c>
      <c r="I436" s="184" t="n">
        <v>0</v>
      </c>
      <c r="J436" s="184" t="n">
        <v>0</v>
      </c>
      <c r="K436" s="184" t="n">
        <f aca="false">SUM(E436:J436)</f>
        <v>773400</v>
      </c>
      <c r="L436" s="461" t="n">
        <v>504504330</v>
      </c>
    </row>
    <row r="437" customFormat="false" ht="13.1" hidden="false" customHeight="false" outlineLevel="0" collapsed="false">
      <c r="A437" s="460" t="s">
        <v>801</v>
      </c>
      <c r="B437" s="115" t="s">
        <v>201</v>
      </c>
      <c r="C437" s="196" t="s">
        <v>929</v>
      </c>
      <c r="D437" s="417" t="s">
        <v>930</v>
      </c>
      <c r="E437" s="184" t="n">
        <v>0</v>
      </c>
      <c r="F437" s="184" t="n">
        <v>0</v>
      </c>
      <c r="G437" s="184" t="n">
        <v>0</v>
      </c>
      <c r="H437" s="184" t="n">
        <v>0</v>
      </c>
      <c r="I437" s="184" t="n">
        <v>790550</v>
      </c>
      <c r="J437" s="184" t="n">
        <v>0</v>
      </c>
      <c r="K437" s="184" t="n">
        <f aca="false">SUM(E437:J437)</f>
        <v>790550</v>
      </c>
      <c r="L437" s="461" t="n">
        <v>24718500</v>
      </c>
    </row>
    <row r="438" customFormat="false" ht="13.1" hidden="false" customHeight="false" outlineLevel="0" collapsed="false">
      <c r="A438" s="460" t="s">
        <v>801</v>
      </c>
      <c r="B438" s="115" t="s">
        <v>201</v>
      </c>
      <c r="C438" s="196" t="s">
        <v>931</v>
      </c>
      <c r="D438" s="417" t="s">
        <v>932</v>
      </c>
      <c r="E438" s="184" t="n">
        <v>0</v>
      </c>
      <c r="F438" s="184" t="n">
        <v>1382550</v>
      </c>
      <c r="G438" s="184" t="n">
        <v>0</v>
      </c>
      <c r="H438" s="184" t="n">
        <v>0</v>
      </c>
      <c r="I438" s="184" t="n">
        <v>0</v>
      </c>
      <c r="J438" s="184" t="n">
        <v>0</v>
      </c>
      <c r="K438" s="184" t="n">
        <f aca="false">SUM(E438:J438)</f>
        <v>1382550</v>
      </c>
      <c r="L438" s="461" t="n">
        <v>8870890</v>
      </c>
    </row>
    <row r="439" customFormat="false" ht="20.6" hidden="false" customHeight="false" outlineLevel="0" collapsed="false">
      <c r="A439" s="460" t="s">
        <v>801</v>
      </c>
      <c r="B439" s="115" t="s">
        <v>201</v>
      </c>
      <c r="C439" s="196" t="s">
        <v>933</v>
      </c>
      <c r="D439" s="417" t="s">
        <v>934</v>
      </c>
      <c r="E439" s="184" t="n">
        <v>141900</v>
      </c>
      <c r="F439" s="184" t="n">
        <v>0</v>
      </c>
      <c r="G439" s="184" t="n">
        <v>0</v>
      </c>
      <c r="H439" s="184" t="n">
        <v>0</v>
      </c>
      <c r="I439" s="184" t="n">
        <v>0</v>
      </c>
      <c r="J439" s="184" t="n">
        <v>0</v>
      </c>
      <c r="K439" s="184" t="n">
        <f aca="false">SUM(E439:J439)</f>
        <v>141900</v>
      </c>
      <c r="L439" s="461" t="n">
        <v>67083905</v>
      </c>
    </row>
    <row r="440" customFormat="false" ht="20.6" hidden="false" customHeight="false" outlineLevel="0" collapsed="false">
      <c r="A440" s="460" t="s">
        <v>801</v>
      </c>
      <c r="B440" s="115" t="s">
        <v>201</v>
      </c>
      <c r="C440" s="196" t="s">
        <v>894</v>
      </c>
      <c r="D440" s="417" t="s">
        <v>935</v>
      </c>
      <c r="E440" s="184" t="n">
        <v>0</v>
      </c>
      <c r="F440" s="184" t="n">
        <v>0</v>
      </c>
      <c r="G440" s="184" t="n">
        <v>0</v>
      </c>
      <c r="H440" s="184" t="n">
        <v>2466579</v>
      </c>
      <c r="I440" s="184" t="n">
        <v>0</v>
      </c>
      <c r="J440" s="184" t="n">
        <v>0</v>
      </c>
      <c r="K440" s="184" t="n">
        <f aca="false">SUM(E440:J440)</f>
        <v>2466579</v>
      </c>
      <c r="L440" s="461" t="n">
        <v>103673758</v>
      </c>
    </row>
    <row r="441" customFormat="false" ht="13.1" hidden="false" customHeight="false" outlineLevel="0" collapsed="false">
      <c r="A441" s="460" t="s">
        <v>801</v>
      </c>
      <c r="B441" s="115" t="s">
        <v>201</v>
      </c>
      <c r="C441" s="196" t="s">
        <v>936</v>
      </c>
      <c r="D441" s="417" t="s">
        <v>937</v>
      </c>
      <c r="E441" s="184" t="n">
        <v>0</v>
      </c>
      <c r="F441" s="184" t="n">
        <v>0</v>
      </c>
      <c r="G441" s="184" t="n">
        <v>0</v>
      </c>
      <c r="H441" s="184" t="n">
        <v>0</v>
      </c>
      <c r="I441" s="184" t="n">
        <v>0</v>
      </c>
      <c r="J441" s="184" t="n">
        <v>0</v>
      </c>
      <c r="K441" s="184" t="n">
        <f aca="false">SUM(E441:J441)</f>
        <v>0</v>
      </c>
      <c r="L441" s="461" t="n">
        <v>0</v>
      </c>
    </row>
    <row r="442" customFormat="false" ht="13.1" hidden="false" customHeight="false" outlineLevel="0" collapsed="false">
      <c r="A442" s="460" t="s">
        <v>801</v>
      </c>
      <c r="B442" s="115" t="s">
        <v>201</v>
      </c>
      <c r="C442" s="196" t="s">
        <v>938</v>
      </c>
      <c r="D442" s="417" t="s">
        <v>939</v>
      </c>
      <c r="E442" s="184" t="n">
        <v>0</v>
      </c>
      <c r="F442" s="184" t="n">
        <v>0</v>
      </c>
      <c r="G442" s="184" t="n">
        <v>0</v>
      </c>
      <c r="H442" s="184" t="n">
        <v>0</v>
      </c>
      <c r="I442" s="184" t="n">
        <v>0</v>
      </c>
      <c r="J442" s="184" t="n">
        <v>0</v>
      </c>
      <c r="K442" s="184" t="n">
        <f aca="false">SUM(E442:J442)</f>
        <v>0</v>
      </c>
      <c r="L442" s="461" t="n">
        <v>1144200</v>
      </c>
    </row>
    <row r="443" customFormat="false" ht="13.1" hidden="false" customHeight="false" outlineLevel="0" collapsed="false">
      <c r="A443" s="460" t="s">
        <v>801</v>
      </c>
      <c r="B443" s="115" t="s">
        <v>201</v>
      </c>
      <c r="C443" s="196" t="s">
        <v>940</v>
      </c>
      <c r="D443" s="417" t="s">
        <v>941</v>
      </c>
      <c r="E443" s="184" t="n">
        <v>0</v>
      </c>
      <c r="F443" s="184" t="n">
        <v>0</v>
      </c>
      <c r="G443" s="184" t="n">
        <v>0</v>
      </c>
      <c r="H443" s="184" t="n">
        <v>0</v>
      </c>
      <c r="I443" s="184" t="n">
        <v>0</v>
      </c>
      <c r="J443" s="184" t="n">
        <v>0</v>
      </c>
      <c r="K443" s="184" t="n">
        <f aca="false">SUM(E443:J443)</f>
        <v>0</v>
      </c>
      <c r="L443" s="461" t="n">
        <v>0</v>
      </c>
    </row>
    <row r="444" customFormat="false" ht="13.1" hidden="false" customHeight="false" outlineLevel="0" collapsed="false">
      <c r="A444" s="460" t="s">
        <v>801</v>
      </c>
      <c r="B444" s="115" t="s">
        <v>201</v>
      </c>
      <c r="C444" s="196" t="s">
        <v>942</v>
      </c>
      <c r="D444" s="417" t="s">
        <v>943</v>
      </c>
      <c r="E444" s="184" t="n">
        <v>0</v>
      </c>
      <c r="F444" s="184" t="n">
        <v>5866700</v>
      </c>
      <c r="G444" s="184" t="n">
        <v>0</v>
      </c>
      <c r="H444" s="184" t="n">
        <v>0</v>
      </c>
      <c r="I444" s="184" t="n">
        <v>0</v>
      </c>
      <c r="J444" s="184" t="n">
        <v>33971400</v>
      </c>
      <c r="K444" s="184" t="n">
        <f aca="false">SUM(E444:J444)</f>
        <v>39838100</v>
      </c>
      <c r="L444" s="461" t="n">
        <v>1059754945</v>
      </c>
    </row>
    <row r="445" customFormat="false" ht="20.6" hidden="false" customHeight="false" outlineLevel="0" collapsed="false">
      <c r="A445" s="460" t="s">
        <v>944</v>
      </c>
      <c r="B445" s="115" t="s">
        <v>945</v>
      </c>
      <c r="C445" s="196" t="s">
        <v>946</v>
      </c>
      <c r="D445" s="418" t="s">
        <v>947</v>
      </c>
      <c r="E445" s="184" t="n">
        <v>0</v>
      </c>
      <c r="F445" s="184" t="n">
        <v>0</v>
      </c>
      <c r="G445" s="184" t="n">
        <v>2199190</v>
      </c>
      <c r="H445" s="184" t="n">
        <v>0</v>
      </c>
      <c r="I445" s="184" t="n">
        <v>2245777</v>
      </c>
      <c r="J445" s="184" t="n">
        <v>0</v>
      </c>
      <c r="K445" s="184" t="n">
        <f aca="false">SUM(E445:J445)</f>
        <v>4444967</v>
      </c>
      <c r="L445" s="461" t="n">
        <v>1853962065</v>
      </c>
    </row>
    <row r="446" customFormat="false" ht="20.6" hidden="false" customHeight="false" outlineLevel="0" collapsed="false">
      <c r="A446" s="460" t="s">
        <v>944</v>
      </c>
      <c r="B446" s="115" t="s">
        <v>945</v>
      </c>
      <c r="C446" s="196" t="s">
        <v>948</v>
      </c>
      <c r="D446" s="418" t="s">
        <v>949</v>
      </c>
      <c r="E446" s="184" t="n">
        <v>0</v>
      </c>
      <c r="F446" s="184" t="n">
        <v>0</v>
      </c>
      <c r="G446" s="184" t="n">
        <v>0</v>
      </c>
      <c r="H446" s="184" t="n">
        <v>0</v>
      </c>
      <c r="I446" s="184" t="n">
        <v>0</v>
      </c>
      <c r="J446" s="184" t="n">
        <v>0</v>
      </c>
      <c r="K446" s="184" t="n">
        <f aca="false">SUM(E446:J446)</f>
        <v>0</v>
      </c>
      <c r="L446" s="461" t="n">
        <v>0</v>
      </c>
    </row>
    <row r="447" customFormat="false" ht="20.6" hidden="false" customHeight="false" outlineLevel="0" collapsed="false">
      <c r="A447" s="460" t="s">
        <v>944</v>
      </c>
      <c r="B447" s="115" t="s">
        <v>945</v>
      </c>
      <c r="C447" s="196" t="s">
        <v>950</v>
      </c>
      <c r="D447" s="418" t="s">
        <v>951</v>
      </c>
      <c r="E447" s="184" t="n">
        <v>0</v>
      </c>
      <c r="F447" s="184" t="n">
        <v>0</v>
      </c>
      <c r="G447" s="184" t="n">
        <v>0</v>
      </c>
      <c r="H447" s="184" t="n">
        <v>0</v>
      </c>
      <c r="I447" s="184" t="n">
        <v>0</v>
      </c>
      <c r="J447" s="184" t="n">
        <v>0</v>
      </c>
      <c r="K447" s="184" t="n">
        <f aca="false">SUM(E447:J447)</f>
        <v>0</v>
      </c>
      <c r="L447" s="461" t="n">
        <v>58317315</v>
      </c>
    </row>
    <row r="448" customFormat="false" ht="20.6" hidden="false" customHeight="false" outlineLevel="0" collapsed="false">
      <c r="A448" s="460" t="s">
        <v>944</v>
      </c>
      <c r="B448" s="115" t="s">
        <v>945</v>
      </c>
      <c r="C448" s="196" t="s">
        <v>952</v>
      </c>
      <c r="D448" s="418" t="s">
        <v>953</v>
      </c>
      <c r="E448" s="184" t="n">
        <v>0</v>
      </c>
      <c r="F448" s="184" t="n">
        <v>0</v>
      </c>
      <c r="G448" s="184" t="n">
        <v>0</v>
      </c>
      <c r="H448" s="184" t="n">
        <v>0</v>
      </c>
      <c r="I448" s="184" t="n">
        <v>0</v>
      </c>
      <c r="J448" s="184" t="n">
        <v>0</v>
      </c>
      <c r="K448" s="184" t="n">
        <f aca="false">SUM(E448:J448)</f>
        <v>0</v>
      </c>
      <c r="L448" s="461" t="n">
        <v>31305474</v>
      </c>
    </row>
    <row r="449" customFormat="false" ht="20.6" hidden="false" customHeight="false" outlineLevel="0" collapsed="false">
      <c r="A449" s="460" t="s">
        <v>944</v>
      </c>
      <c r="B449" s="115" t="s">
        <v>945</v>
      </c>
      <c r="C449" s="196" t="s">
        <v>954</v>
      </c>
      <c r="D449" s="418" t="s">
        <v>955</v>
      </c>
      <c r="E449" s="184" t="n">
        <v>0</v>
      </c>
      <c r="F449" s="184" t="n">
        <v>0</v>
      </c>
      <c r="G449" s="184" t="n">
        <v>0</v>
      </c>
      <c r="H449" s="184" t="n">
        <v>0</v>
      </c>
      <c r="I449" s="184" t="n">
        <v>0</v>
      </c>
      <c r="J449" s="184" t="n">
        <v>21042900</v>
      </c>
      <c r="K449" s="184" t="n">
        <f aca="false">SUM(E449:J449)</f>
        <v>21042900</v>
      </c>
      <c r="L449" s="461" t="n">
        <v>827447000</v>
      </c>
    </row>
    <row r="450" customFormat="false" ht="20.6" hidden="false" customHeight="false" outlineLevel="0" collapsed="false">
      <c r="A450" s="460" t="s">
        <v>944</v>
      </c>
      <c r="B450" s="115" t="s">
        <v>945</v>
      </c>
      <c r="C450" s="196" t="s">
        <v>956</v>
      </c>
      <c r="D450" s="418" t="s">
        <v>957</v>
      </c>
      <c r="E450" s="184" t="n">
        <v>0</v>
      </c>
      <c r="F450" s="184" t="n">
        <v>0</v>
      </c>
      <c r="G450" s="184" t="n">
        <v>0</v>
      </c>
      <c r="H450" s="184" t="n">
        <v>0</v>
      </c>
      <c r="I450" s="184" t="n">
        <v>0</v>
      </c>
      <c r="J450" s="184" t="n">
        <v>0</v>
      </c>
      <c r="K450" s="184" t="n">
        <f aca="false">SUM(E450:J450)</f>
        <v>0</v>
      </c>
      <c r="L450" s="461" t="n">
        <v>272372525</v>
      </c>
    </row>
    <row r="451" customFormat="false" ht="20.6" hidden="false" customHeight="false" outlineLevel="0" collapsed="false">
      <c r="A451" s="460" t="s">
        <v>944</v>
      </c>
      <c r="B451" s="115" t="s">
        <v>945</v>
      </c>
      <c r="C451" s="196" t="s">
        <v>958</v>
      </c>
      <c r="D451" s="418" t="s">
        <v>959</v>
      </c>
      <c r="E451" s="184" t="n">
        <v>0</v>
      </c>
      <c r="F451" s="184" t="n">
        <v>0</v>
      </c>
      <c r="G451" s="184" t="n">
        <v>0</v>
      </c>
      <c r="H451" s="184" t="n">
        <v>0</v>
      </c>
      <c r="I451" s="184" t="n">
        <v>0</v>
      </c>
      <c r="J451" s="184" t="n">
        <v>0</v>
      </c>
      <c r="K451" s="184" t="n">
        <f aca="false">SUM(E451:J451)</f>
        <v>0</v>
      </c>
      <c r="L451" s="461" t="n">
        <v>73774085</v>
      </c>
    </row>
    <row r="452" customFormat="false" ht="13.1" hidden="false" customHeight="false" outlineLevel="0" collapsed="false">
      <c r="A452" s="460" t="s">
        <v>944</v>
      </c>
      <c r="B452" s="115" t="s">
        <v>945</v>
      </c>
      <c r="C452" s="196" t="s">
        <v>960</v>
      </c>
      <c r="D452" s="418" t="s">
        <v>961</v>
      </c>
      <c r="E452" s="184" t="n">
        <v>0</v>
      </c>
      <c r="F452" s="184" t="n">
        <v>0</v>
      </c>
      <c r="G452" s="184" t="n">
        <v>0</v>
      </c>
      <c r="H452" s="184" t="n">
        <v>0</v>
      </c>
      <c r="I452" s="184" t="n">
        <v>0</v>
      </c>
      <c r="J452" s="184" t="n">
        <v>0</v>
      </c>
      <c r="K452" s="184" t="n">
        <f aca="false">SUM(E452:J452)</f>
        <v>0</v>
      </c>
      <c r="L452" s="461" t="n">
        <v>11753500</v>
      </c>
    </row>
    <row r="453" customFormat="false" ht="20.6" hidden="false" customHeight="false" outlineLevel="0" collapsed="false">
      <c r="A453" s="460" t="s">
        <v>944</v>
      </c>
      <c r="B453" s="115" t="s">
        <v>945</v>
      </c>
      <c r="C453" s="196" t="s">
        <v>962</v>
      </c>
      <c r="D453" s="418" t="s">
        <v>963</v>
      </c>
      <c r="E453" s="184" t="n">
        <v>0</v>
      </c>
      <c r="F453" s="184" t="n">
        <v>0</v>
      </c>
      <c r="G453" s="184" t="n">
        <v>0</v>
      </c>
      <c r="H453" s="184" t="n">
        <v>0</v>
      </c>
      <c r="I453" s="184" t="n">
        <v>0</v>
      </c>
      <c r="J453" s="184" t="n">
        <v>0</v>
      </c>
      <c r="K453" s="184" t="n">
        <f aca="false">SUM(E453:J453)</f>
        <v>0</v>
      </c>
      <c r="L453" s="461" t="n">
        <v>0</v>
      </c>
    </row>
    <row r="454" customFormat="false" ht="20.6" hidden="false" customHeight="false" outlineLevel="0" collapsed="false">
      <c r="A454" s="460" t="s">
        <v>944</v>
      </c>
      <c r="B454" s="115" t="s">
        <v>945</v>
      </c>
      <c r="C454" s="196" t="s">
        <v>964</v>
      </c>
      <c r="D454" s="418" t="s">
        <v>965</v>
      </c>
      <c r="E454" s="184" t="n">
        <v>0</v>
      </c>
      <c r="F454" s="184" t="n">
        <v>0</v>
      </c>
      <c r="G454" s="184" t="n">
        <v>0</v>
      </c>
      <c r="H454" s="184" t="n">
        <v>0</v>
      </c>
      <c r="I454" s="184" t="n">
        <v>0</v>
      </c>
      <c r="J454" s="184" t="n">
        <v>0</v>
      </c>
      <c r="K454" s="184" t="n">
        <f aca="false">SUM(E454:J454)</f>
        <v>0</v>
      </c>
      <c r="L454" s="461" t="n">
        <v>8124094</v>
      </c>
    </row>
    <row r="455" customFormat="false" ht="20.6" hidden="false" customHeight="false" outlineLevel="0" collapsed="false">
      <c r="A455" s="460" t="s">
        <v>944</v>
      </c>
      <c r="B455" s="115" t="s">
        <v>945</v>
      </c>
      <c r="C455" s="196" t="s">
        <v>966</v>
      </c>
      <c r="D455" s="418" t="s">
        <v>967</v>
      </c>
      <c r="E455" s="184" t="n">
        <v>0</v>
      </c>
      <c r="F455" s="184" t="n">
        <v>0</v>
      </c>
      <c r="G455" s="184" t="n">
        <v>0</v>
      </c>
      <c r="H455" s="184" t="n">
        <v>0</v>
      </c>
      <c r="I455" s="184" t="n">
        <v>0</v>
      </c>
      <c r="J455" s="184" t="n">
        <v>0</v>
      </c>
      <c r="K455" s="184" t="n">
        <f aca="false">SUM(E455:J455)</f>
        <v>0</v>
      </c>
      <c r="L455" s="461" t="n">
        <v>89308442</v>
      </c>
    </row>
    <row r="456" customFormat="false" ht="20.6" hidden="false" customHeight="false" outlineLevel="0" collapsed="false">
      <c r="A456" s="460" t="s">
        <v>944</v>
      </c>
      <c r="B456" s="115" t="s">
        <v>945</v>
      </c>
      <c r="C456" s="196" t="s">
        <v>968</v>
      </c>
      <c r="D456" s="418" t="s">
        <v>969</v>
      </c>
      <c r="E456" s="184" t="n">
        <v>0</v>
      </c>
      <c r="F456" s="184" t="n">
        <v>0</v>
      </c>
      <c r="G456" s="184" t="n">
        <v>0</v>
      </c>
      <c r="H456" s="184" t="n">
        <v>0</v>
      </c>
      <c r="I456" s="184" t="n">
        <v>0</v>
      </c>
      <c r="J456" s="184" t="n">
        <v>0</v>
      </c>
      <c r="K456" s="184" t="n">
        <f aca="false">SUM(E456:J456)</f>
        <v>0</v>
      </c>
      <c r="L456" s="461" t="n">
        <v>0</v>
      </c>
    </row>
    <row r="457" customFormat="false" ht="20.6" hidden="false" customHeight="false" outlineLevel="0" collapsed="false">
      <c r="A457" s="460" t="s">
        <v>944</v>
      </c>
      <c r="B457" s="115" t="s">
        <v>945</v>
      </c>
      <c r="C457" s="196" t="s">
        <v>970</v>
      </c>
      <c r="D457" s="418" t="s">
        <v>971</v>
      </c>
      <c r="E457" s="184" t="n">
        <v>0</v>
      </c>
      <c r="F457" s="184" t="n">
        <v>0</v>
      </c>
      <c r="G457" s="184" t="n">
        <v>0</v>
      </c>
      <c r="H457" s="184" t="n">
        <v>0</v>
      </c>
      <c r="I457" s="184" t="n">
        <v>0</v>
      </c>
      <c r="J457" s="184" t="n">
        <v>0</v>
      </c>
      <c r="K457" s="184" t="n">
        <f aca="false">SUM(E457:J457)</f>
        <v>0</v>
      </c>
      <c r="L457" s="461" t="n">
        <v>0</v>
      </c>
    </row>
    <row r="458" customFormat="false" ht="13.1" hidden="false" customHeight="false" outlineLevel="0" collapsed="false">
      <c r="A458" s="460" t="s">
        <v>944</v>
      </c>
      <c r="B458" s="115" t="s">
        <v>945</v>
      </c>
      <c r="C458" s="196" t="s">
        <v>972</v>
      </c>
      <c r="D458" s="418" t="s">
        <v>973</v>
      </c>
      <c r="E458" s="184" t="n">
        <v>0</v>
      </c>
      <c r="F458" s="184" t="n">
        <v>0</v>
      </c>
      <c r="G458" s="184" t="n">
        <v>0</v>
      </c>
      <c r="H458" s="184" t="n">
        <v>0</v>
      </c>
      <c r="I458" s="184" t="n">
        <v>0</v>
      </c>
      <c r="J458" s="184" t="n">
        <v>0</v>
      </c>
      <c r="K458" s="184" t="n">
        <f aca="false">SUM(E458:J458)</f>
        <v>0</v>
      </c>
      <c r="L458" s="461" t="n">
        <v>0</v>
      </c>
    </row>
    <row r="459" customFormat="false" ht="20.6" hidden="false" customHeight="false" outlineLevel="0" collapsed="false">
      <c r="A459" s="460" t="s">
        <v>944</v>
      </c>
      <c r="B459" s="115" t="s">
        <v>976</v>
      </c>
      <c r="C459" s="196" t="s">
        <v>977</v>
      </c>
      <c r="D459" s="418" t="s">
        <v>978</v>
      </c>
      <c r="E459" s="184" t="n">
        <v>0</v>
      </c>
      <c r="F459" s="184" t="n">
        <v>0</v>
      </c>
      <c r="G459" s="184" t="n">
        <v>0</v>
      </c>
      <c r="H459" s="184" t="n">
        <v>0</v>
      </c>
      <c r="I459" s="184" t="n">
        <v>0</v>
      </c>
      <c r="J459" s="184" t="n">
        <v>0</v>
      </c>
      <c r="K459" s="184" t="n">
        <f aca="false">SUM(E459:J459)</f>
        <v>0</v>
      </c>
      <c r="L459" s="461" t="n">
        <v>7769531</v>
      </c>
    </row>
    <row r="460" customFormat="false" ht="20.6" hidden="false" customHeight="false" outlineLevel="0" collapsed="false">
      <c r="A460" s="460" t="s">
        <v>944</v>
      </c>
      <c r="B460" s="115" t="s">
        <v>976</v>
      </c>
      <c r="C460" s="196" t="s">
        <v>979</v>
      </c>
      <c r="D460" s="418" t="s">
        <v>980</v>
      </c>
      <c r="E460" s="184" t="n">
        <v>0</v>
      </c>
      <c r="F460" s="184" t="n">
        <v>0</v>
      </c>
      <c r="G460" s="184" t="n">
        <v>0</v>
      </c>
      <c r="H460" s="184" t="n">
        <v>0</v>
      </c>
      <c r="I460" s="184" t="n">
        <v>0</v>
      </c>
      <c r="J460" s="184" t="n">
        <v>0</v>
      </c>
      <c r="K460" s="184" t="n">
        <f aca="false">SUM(E460:J460)</f>
        <v>0</v>
      </c>
      <c r="L460" s="461" t="n">
        <v>5715138</v>
      </c>
    </row>
    <row r="461" customFormat="false" ht="20.6" hidden="false" customHeight="false" outlineLevel="0" collapsed="false">
      <c r="A461" s="460" t="s">
        <v>944</v>
      </c>
      <c r="B461" s="115" t="s">
        <v>976</v>
      </c>
      <c r="C461" s="196" t="s">
        <v>981</v>
      </c>
      <c r="D461" s="418" t="s">
        <v>982</v>
      </c>
      <c r="E461" s="184" t="n">
        <v>0</v>
      </c>
      <c r="F461" s="184" t="n">
        <v>1213680</v>
      </c>
      <c r="G461" s="184" t="n">
        <v>0</v>
      </c>
      <c r="H461" s="184" t="n">
        <v>0</v>
      </c>
      <c r="I461" s="184" t="n">
        <v>0</v>
      </c>
      <c r="J461" s="184" t="n">
        <v>0</v>
      </c>
      <c r="K461" s="184" t="n">
        <f aca="false">SUM(E461:J461)</f>
        <v>1213680</v>
      </c>
      <c r="L461" s="461" t="n">
        <v>31100948</v>
      </c>
    </row>
    <row r="462" customFormat="false" ht="13.1" hidden="false" customHeight="false" outlineLevel="0" collapsed="false">
      <c r="A462" s="460" t="s">
        <v>944</v>
      </c>
      <c r="B462" s="115" t="s">
        <v>976</v>
      </c>
      <c r="C462" s="196" t="s">
        <v>983</v>
      </c>
      <c r="D462" s="418" t="s">
        <v>984</v>
      </c>
      <c r="E462" s="184" t="n">
        <v>0</v>
      </c>
      <c r="F462" s="184" t="n">
        <v>6319000</v>
      </c>
      <c r="G462" s="184" t="n">
        <v>1732400</v>
      </c>
      <c r="H462" s="184" t="n">
        <v>134900</v>
      </c>
      <c r="I462" s="184" t="n">
        <v>0</v>
      </c>
      <c r="J462" s="184" t="n">
        <v>0</v>
      </c>
      <c r="K462" s="184" t="n">
        <f aca="false">SUM(E462:J462)</f>
        <v>8186300</v>
      </c>
      <c r="L462" s="461" t="n">
        <v>539304900</v>
      </c>
    </row>
    <row r="463" customFormat="false" ht="20.6" hidden="false" customHeight="false" outlineLevel="0" collapsed="false">
      <c r="A463" s="460" t="s">
        <v>944</v>
      </c>
      <c r="B463" s="115" t="s">
        <v>976</v>
      </c>
      <c r="C463" s="196" t="s">
        <v>985</v>
      </c>
      <c r="D463" s="418" t="s">
        <v>986</v>
      </c>
      <c r="E463" s="184" t="n">
        <v>0</v>
      </c>
      <c r="F463" s="184" t="n">
        <v>0</v>
      </c>
      <c r="G463" s="184" t="n">
        <v>0</v>
      </c>
      <c r="H463" s="184" t="n">
        <v>0</v>
      </c>
      <c r="I463" s="184" t="n">
        <v>0</v>
      </c>
      <c r="J463" s="184" t="n">
        <v>0</v>
      </c>
      <c r="K463" s="184" t="n">
        <f aca="false">SUM(E463:J463)</f>
        <v>0</v>
      </c>
      <c r="L463" s="461" t="n">
        <v>19320000</v>
      </c>
    </row>
    <row r="464" customFormat="false" ht="13.1" hidden="false" customHeight="false" outlineLevel="0" collapsed="false">
      <c r="A464" s="460" t="s">
        <v>944</v>
      </c>
      <c r="B464" s="115" t="s">
        <v>976</v>
      </c>
      <c r="C464" s="196" t="s">
        <v>987</v>
      </c>
      <c r="D464" s="418" t="s">
        <v>988</v>
      </c>
      <c r="E464" s="184" t="n">
        <v>0</v>
      </c>
      <c r="F464" s="184" t="n">
        <v>0</v>
      </c>
      <c r="G464" s="184" t="n">
        <v>0</v>
      </c>
      <c r="H464" s="184" t="n">
        <v>0</v>
      </c>
      <c r="I464" s="184" t="n">
        <v>0</v>
      </c>
      <c r="J464" s="184" t="n">
        <v>0</v>
      </c>
      <c r="K464" s="184" t="n">
        <f aca="false">SUM(E464:J464)</f>
        <v>0</v>
      </c>
      <c r="L464" s="461" t="n">
        <v>1251040</v>
      </c>
    </row>
    <row r="465" customFormat="false" ht="13.1" hidden="false" customHeight="false" outlineLevel="0" collapsed="false">
      <c r="A465" s="460" t="s">
        <v>944</v>
      </c>
      <c r="B465" s="115" t="s">
        <v>976</v>
      </c>
      <c r="C465" s="196" t="s">
        <v>989</v>
      </c>
      <c r="D465" s="418" t="s">
        <v>990</v>
      </c>
      <c r="E465" s="184" t="n">
        <v>0</v>
      </c>
      <c r="F465" s="184" t="n">
        <v>0</v>
      </c>
      <c r="G465" s="184" t="n">
        <v>0</v>
      </c>
      <c r="H465" s="184" t="n">
        <v>0</v>
      </c>
      <c r="I465" s="184" t="n">
        <v>1540000</v>
      </c>
      <c r="J465" s="184" t="n">
        <v>0</v>
      </c>
      <c r="K465" s="184" t="n">
        <f aca="false">SUM(E465:J465)</f>
        <v>1540000</v>
      </c>
      <c r="L465" s="461" t="n">
        <v>56017500</v>
      </c>
    </row>
    <row r="466" customFormat="false" ht="20.6" hidden="false" customHeight="false" outlineLevel="0" collapsed="false">
      <c r="A466" s="460" t="s">
        <v>944</v>
      </c>
      <c r="B466" s="115" t="s">
        <v>976</v>
      </c>
      <c r="C466" s="196" t="s">
        <v>977</v>
      </c>
      <c r="D466" s="418" t="s">
        <v>992</v>
      </c>
      <c r="E466" s="184" t="n">
        <v>0</v>
      </c>
      <c r="F466" s="184" t="n">
        <v>0</v>
      </c>
      <c r="G466" s="184" t="n">
        <v>220968</v>
      </c>
      <c r="H466" s="184" t="n">
        <v>0</v>
      </c>
      <c r="I466" s="184" t="n">
        <v>421798</v>
      </c>
      <c r="J466" s="184" t="n">
        <v>0</v>
      </c>
      <c r="K466" s="184" t="n">
        <f aca="false">SUM(E466:J466)</f>
        <v>642766</v>
      </c>
      <c r="L466" s="461" t="n">
        <v>2532016</v>
      </c>
    </row>
    <row r="467" customFormat="false" ht="20.6" hidden="false" customHeight="false" outlineLevel="0" collapsed="false">
      <c r="A467" s="460" t="s">
        <v>944</v>
      </c>
      <c r="B467" s="115" t="s">
        <v>976</v>
      </c>
      <c r="C467" s="196" t="s">
        <v>979</v>
      </c>
      <c r="D467" s="418" t="s">
        <v>993</v>
      </c>
      <c r="E467" s="184" t="n">
        <v>0</v>
      </c>
      <c r="F467" s="184" t="n">
        <v>0</v>
      </c>
      <c r="G467" s="184" t="n">
        <v>176774</v>
      </c>
      <c r="H467" s="184" t="n">
        <v>0</v>
      </c>
      <c r="I467" s="184" t="n">
        <v>337438</v>
      </c>
      <c r="J467" s="184" t="n">
        <v>0</v>
      </c>
      <c r="K467" s="184" t="n">
        <f aca="false">SUM(E467:J467)</f>
        <v>514212</v>
      </c>
      <c r="L467" s="461" t="n">
        <v>1927354</v>
      </c>
    </row>
    <row r="468" customFormat="false" ht="20.6" hidden="false" customHeight="false" outlineLevel="0" collapsed="false">
      <c r="A468" s="460" t="s">
        <v>944</v>
      </c>
      <c r="B468" s="115" t="s">
        <v>976</v>
      </c>
      <c r="C468" s="196" t="s">
        <v>981</v>
      </c>
      <c r="D468" s="418" t="s">
        <v>994</v>
      </c>
      <c r="E468" s="184" t="n">
        <v>0</v>
      </c>
      <c r="F468" s="184" t="n">
        <v>250800</v>
      </c>
      <c r="G468" s="184" t="n">
        <v>883872</v>
      </c>
      <c r="H468" s="184" t="n">
        <v>0</v>
      </c>
      <c r="I468" s="184" t="n">
        <v>1687192</v>
      </c>
      <c r="J468" s="184" t="n">
        <v>0</v>
      </c>
      <c r="K468" s="184" t="n">
        <f aca="false">SUM(E468:J468)</f>
        <v>2821864</v>
      </c>
      <c r="L468" s="461" t="n">
        <v>15275968</v>
      </c>
    </row>
    <row r="469" customFormat="false" ht="13.1" hidden="false" customHeight="false" outlineLevel="0" collapsed="false">
      <c r="A469" s="460" t="s">
        <v>944</v>
      </c>
      <c r="B469" s="115" t="s">
        <v>976</v>
      </c>
      <c r="C469" s="196" t="s">
        <v>983</v>
      </c>
      <c r="D469" s="418" t="s">
        <v>995</v>
      </c>
      <c r="E469" s="184" t="n">
        <v>0</v>
      </c>
      <c r="F469" s="184" t="n">
        <v>1957800</v>
      </c>
      <c r="G469" s="184" t="n">
        <v>21413100</v>
      </c>
      <c r="H469" s="184" t="n">
        <v>93000</v>
      </c>
      <c r="I469" s="184" t="n">
        <v>18309600</v>
      </c>
      <c r="J469" s="184" t="n">
        <v>0</v>
      </c>
      <c r="K469" s="184" t="n">
        <f aca="false">SUM(E469:J469)</f>
        <v>41773500</v>
      </c>
      <c r="L469" s="461" t="n">
        <v>345301572</v>
      </c>
    </row>
    <row r="470" customFormat="false" ht="13.1" hidden="false" customHeight="false" outlineLevel="0" collapsed="false">
      <c r="A470" s="460" t="s">
        <v>944</v>
      </c>
      <c r="B470" s="115" t="s">
        <v>976</v>
      </c>
      <c r="C470" s="196" t="s">
        <v>996</v>
      </c>
      <c r="D470" s="418" t="s">
        <v>997</v>
      </c>
      <c r="E470" s="184" t="n">
        <v>0</v>
      </c>
      <c r="F470" s="184" t="n">
        <v>210000</v>
      </c>
      <c r="G470" s="184" t="n">
        <v>4060000</v>
      </c>
      <c r="H470" s="184" t="n">
        <v>0</v>
      </c>
      <c r="I470" s="184" t="n">
        <v>7577500</v>
      </c>
      <c r="J470" s="184" t="n">
        <v>0</v>
      </c>
      <c r="K470" s="184" t="n">
        <f aca="false">SUM(E470:J470)</f>
        <v>11847500</v>
      </c>
      <c r="L470" s="461" t="n">
        <v>57750000</v>
      </c>
    </row>
    <row r="471" customFormat="false" ht="20.6" hidden="false" customHeight="false" outlineLevel="0" collapsed="false">
      <c r="A471" s="460" t="s">
        <v>944</v>
      </c>
      <c r="B471" s="115" t="s">
        <v>976</v>
      </c>
      <c r="C471" s="196" t="s">
        <v>998</v>
      </c>
      <c r="D471" s="418" t="s">
        <v>999</v>
      </c>
      <c r="E471" s="184" t="n">
        <v>0</v>
      </c>
      <c r="F471" s="184" t="n">
        <v>0</v>
      </c>
      <c r="G471" s="184" t="n">
        <v>0</v>
      </c>
      <c r="H471" s="184" t="n">
        <v>0</v>
      </c>
      <c r="I471" s="184" t="n">
        <v>0</v>
      </c>
      <c r="J471" s="184" t="n">
        <v>0</v>
      </c>
      <c r="K471" s="184" t="n">
        <f aca="false">SUM(E471:J471)</f>
        <v>0</v>
      </c>
      <c r="L471" s="461" t="n">
        <v>0</v>
      </c>
    </row>
    <row r="472" customFormat="false" ht="20.6" hidden="false" customHeight="false" outlineLevel="0" collapsed="false">
      <c r="A472" s="460" t="s">
        <v>944</v>
      </c>
      <c r="B472" s="115" t="s">
        <v>1000</v>
      </c>
      <c r="C472" s="196" t="s">
        <v>998</v>
      </c>
      <c r="D472" s="418" t="s">
        <v>1001</v>
      </c>
      <c r="E472" s="184" t="n">
        <v>0</v>
      </c>
      <c r="F472" s="184" t="n">
        <v>40700</v>
      </c>
      <c r="G472" s="184" t="n">
        <v>0</v>
      </c>
      <c r="H472" s="184" t="n">
        <v>0</v>
      </c>
      <c r="I472" s="184" t="n">
        <v>0</v>
      </c>
      <c r="J472" s="184" t="n">
        <v>0</v>
      </c>
      <c r="K472" s="184" t="n">
        <f aca="false">SUM(E472:J472)</f>
        <v>40700</v>
      </c>
      <c r="L472" s="461" t="n">
        <v>13454300</v>
      </c>
    </row>
    <row r="473" customFormat="false" ht="13.1" hidden="false" customHeight="false" outlineLevel="0" collapsed="false">
      <c r="A473" s="460" t="s">
        <v>944</v>
      </c>
      <c r="B473" s="115" t="s">
        <v>135</v>
      </c>
      <c r="C473" s="196" t="s">
        <v>286</v>
      </c>
      <c r="D473" s="418" t="s">
        <v>1002</v>
      </c>
      <c r="E473" s="184" t="n">
        <v>0</v>
      </c>
      <c r="F473" s="184" t="n">
        <v>0</v>
      </c>
      <c r="G473" s="184" t="n">
        <v>0</v>
      </c>
      <c r="H473" s="184" t="n">
        <v>0</v>
      </c>
      <c r="I473" s="184" t="n">
        <v>0</v>
      </c>
      <c r="J473" s="184" t="n">
        <v>0</v>
      </c>
      <c r="K473" s="184" t="n">
        <f aca="false">SUM(E473:J473)</f>
        <v>0</v>
      </c>
      <c r="L473" s="461" t="n">
        <v>8999348</v>
      </c>
    </row>
    <row r="474" customFormat="false" ht="20.6" hidden="false" customHeight="false" outlineLevel="0" collapsed="false">
      <c r="A474" s="460" t="s">
        <v>1003</v>
      </c>
      <c r="B474" s="115" t="s">
        <v>561</v>
      </c>
      <c r="C474" s="196" t="s">
        <v>1004</v>
      </c>
      <c r="D474" s="419" t="s">
        <v>1005</v>
      </c>
      <c r="E474" s="184" t="n">
        <v>0</v>
      </c>
      <c r="F474" s="184" t="n">
        <v>0</v>
      </c>
      <c r="G474" s="184" t="n">
        <v>0</v>
      </c>
      <c r="H474" s="184" t="n">
        <v>219488000</v>
      </c>
      <c r="I474" s="184" t="n">
        <v>0</v>
      </c>
      <c r="J474" s="184" t="n">
        <v>0</v>
      </c>
      <c r="K474" s="184" t="n">
        <f aca="false">SUM(E474:J474)</f>
        <v>219488000</v>
      </c>
      <c r="L474" s="461" t="n">
        <v>586976000</v>
      </c>
    </row>
    <row r="475" customFormat="false" ht="13.1" hidden="false" customHeight="false" outlineLevel="0" collapsed="false">
      <c r="A475" s="460" t="s">
        <v>1003</v>
      </c>
      <c r="B475" s="115" t="s">
        <v>561</v>
      </c>
      <c r="C475" s="196" t="s">
        <v>1006</v>
      </c>
      <c r="D475" s="419" t="s">
        <v>1007</v>
      </c>
      <c r="E475" s="184" t="n">
        <v>0</v>
      </c>
      <c r="F475" s="184" t="n">
        <v>0</v>
      </c>
      <c r="G475" s="184" t="n">
        <v>0</v>
      </c>
      <c r="H475" s="184" t="n">
        <v>0</v>
      </c>
      <c r="I475" s="184" t="n">
        <v>0</v>
      </c>
      <c r="J475" s="184" t="n">
        <v>0</v>
      </c>
      <c r="K475" s="184" t="n">
        <f aca="false">SUM(E475:J475)</f>
        <v>0</v>
      </c>
      <c r="L475" s="461" t="n">
        <v>0</v>
      </c>
    </row>
    <row r="476" customFormat="false" ht="20.6" hidden="false" customHeight="false" outlineLevel="0" collapsed="false">
      <c r="A476" s="460" t="s">
        <v>1003</v>
      </c>
      <c r="B476" s="115" t="s">
        <v>561</v>
      </c>
      <c r="C476" s="196" t="s">
        <v>1008</v>
      </c>
      <c r="D476" s="419" t="s">
        <v>1009</v>
      </c>
      <c r="E476" s="184" t="n">
        <v>0</v>
      </c>
      <c r="F476" s="184" t="n">
        <v>0</v>
      </c>
      <c r="G476" s="184" t="n">
        <v>0</v>
      </c>
      <c r="H476" s="184" t="n">
        <v>0</v>
      </c>
      <c r="I476" s="184" t="n">
        <v>0</v>
      </c>
      <c r="J476" s="184" t="n">
        <v>0</v>
      </c>
      <c r="K476" s="184" t="n">
        <f aca="false">SUM(E476:J476)</f>
        <v>0</v>
      </c>
      <c r="L476" s="461" t="n">
        <v>41382000</v>
      </c>
    </row>
    <row r="477" customFormat="false" ht="13.1" hidden="false" customHeight="false" outlineLevel="0" collapsed="false">
      <c r="A477" s="460" t="s">
        <v>1003</v>
      </c>
      <c r="B477" s="115" t="s">
        <v>561</v>
      </c>
      <c r="C477" s="196" t="s">
        <v>1010</v>
      </c>
      <c r="D477" s="419" t="s">
        <v>1011</v>
      </c>
      <c r="E477" s="184" t="n">
        <v>0</v>
      </c>
      <c r="F477" s="184" t="n">
        <v>231997</v>
      </c>
      <c r="G477" s="184" t="n">
        <v>0</v>
      </c>
      <c r="H477" s="184" t="n">
        <v>0</v>
      </c>
      <c r="I477" s="184" t="n">
        <v>0</v>
      </c>
      <c r="J477" s="184" t="n">
        <v>0</v>
      </c>
      <c r="K477" s="184" t="n">
        <f aca="false">SUM(E477:J477)</f>
        <v>231997</v>
      </c>
      <c r="L477" s="461" t="n">
        <v>288287590</v>
      </c>
    </row>
    <row r="478" customFormat="false" ht="20.6" hidden="false" customHeight="false" outlineLevel="0" collapsed="false">
      <c r="A478" s="460" t="s">
        <v>1003</v>
      </c>
      <c r="B478" s="115" t="s">
        <v>561</v>
      </c>
      <c r="C478" s="196" t="s">
        <v>1012</v>
      </c>
      <c r="D478" s="419" t="s">
        <v>1013</v>
      </c>
      <c r="E478" s="184" t="n">
        <v>0</v>
      </c>
      <c r="F478" s="184" t="n">
        <v>0</v>
      </c>
      <c r="G478" s="184" t="n">
        <v>0</v>
      </c>
      <c r="H478" s="184" t="n">
        <v>0</v>
      </c>
      <c r="I478" s="184" t="n">
        <v>0</v>
      </c>
      <c r="J478" s="184" t="n">
        <v>0</v>
      </c>
      <c r="K478" s="184" t="n">
        <f aca="false">SUM(E478:J478)</f>
        <v>0</v>
      </c>
      <c r="L478" s="461" t="n">
        <v>136500</v>
      </c>
    </row>
    <row r="479" customFormat="false" ht="20.6" hidden="false" customHeight="false" outlineLevel="0" collapsed="false">
      <c r="A479" s="460" t="s">
        <v>1003</v>
      </c>
      <c r="B479" s="115" t="s">
        <v>561</v>
      </c>
      <c r="C479" s="196" t="s">
        <v>1014</v>
      </c>
      <c r="D479" s="419" t="s">
        <v>1015</v>
      </c>
      <c r="E479" s="184" t="n">
        <v>0</v>
      </c>
      <c r="F479" s="184" t="n">
        <v>0</v>
      </c>
      <c r="G479" s="184" t="n">
        <v>0</v>
      </c>
      <c r="H479" s="184" t="n">
        <v>0</v>
      </c>
      <c r="I479" s="184" t="n">
        <v>0</v>
      </c>
      <c r="J479" s="184" t="n">
        <v>0</v>
      </c>
      <c r="K479" s="184" t="n">
        <f aca="false">SUM(E479:J479)</f>
        <v>0</v>
      </c>
      <c r="L479" s="461" t="n">
        <v>0</v>
      </c>
    </row>
    <row r="480" customFormat="false" ht="20.6" hidden="false" customHeight="false" outlineLevel="0" collapsed="false">
      <c r="A480" s="460" t="s">
        <v>1003</v>
      </c>
      <c r="B480" s="115" t="s">
        <v>561</v>
      </c>
      <c r="C480" s="196" t="s">
        <v>1016</v>
      </c>
      <c r="D480" s="419" t="s">
        <v>1017</v>
      </c>
      <c r="E480" s="184" t="n">
        <v>0</v>
      </c>
      <c r="F480" s="184" t="n">
        <v>0</v>
      </c>
      <c r="G480" s="184" t="n">
        <v>0</v>
      </c>
      <c r="H480" s="184" t="n">
        <v>33809600</v>
      </c>
      <c r="I480" s="184" t="n">
        <v>0</v>
      </c>
      <c r="J480" s="184" t="n">
        <v>0</v>
      </c>
      <c r="K480" s="184" t="n">
        <f aca="false">SUM(E480:J480)</f>
        <v>33809600</v>
      </c>
      <c r="L480" s="461" t="n">
        <v>33809600</v>
      </c>
    </row>
    <row r="481" customFormat="false" ht="13.1" hidden="false" customHeight="false" outlineLevel="0" collapsed="false">
      <c r="A481" s="460" t="s">
        <v>1003</v>
      </c>
      <c r="B481" s="115" t="s">
        <v>561</v>
      </c>
      <c r="C481" s="196" t="s">
        <v>1018</v>
      </c>
      <c r="D481" s="419" t="s">
        <v>1019</v>
      </c>
      <c r="E481" s="184" t="n">
        <v>0</v>
      </c>
      <c r="F481" s="184" t="n">
        <v>0</v>
      </c>
      <c r="G481" s="184" t="n">
        <v>0</v>
      </c>
      <c r="H481" s="184" t="n">
        <v>0</v>
      </c>
      <c r="I481" s="184" t="n">
        <v>0</v>
      </c>
      <c r="J481" s="184" t="n">
        <v>0</v>
      </c>
      <c r="K481" s="184" t="n">
        <f aca="false">SUM(E481:J481)</f>
        <v>0</v>
      </c>
      <c r="L481" s="461" t="n">
        <v>0</v>
      </c>
    </row>
    <row r="482" customFormat="false" ht="13.1" hidden="false" customHeight="false" outlineLevel="0" collapsed="false">
      <c r="A482" s="460" t="s">
        <v>1003</v>
      </c>
      <c r="B482" s="115" t="s">
        <v>561</v>
      </c>
      <c r="C482" s="196" t="s">
        <v>1020</v>
      </c>
      <c r="D482" s="419" t="s">
        <v>1021</v>
      </c>
      <c r="E482" s="184" t="n">
        <v>0</v>
      </c>
      <c r="F482" s="184" t="n">
        <v>0</v>
      </c>
      <c r="G482" s="184" t="n">
        <v>0</v>
      </c>
      <c r="H482" s="184" t="n">
        <v>0</v>
      </c>
      <c r="I482" s="184" t="n">
        <v>0</v>
      </c>
      <c r="J482" s="184" t="n">
        <v>0</v>
      </c>
      <c r="K482" s="184" t="n">
        <f aca="false">SUM(E482:J482)</f>
        <v>0</v>
      </c>
      <c r="L482" s="461" t="n">
        <v>4292522</v>
      </c>
    </row>
    <row r="483" customFormat="false" ht="13.1" hidden="false" customHeight="false" outlineLevel="0" collapsed="false">
      <c r="A483" s="460" t="s">
        <v>1003</v>
      </c>
      <c r="B483" s="115" t="s">
        <v>561</v>
      </c>
      <c r="C483" s="196" t="s">
        <v>1022</v>
      </c>
      <c r="D483" s="419" t="s">
        <v>1023</v>
      </c>
      <c r="E483" s="184" t="n">
        <v>0</v>
      </c>
      <c r="F483" s="184" t="n">
        <v>0</v>
      </c>
      <c r="G483" s="184" t="n">
        <v>0</v>
      </c>
      <c r="H483" s="184" t="n">
        <v>0</v>
      </c>
      <c r="I483" s="184" t="n">
        <v>0</v>
      </c>
      <c r="J483" s="184" t="n">
        <v>0</v>
      </c>
      <c r="K483" s="184" t="n">
        <f aca="false">SUM(E483:J483)</f>
        <v>0</v>
      </c>
      <c r="L483" s="461" t="n">
        <v>2561267</v>
      </c>
    </row>
    <row r="484" customFormat="false" ht="20.6" hidden="false" customHeight="false" outlineLevel="0" collapsed="false">
      <c r="A484" s="460" t="s">
        <v>1003</v>
      </c>
      <c r="B484" s="115" t="s">
        <v>561</v>
      </c>
      <c r="C484" s="196" t="s">
        <v>1004</v>
      </c>
      <c r="D484" s="419" t="s">
        <v>1024</v>
      </c>
      <c r="E484" s="184" t="n">
        <v>0</v>
      </c>
      <c r="F484" s="184" t="n">
        <v>0</v>
      </c>
      <c r="G484" s="184" t="n">
        <v>0</v>
      </c>
      <c r="H484" s="184" t="n">
        <v>0</v>
      </c>
      <c r="I484" s="184" t="n">
        <v>0</v>
      </c>
      <c r="J484" s="184" t="n">
        <v>0</v>
      </c>
      <c r="K484" s="184" t="n">
        <f aca="false">SUM(E484:J484)</f>
        <v>0</v>
      </c>
      <c r="L484" s="461" t="n">
        <v>0</v>
      </c>
    </row>
    <row r="485" customFormat="false" ht="20.6" hidden="false" customHeight="false" outlineLevel="0" collapsed="false">
      <c r="A485" s="460" t="s">
        <v>1003</v>
      </c>
      <c r="B485" s="115" t="s">
        <v>561</v>
      </c>
      <c r="C485" s="196" t="s">
        <v>1008</v>
      </c>
      <c r="D485" s="419" t="s">
        <v>1025</v>
      </c>
      <c r="E485" s="184" t="n">
        <v>0</v>
      </c>
      <c r="F485" s="184" t="n">
        <v>0</v>
      </c>
      <c r="G485" s="184" t="n">
        <v>27000</v>
      </c>
      <c r="H485" s="184" t="n">
        <v>3753000</v>
      </c>
      <c r="I485" s="184" t="n">
        <v>2268000</v>
      </c>
      <c r="J485" s="184" t="n">
        <v>405000</v>
      </c>
      <c r="K485" s="184" t="n">
        <f aca="false">SUM(E485:J485)</f>
        <v>6453000</v>
      </c>
      <c r="L485" s="461" t="n">
        <v>70723800</v>
      </c>
    </row>
    <row r="486" customFormat="false" ht="13.1" hidden="false" customHeight="false" outlineLevel="0" collapsed="false">
      <c r="A486" s="460" t="s">
        <v>1003</v>
      </c>
      <c r="B486" s="115" t="s">
        <v>561</v>
      </c>
      <c r="C486" s="196" t="s">
        <v>1010</v>
      </c>
      <c r="D486" s="419" t="s">
        <v>1026</v>
      </c>
      <c r="E486" s="184" t="n">
        <v>1124576</v>
      </c>
      <c r="F486" s="184" t="n">
        <v>4657632</v>
      </c>
      <c r="G486" s="184" t="n">
        <v>14829012</v>
      </c>
      <c r="H486" s="184" t="n">
        <v>24731863</v>
      </c>
      <c r="I486" s="184" t="n">
        <v>10519457</v>
      </c>
      <c r="J486" s="184" t="n">
        <v>6508058</v>
      </c>
      <c r="K486" s="184" t="n">
        <f aca="false">SUM(E486:J486)</f>
        <v>62370598</v>
      </c>
      <c r="L486" s="461" t="n">
        <v>1120931756</v>
      </c>
    </row>
    <row r="487" customFormat="false" ht="20.6" hidden="false" customHeight="false" outlineLevel="0" collapsed="false">
      <c r="A487" s="460" t="s">
        <v>1003</v>
      </c>
      <c r="B487" s="115" t="s">
        <v>561</v>
      </c>
      <c r="C487" s="196" t="s">
        <v>1014</v>
      </c>
      <c r="D487" s="419" t="s">
        <v>1027</v>
      </c>
      <c r="E487" s="184" t="n">
        <v>0</v>
      </c>
      <c r="F487" s="184" t="n">
        <v>0</v>
      </c>
      <c r="G487" s="184" t="n">
        <v>0</v>
      </c>
      <c r="H487" s="184" t="n">
        <v>0</v>
      </c>
      <c r="I487" s="184" t="n">
        <v>0</v>
      </c>
      <c r="J487" s="184" t="n">
        <v>0</v>
      </c>
      <c r="K487" s="184" t="n">
        <f aca="false">SUM(E487:J487)</f>
        <v>0</v>
      </c>
      <c r="L487" s="461" t="n">
        <v>3176</v>
      </c>
    </row>
    <row r="488" customFormat="false" ht="20.6" hidden="false" customHeight="false" outlineLevel="0" collapsed="false">
      <c r="A488" s="460" t="s">
        <v>1003</v>
      </c>
      <c r="B488" s="115" t="s">
        <v>561</v>
      </c>
      <c r="C488" s="196" t="s">
        <v>1028</v>
      </c>
      <c r="D488" s="419" t="s">
        <v>1029</v>
      </c>
      <c r="E488" s="184" t="n">
        <v>0</v>
      </c>
      <c r="F488" s="184" t="n">
        <v>0</v>
      </c>
      <c r="G488" s="184" t="n">
        <v>0</v>
      </c>
      <c r="H488" s="184" t="n">
        <v>0</v>
      </c>
      <c r="I488" s="184" t="n">
        <v>0</v>
      </c>
      <c r="J488" s="184" t="n">
        <v>0</v>
      </c>
      <c r="K488" s="184" t="n">
        <f aca="false">SUM(E488:J488)</f>
        <v>0</v>
      </c>
      <c r="L488" s="461" t="n">
        <v>0</v>
      </c>
    </row>
    <row r="489" customFormat="false" ht="13.1" hidden="false" customHeight="false" outlineLevel="0" collapsed="false">
      <c r="A489" s="460" t="s">
        <v>1003</v>
      </c>
      <c r="B489" s="115" t="s">
        <v>561</v>
      </c>
      <c r="C489" s="196" t="s">
        <v>1018</v>
      </c>
      <c r="D489" s="419" t="s">
        <v>1030</v>
      </c>
      <c r="E489" s="184" t="n">
        <v>0</v>
      </c>
      <c r="F489" s="184" t="n">
        <v>0</v>
      </c>
      <c r="G489" s="184" t="n">
        <v>0</v>
      </c>
      <c r="H489" s="184" t="n">
        <v>0</v>
      </c>
      <c r="I489" s="184" t="n">
        <v>0</v>
      </c>
      <c r="J489" s="184" t="n">
        <v>0</v>
      </c>
      <c r="K489" s="184" t="n">
        <f aca="false">SUM(E489:J489)</f>
        <v>0</v>
      </c>
      <c r="L489" s="461" t="n">
        <v>0</v>
      </c>
    </row>
    <row r="490" customFormat="false" ht="13.1" hidden="false" customHeight="false" outlineLevel="0" collapsed="false">
      <c r="A490" s="460" t="s">
        <v>1003</v>
      </c>
      <c r="B490" s="115" t="s">
        <v>561</v>
      </c>
      <c r="C490" s="196" t="s">
        <v>1020</v>
      </c>
      <c r="D490" s="419" t="s">
        <v>1031</v>
      </c>
      <c r="E490" s="184" t="n">
        <v>0</v>
      </c>
      <c r="F490" s="184" t="n">
        <v>0</v>
      </c>
      <c r="G490" s="184" t="n">
        <v>0</v>
      </c>
      <c r="H490" s="184" t="n">
        <v>0</v>
      </c>
      <c r="I490" s="184" t="n">
        <v>0</v>
      </c>
      <c r="J490" s="184" t="n">
        <v>0</v>
      </c>
      <c r="K490" s="184" t="n">
        <f aca="false">SUM(E490:J490)</f>
        <v>0</v>
      </c>
      <c r="L490" s="461" t="n">
        <v>0</v>
      </c>
    </row>
    <row r="491" customFormat="false" ht="30" hidden="false" customHeight="false" outlineLevel="0" collapsed="false">
      <c r="A491" s="460" t="s">
        <v>1003</v>
      </c>
      <c r="B491" s="115" t="s">
        <v>561</v>
      </c>
      <c r="C491" s="196" t="s">
        <v>1032</v>
      </c>
      <c r="D491" s="419" t="s">
        <v>1033</v>
      </c>
      <c r="E491" s="184" t="n">
        <v>0</v>
      </c>
      <c r="F491" s="184" t="n">
        <v>0</v>
      </c>
      <c r="G491" s="184" t="n">
        <v>0</v>
      </c>
      <c r="H491" s="184" t="n">
        <v>0</v>
      </c>
      <c r="I491" s="184" t="n">
        <v>0</v>
      </c>
      <c r="J491" s="184" t="n">
        <v>0</v>
      </c>
      <c r="K491" s="184" t="n">
        <f aca="false">SUM(E491:J491)</f>
        <v>0</v>
      </c>
      <c r="L491" s="461" t="n">
        <v>172212</v>
      </c>
    </row>
    <row r="492" customFormat="false" ht="13.1" hidden="false" customHeight="false" outlineLevel="0" collapsed="false">
      <c r="A492" s="460" t="s">
        <v>1003</v>
      </c>
      <c r="B492" s="115" t="s">
        <v>561</v>
      </c>
      <c r="C492" s="196" t="s">
        <v>1022</v>
      </c>
      <c r="D492" s="419" t="s">
        <v>1034</v>
      </c>
      <c r="E492" s="184" t="n">
        <v>0</v>
      </c>
      <c r="F492" s="184" t="n">
        <v>0</v>
      </c>
      <c r="G492" s="184" t="n">
        <v>0</v>
      </c>
      <c r="H492" s="184" t="n">
        <v>0</v>
      </c>
      <c r="I492" s="184" t="n">
        <v>0</v>
      </c>
      <c r="J492" s="184" t="n">
        <v>0</v>
      </c>
      <c r="K492" s="184" t="n">
        <f aca="false">SUM(E492:J492)</f>
        <v>0</v>
      </c>
      <c r="L492" s="461" t="n">
        <v>0</v>
      </c>
    </row>
    <row r="493" customFormat="false" ht="30" hidden="false" customHeight="false" outlineLevel="0" collapsed="false">
      <c r="A493" s="460" t="s">
        <v>1003</v>
      </c>
      <c r="B493" s="115" t="s">
        <v>561</v>
      </c>
      <c r="C493" s="196" t="s">
        <v>1035</v>
      </c>
      <c r="D493" s="419" t="s">
        <v>1036</v>
      </c>
      <c r="E493" s="184" t="n">
        <v>0</v>
      </c>
      <c r="F493" s="184" t="n">
        <v>0</v>
      </c>
      <c r="G493" s="184" t="n">
        <v>0</v>
      </c>
      <c r="H493" s="184" t="n">
        <v>0</v>
      </c>
      <c r="I493" s="184" t="n">
        <v>0</v>
      </c>
      <c r="J493" s="184" t="n">
        <v>0</v>
      </c>
      <c r="K493" s="184" t="n">
        <f aca="false">SUM(E493:J493)</f>
        <v>0</v>
      </c>
      <c r="L493" s="461" t="n">
        <v>0</v>
      </c>
    </row>
    <row r="494" customFormat="false" ht="20.6" hidden="false" customHeight="false" outlineLevel="0" collapsed="false">
      <c r="A494" s="460" t="s">
        <v>1003</v>
      </c>
      <c r="B494" s="115" t="s">
        <v>561</v>
      </c>
      <c r="C494" s="196" t="s">
        <v>1037</v>
      </c>
      <c r="D494" s="419" t="s">
        <v>1038</v>
      </c>
      <c r="E494" s="184" t="n">
        <v>0</v>
      </c>
      <c r="F494" s="184" t="n">
        <v>0</v>
      </c>
      <c r="G494" s="184" t="n">
        <v>0</v>
      </c>
      <c r="H494" s="184" t="n">
        <v>0</v>
      </c>
      <c r="I494" s="184" t="n">
        <v>0</v>
      </c>
      <c r="J494" s="184" t="n">
        <v>0</v>
      </c>
      <c r="K494" s="184" t="n">
        <f aca="false">SUM(E494:J494)</f>
        <v>0</v>
      </c>
      <c r="L494" s="461" t="n">
        <v>532383</v>
      </c>
    </row>
    <row r="495" customFormat="false" ht="20.6" hidden="false" customHeight="false" outlineLevel="0" collapsed="false">
      <c r="A495" s="460" t="s">
        <v>1003</v>
      </c>
      <c r="B495" s="115" t="s">
        <v>561</v>
      </c>
      <c r="C495" s="196" t="s">
        <v>1039</v>
      </c>
      <c r="D495" s="419" t="s">
        <v>1040</v>
      </c>
      <c r="E495" s="184" t="n">
        <v>0</v>
      </c>
      <c r="F495" s="184" t="n">
        <v>0</v>
      </c>
      <c r="G495" s="184" t="n">
        <v>0</v>
      </c>
      <c r="H495" s="184" t="n">
        <v>0</v>
      </c>
      <c r="I495" s="184" t="n">
        <v>0</v>
      </c>
      <c r="J495" s="184" t="n">
        <v>0</v>
      </c>
      <c r="K495" s="184" t="n">
        <f aca="false">SUM(E495:J495)</f>
        <v>0</v>
      </c>
      <c r="L495" s="461" t="n">
        <v>0</v>
      </c>
    </row>
    <row r="496" customFormat="false" ht="13.1" hidden="false" customHeight="false" outlineLevel="0" collapsed="false">
      <c r="A496" s="460" t="s">
        <v>1003</v>
      </c>
      <c r="B496" s="115" t="s">
        <v>561</v>
      </c>
      <c r="C496" s="196" t="s">
        <v>1041</v>
      </c>
      <c r="D496" s="419" t="s">
        <v>1042</v>
      </c>
      <c r="E496" s="184" t="n">
        <v>181300</v>
      </c>
      <c r="F496" s="184" t="n">
        <v>362600</v>
      </c>
      <c r="G496" s="184" t="n">
        <v>906500</v>
      </c>
      <c r="H496" s="184" t="n">
        <v>181300</v>
      </c>
      <c r="I496" s="184" t="n">
        <v>3807300</v>
      </c>
      <c r="J496" s="184" t="n">
        <v>5076400</v>
      </c>
      <c r="K496" s="184" t="n">
        <f aca="false">SUM(E496:J496)</f>
        <v>10515400</v>
      </c>
      <c r="L496" s="461" t="n">
        <v>519642060</v>
      </c>
    </row>
    <row r="497" customFormat="false" ht="20.6" hidden="false" customHeight="false" outlineLevel="0" collapsed="false">
      <c r="A497" s="460" t="s">
        <v>1003</v>
      </c>
      <c r="B497" s="115" t="s">
        <v>561</v>
      </c>
      <c r="C497" s="196" t="s">
        <v>1043</v>
      </c>
      <c r="D497" s="419" t="s">
        <v>1044</v>
      </c>
      <c r="E497" s="184" t="n">
        <v>0</v>
      </c>
      <c r="F497" s="184" t="n">
        <v>0</v>
      </c>
      <c r="G497" s="184" t="n">
        <v>0</v>
      </c>
      <c r="H497" s="184" t="n">
        <v>0</v>
      </c>
      <c r="I497" s="184" t="n">
        <v>0</v>
      </c>
      <c r="J497" s="184" t="n">
        <v>0</v>
      </c>
      <c r="K497" s="184" t="n">
        <f aca="false">SUM(E497:J497)</f>
        <v>0</v>
      </c>
      <c r="L497" s="461" t="n">
        <v>39100</v>
      </c>
    </row>
    <row r="498" customFormat="false" ht="20.6" hidden="false" customHeight="false" outlineLevel="0" collapsed="false">
      <c r="A498" s="460" t="s">
        <v>1003</v>
      </c>
      <c r="B498" s="115" t="s">
        <v>561</v>
      </c>
      <c r="C498" s="196" t="s">
        <v>1045</v>
      </c>
      <c r="D498" s="419" t="s">
        <v>1046</v>
      </c>
      <c r="E498" s="184" t="n">
        <v>0</v>
      </c>
      <c r="F498" s="184" t="n">
        <v>0</v>
      </c>
      <c r="G498" s="184" t="n">
        <v>0</v>
      </c>
      <c r="H498" s="184" t="n">
        <v>0</v>
      </c>
      <c r="I498" s="184" t="n">
        <v>0</v>
      </c>
      <c r="J498" s="184" t="n">
        <v>0</v>
      </c>
      <c r="K498" s="184" t="n">
        <f aca="false">SUM(E498:J498)</f>
        <v>0</v>
      </c>
      <c r="L498" s="461" t="n">
        <v>0</v>
      </c>
    </row>
    <row r="499" customFormat="false" ht="20.6" hidden="false" customHeight="false" outlineLevel="0" collapsed="false">
      <c r="A499" s="460" t="s">
        <v>1003</v>
      </c>
      <c r="B499" s="115" t="s">
        <v>561</v>
      </c>
      <c r="C499" s="196" t="s">
        <v>1047</v>
      </c>
      <c r="D499" s="419" t="s">
        <v>1048</v>
      </c>
      <c r="E499" s="184" t="n">
        <v>0</v>
      </c>
      <c r="F499" s="184" t="n">
        <v>0</v>
      </c>
      <c r="G499" s="184" t="n">
        <v>0</v>
      </c>
      <c r="H499" s="184" t="n">
        <v>0</v>
      </c>
      <c r="I499" s="184" t="n">
        <v>0</v>
      </c>
      <c r="J499" s="184" t="n">
        <v>0</v>
      </c>
      <c r="K499" s="184" t="n">
        <f aca="false">SUM(E499:J499)</f>
        <v>0</v>
      </c>
      <c r="L499" s="461" t="n">
        <v>0</v>
      </c>
    </row>
    <row r="500" customFormat="false" ht="30" hidden="false" customHeight="false" outlineLevel="0" collapsed="false">
      <c r="A500" s="460" t="s">
        <v>1003</v>
      </c>
      <c r="B500" s="115" t="s">
        <v>561</v>
      </c>
      <c r="C500" s="196" t="s">
        <v>1049</v>
      </c>
      <c r="D500" s="419" t="s">
        <v>1050</v>
      </c>
      <c r="E500" s="184" t="n">
        <v>0</v>
      </c>
      <c r="F500" s="184" t="n">
        <v>0</v>
      </c>
      <c r="G500" s="184" t="n">
        <v>0</v>
      </c>
      <c r="H500" s="184" t="n">
        <v>0</v>
      </c>
      <c r="I500" s="184" t="n">
        <v>0</v>
      </c>
      <c r="J500" s="184" t="n">
        <v>0</v>
      </c>
      <c r="K500" s="184" t="n">
        <f aca="false">SUM(E500:J500)</f>
        <v>0</v>
      </c>
      <c r="L500" s="461" t="n">
        <v>0</v>
      </c>
    </row>
    <row r="501" customFormat="false" ht="13.1" hidden="false" customHeight="false" outlineLevel="0" collapsed="false">
      <c r="A501" s="460" t="s">
        <v>1003</v>
      </c>
      <c r="B501" s="115" t="s">
        <v>561</v>
      </c>
      <c r="C501" s="196" t="s">
        <v>1051</v>
      </c>
      <c r="D501" s="419" t="s">
        <v>1052</v>
      </c>
      <c r="E501" s="184" t="n">
        <v>0</v>
      </c>
      <c r="F501" s="184" t="n">
        <v>0</v>
      </c>
      <c r="G501" s="184" t="n">
        <v>0</v>
      </c>
      <c r="H501" s="184" t="n">
        <v>0</v>
      </c>
      <c r="I501" s="184" t="n">
        <v>0</v>
      </c>
      <c r="J501" s="184" t="n">
        <v>0</v>
      </c>
      <c r="K501" s="184" t="n">
        <f aca="false">SUM(E501:J501)</f>
        <v>0</v>
      </c>
      <c r="L501" s="461" t="n">
        <v>0</v>
      </c>
    </row>
    <row r="502" customFormat="false" ht="30" hidden="false" customHeight="false" outlineLevel="0" collapsed="false">
      <c r="A502" s="460" t="s">
        <v>1003</v>
      </c>
      <c r="B502" s="115" t="s">
        <v>561</v>
      </c>
      <c r="C502" s="196" t="s">
        <v>1059</v>
      </c>
      <c r="D502" s="419" t="s">
        <v>1060</v>
      </c>
      <c r="E502" s="184" t="n">
        <v>0</v>
      </c>
      <c r="F502" s="184" t="n">
        <v>0</v>
      </c>
      <c r="G502" s="184" t="n">
        <v>0</v>
      </c>
      <c r="H502" s="184" t="n">
        <v>0</v>
      </c>
      <c r="I502" s="184" t="n">
        <v>0</v>
      </c>
      <c r="J502" s="184" t="n">
        <v>0</v>
      </c>
      <c r="K502" s="184" t="n">
        <f aca="false">SUM(E502:J502)</f>
        <v>0</v>
      </c>
      <c r="L502" s="461" t="n">
        <v>400428</v>
      </c>
    </row>
    <row r="503" customFormat="false" ht="20.6" hidden="false" customHeight="false" outlineLevel="0" collapsed="false">
      <c r="A503" s="460" t="s">
        <v>1003</v>
      </c>
      <c r="B503" s="115" t="s">
        <v>561</v>
      </c>
      <c r="C503" s="196" t="s">
        <v>1061</v>
      </c>
      <c r="D503" s="419" t="s">
        <v>1062</v>
      </c>
      <c r="E503" s="184" t="n">
        <v>0</v>
      </c>
      <c r="F503" s="184" t="n">
        <v>0</v>
      </c>
      <c r="G503" s="184" t="n">
        <v>0</v>
      </c>
      <c r="H503" s="184" t="n">
        <v>0</v>
      </c>
      <c r="I503" s="184" t="n">
        <v>0</v>
      </c>
      <c r="J503" s="184" t="n">
        <v>0</v>
      </c>
      <c r="K503" s="184" t="n">
        <f aca="false">SUM(E503:J503)</f>
        <v>0</v>
      </c>
      <c r="L503" s="461" t="n">
        <v>9655</v>
      </c>
    </row>
    <row r="504" customFormat="false" ht="13.1" hidden="false" customHeight="false" outlineLevel="0" collapsed="false">
      <c r="A504" s="460" t="s">
        <v>1003</v>
      </c>
      <c r="B504" s="115" t="s">
        <v>561</v>
      </c>
      <c r="C504" s="196" t="s">
        <v>1063</v>
      </c>
      <c r="D504" s="419" t="s">
        <v>1064</v>
      </c>
      <c r="E504" s="184" t="n">
        <v>0</v>
      </c>
      <c r="F504" s="184" t="n">
        <v>880000</v>
      </c>
      <c r="G504" s="184" t="n">
        <v>0</v>
      </c>
      <c r="H504" s="184" t="n">
        <v>0</v>
      </c>
      <c r="I504" s="184" t="n">
        <v>0</v>
      </c>
      <c r="J504" s="184" t="n">
        <v>0</v>
      </c>
      <c r="K504" s="184" t="n">
        <f aca="false">SUM(E504:J504)</f>
        <v>880000</v>
      </c>
      <c r="L504" s="461" t="n">
        <v>140070000</v>
      </c>
    </row>
    <row r="505" customFormat="false" ht="13.1" hidden="false" customHeight="false" outlineLevel="0" collapsed="false">
      <c r="A505" s="460" t="s">
        <v>1003</v>
      </c>
      <c r="B505" s="115" t="s">
        <v>561</v>
      </c>
      <c r="C505" s="196" t="s">
        <v>1065</v>
      </c>
      <c r="D505" s="419" t="s">
        <v>1066</v>
      </c>
      <c r="E505" s="184" t="n">
        <v>0</v>
      </c>
      <c r="F505" s="184" t="n">
        <v>0</v>
      </c>
      <c r="G505" s="184" t="n">
        <v>0</v>
      </c>
      <c r="H505" s="184" t="n">
        <v>0</v>
      </c>
      <c r="I505" s="184" t="n">
        <v>0</v>
      </c>
      <c r="J505" s="184" t="n">
        <v>0</v>
      </c>
      <c r="K505" s="184" t="n">
        <f aca="false">SUM(E505:J505)</f>
        <v>0</v>
      </c>
      <c r="L505" s="461" t="n">
        <v>0</v>
      </c>
    </row>
    <row r="506" customFormat="false" ht="20.6" hidden="false" customHeight="false" outlineLevel="0" collapsed="false">
      <c r="A506" s="460" t="s">
        <v>1003</v>
      </c>
      <c r="B506" s="115" t="s">
        <v>561</v>
      </c>
      <c r="C506" s="196" t="s">
        <v>1067</v>
      </c>
      <c r="D506" s="419" t="s">
        <v>1068</v>
      </c>
      <c r="E506" s="184" t="n">
        <v>0</v>
      </c>
      <c r="F506" s="184" t="n">
        <v>0</v>
      </c>
      <c r="G506" s="184" t="n">
        <v>0</v>
      </c>
      <c r="H506" s="184" t="n">
        <v>0</v>
      </c>
      <c r="I506" s="184" t="n">
        <v>0</v>
      </c>
      <c r="J506" s="184" t="n">
        <v>0</v>
      </c>
      <c r="K506" s="184" t="n">
        <f aca="false">SUM(E506:J506)</f>
        <v>0</v>
      </c>
      <c r="L506" s="461" t="n">
        <v>0</v>
      </c>
    </row>
    <row r="507" customFormat="false" ht="20.6" hidden="false" customHeight="false" outlineLevel="0" collapsed="false">
      <c r="A507" s="460" t="s">
        <v>1003</v>
      </c>
      <c r="B507" s="115" t="s">
        <v>561</v>
      </c>
      <c r="C507" s="196" t="s">
        <v>1045</v>
      </c>
      <c r="D507" s="419" t="s">
        <v>1069</v>
      </c>
      <c r="E507" s="184" t="n">
        <v>0</v>
      </c>
      <c r="F507" s="184" t="n">
        <v>0</v>
      </c>
      <c r="G507" s="184" t="n">
        <v>0</v>
      </c>
      <c r="H507" s="184" t="n">
        <v>0</v>
      </c>
      <c r="I507" s="184" t="n">
        <v>0</v>
      </c>
      <c r="J507" s="184" t="n">
        <v>0</v>
      </c>
      <c r="K507" s="184" t="n">
        <f aca="false">SUM(E507:J507)</f>
        <v>0</v>
      </c>
      <c r="L507" s="461" t="n">
        <v>0</v>
      </c>
    </row>
    <row r="508" customFormat="false" ht="20.6" hidden="false" customHeight="false" outlineLevel="0" collapsed="false">
      <c r="A508" s="460" t="s">
        <v>1003</v>
      </c>
      <c r="B508" s="115" t="s">
        <v>561</v>
      </c>
      <c r="C508" s="196" t="s">
        <v>1047</v>
      </c>
      <c r="D508" s="419" t="s">
        <v>1070</v>
      </c>
      <c r="E508" s="184" t="n">
        <v>0</v>
      </c>
      <c r="F508" s="184" t="n">
        <v>0</v>
      </c>
      <c r="G508" s="184" t="n">
        <v>0</v>
      </c>
      <c r="H508" s="184" t="n">
        <v>0</v>
      </c>
      <c r="I508" s="184" t="n">
        <v>0</v>
      </c>
      <c r="J508" s="184" t="n">
        <v>0</v>
      </c>
      <c r="K508" s="184" t="n">
        <f aca="false">SUM(E508:J508)</f>
        <v>0</v>
      </c>
      <c r="L508" s="461" t="n">
        <v>0</v>
      </c>
    </row>
    <row r="509" customFormat="false" ht="20.6" hidden="false" customHeight="false" outlineLevel="0" collapsed="false">
      <c r="A509" s="460" t="s">
        <v>1003</v>
      </c>
      <c r="B509" s="115" t="s">
        <v>135</v>
      </c>
      <c r="C509" s="196" t="s">
        <v>1071</v>
      </c>
      <c r="D509" s="419" t="s">
        <v>1072</v>
      </c>
      <c r="E509" s="184" t="n">
        <v>0</v>
      </c>
      <c r="F509" s="184" t="n">
        <v>15000</v>
      </c>
      <c r="G509" s="184" t="n">
        <v>0</v>
      </c>
      <c r="H509" s="184" t="n">
        <v>0</v>
      </c>
      <c r="I509" s="184" t="n">
        <v>0</v>
      </c>
      <c r="J509" s="184" t="n">
        <v>0</v>
      </c>
      <c r="K509" s="184" t="n">
        <f aca="false">SUM(E509:J509)</f>
        <v>15000</v>
      </c>
      <c r="L509" s="461" t="n">
        <v>21196500</v>
      </c>
    </row>
    <row r="510" customFormat="false" ht="30" hidden="false" customHeight="false" outlineLevel="0" collapsed="false">
      <c r="A510" s="460" t="s">
        <v>1003</v>
      </c>
      <c r="B510" s="115" t="s">
        <v>135</v>
      </c>
      <c r="C510" s="196" t="s">
        <v>1073</v>
      </c>
      <c r="D510" s="419" t="s">
        <v>1074</v>
      </c>
      <c r="E510" s="184" t="n">
        <v>0</v>
      </c>
      <c r="F510" s="184" t="n">
        <v>0</v>
      </c>
      <c r="G510" s="184" t="n">
        <v>0</v>
      </c>
      <c r="H510" s="184" t="n">
        <v>0</v>
      </c>
      <c r="I510" s="184" t="n">
        <v>0</v>
      </c>
      <c r="J510" s="184" t="n">
        <v>0</v>
      </c>
      <c r="K510" s="184" t="n">
        <f aca="false">SUM(E510:J510)</f>
        <v>0</v>
      </c>
      <c r="L510" s="461" t="n">
        <v>1652100</v>
      </c>
    </row>
    <row r="511" customFormat="false" ht="13.1" hidden="false" customHeight="false" outlineLevel="0" collapsed="false">
      <c r="A511" s="460" t="s">
        <v>1003</v>
      </c>
      <c r="B511" s="115" t="s">
        <v>135</v>
      </c>
      <c r="C511" s="196" t="s">
        <v>1075</v>
      </c>
      <c r="D511" s="419" t="s">
        <v>1076</v>
      </c>
      <c r="E511" s="184" t="n">
        <v>0</v>
      </c>
      <c r="F511" s="184" t="n">
        <v>0</v>
      </c>
      <c r="G511" s="184" t="n">
        <v>0</v>
      </c>
      <c r="H511" s="184" t="n">
        <v>0</v>
      </c>
      <c r="I511" s="184" t="n">
        <v>0</v>
      </c>
      <c r="J511" s="184" t="n">
        <v>0</v>
      </c>
      <c r="K511" s="184" t="n">
        <f aca="false">SUM(E511:J511)</f>
        <v>0</v>
      </c>
      <c r="L511" s="461" t="n">
        <v>0</v>
      </c>
    </row>
    <row r="512" customFormat="false" ht="20.6" hidden="false" customHeight="false" outlineLevel="0" collapsed="false">
      <c r="A512" s="460" t="s">
        <v>1003</v>
      </c>
      <c r="B512" s="115" t="s">
        <v>135</v>
      </c>
      <c r="C512" s="196" t="s">
        <v>1077</v>
      </c>
      <c r="D512" s="419" t="s">
        <v>1078</v>
      </c>
      <c r="E512" s="184" t="n">
        <v>0</v>
      </c>
      <c r="F512" s="184" t="n">
        <v>0</v>
      </c>
      <c r="G512" s="184" t="n">
        <v>0</v>
      </c>
      <c r="H512" s="184" t="n">
        <v>0</v>
      </c>
      <c r="I512" s="184" t="n">
        <v>0</v>
      </c>
      <c r="J512" s="184" t="n">
        <v>0</v>
      </c>
      <c r="K512" s="184" t="n">
        <f aca="false">SUM(E512:J512)</f>
        <v>0</v>
      </c>
      <c r="L512" s="461" t="n">
        <v>2300000</v>
      </c>
    </row>
    <row r="513" customFormat="false" ht="13.1" hidden="false" customHeight="false" outlineLevel="0" collapsed="false">
      <c r="A513" s="460" t="s">
        <v>1003</v>
      </c>
      <c r="B513" s="115" t="s">
        <v>135</v>
      </c>
      <c r="C513" s="196" t="s">
        <v>1079</v>
      </c>
      <c r="D513" s="419" t="s">
        <v>1080</v>
      </c>
      <c r="E513" s="184" t="n">
        <v>0</v>
      </c>
      <c r="F513" s="184" t="n">
        <v>0</v>
      </c>
      <c r="G513" s="184" t="n">
        <v>0</v>
      </c>
      <c r="H513" s="184" t="n">
        <v>0</v>
      </c>
      <c r="I513" s="184" t="n">
        <v>0</v>
      </c>
      <c r="J513" s="184" t="n">
        <v>0</v>
      </c>
      <c r="K513" s="184" t="n">
        <f aca="false">SUM(E513:J513)</f>
        <v>0</v>
      </c>
      <c r="L513" s="461" t="n">
        <v>148230</v>
      </c>
    </row>
    <row r="514" customFormat="false" ht="20.6" hidden="false" customHeight="false" outlineLevel="0" collapsed="false">
      <c r="A514" s="460" t="s">
        <v>1003</v>
      </c>
      <c r="B514" s="115" t="s">
        <v>135</v>
      </c>
      <c r="C514" s="196" t="s">
        <v>1081</v>
      </c>
      <c r="D514" s="419" t="s">
        <v>1082</v>
      </c>
      <c r="E514" s="184" t="n">
        <v>0</v>
      </c>
      <c r="F514" s="184" t="n">
        <v>0</v>
      </c>
      <c r="G514" s="184" t="n">
        <v>0</v>
      </c>
      <c r="H514" s="184" t="n">
        <v>0</v>
      </c>
      <c r="I514" s="184" t="n">
        <v>0</v>
      </c>
      <c r="J514" s="184" t="n">
        <v>0</v>
      </c>
      <c r="K514" s="184" t="n">
        <f aca="false">SUM(E514:J514)</f>
        <v>0</v>
      </c>
      <c r="L514" s="461" t="n">
        <v>0</v>
      </c>
    </row>
    <row r="515" customFormat="false" ht="13.1" hidden="false" customHeight="false" outlineLevel="0" collapsed="false">
      <c r="A515" s="460" t="s">
        <v>1003</v>
      </c>
      <c r="B515" s="115" t="s">
        <v>135</v>
      </c>
      <c r="C515" s="196" t="s">
        <v>1083</v>
      </c>
      <c r="D515" s="419" t="s">
        <v>1084</v>
      </c>
      <c r="E515" s="184" t="n">
        <v>0</v>
      </c>
      <c r="F515" s="184" t="n">
        <v>0</v>
      </c>
      <c r="G515" s="184" t="n">
        <v>0</v>
      </c>
      <c r="H515" s="184" t="n">
        <v>0</v>
      </c>
      <c r="I515" s="184" t="n">
        <v>0</v>
      </c>
      <c r="J515" s="184" t="n">
        <v>0</v>
      </c>
      <c r="K515" s="184" t="n">
        <f aca="false">SUM(E515:J515)</f>
        <v>0</v>
      </c>
      <c r="L515" s="461" t="n">
        <v>0</v>
      </c>
    </row>
    <row r="516" customFormat="false" ht="20.6" hidden="false" customHeight="false" outlineLevel="0" collapsed="false">
      <c r="A516" s="460" t="s">
        <v>1003</v>
      </c>
      <c r="B516" s="115" t="s">
        <v>135</v>
      </c>
      <c r="C516" s="196" t="s">
        <v>1085</v>
      </c>
      <c r="D516" s="419" t="s">
        <v>1086</v>
      </c>
      <c r="E516" s="184" t="n">
        <v>0</v>
      </c>
      <c r="F516" s="184" t="n">
        <v>32657</v>
      </c>
      <c r="G516" s="184" t="n">
        <v>0</v>
      </c>
      <c r="H516" s="184" t="n">
        <v>0</v>
      </c>
      <c r="I516" s="184" t="n">
        <v>0</v>
      </c>
      <c r="J516" s="184" t="n">
        <v>0</v>
      </c>
      <c r="K516" s="184" t="n">
        <f aca="false">SUM(E516:J516)</f>
        <v>32657</v>
      </c>
      <c r="L516" s="461" t="n">
        <v>49686973</v>
      </c>
    </row>
    <row r="517" customFormat="false" ht="20.6" hidden="false" customHeight="false" outlineLevel="0" collapsed="false">
      <c r="A517" s="460" t="s">
        <v>1003</v>
      </c>
      <c r="B517" s="115" t="s">
        <v>135</v>
      </c>
      <c r="C517" s="196" t="s">
        <v>1087</v>
      </c>
      <c r="D517" s="419" t="s">
        <v>1088</v>
      </c>
      <c r="E517" s="184" t="n">
        <v>0</v>
      </c>
      <c r="F517" s="184" t="n">
        <v>0</v>
      </c>
      <c r="G517" s="184" t="n">
        <v>0</v>
      </c>
      <c r="H517" s="184" t="n">
        <v>0</v>
      </c>
      <c r="I517" s="184" t="n">
        <v>0</v>
      </c>
      <c r="J517" s="184" t="n">
        <v>0</v>
      </c>
      <c r="K517" s="184" t="n">
        <f aca="false">SUM(E517:J517)</f>
        <v>0</v>
      </c>
      <c r="L517" s="461" t="n">
        <v>0</v>
      </c>
    </row>
    <row r="518" customFormat="false" ht="20.6" hidden="false" customHeight="false" outlineLevel="0" collapsed="false">
      <c r="A518" s="460" t="s">
        <v>1003</v>
      </c>
      <c r="B518" s="115" t="s">
        <v>135</v>
      </c>
      <c r="C518" s="196" t="s">
        <v>1089</v>
      </c>
      <c r="D518" s="419" t="s">
        <v>1090</v>
      </c>
      <c r="E518" s="184" t="n">
        <v>0</v>
      </c>
      <c r="F518" s="184" t="n">
        <v>0</v>
      </c>
      <c r="G518" s="184" t="n">
        <v>0</v>
      </c>
      <c r="H518" s="184" t="n">
        <v>0</v>
      </c>
      <c r="I518" s="184" t="n">
        <v>0</v>
      </c>
      <c r="J518" s="184" t="n">
        <v>0</v>
      </c>
      <c r="K518" s="184" t="n">
        <f aca="false">SUM(E518:J518)</f>
        <v>0</v>
      </c>
      <c r="L518" s="461" t="n">
        <v>0</v>
      </c>
    </row>
    <row r="519" customFormat="false" ht="20.6" hidden="false" customHeight="false" outlineLevel="0" collapsed="false">
      <c r="A519" s="460" t="s">
        <v>1003</v>
      </c>
      <c r="B519" s="115" t="s">
        <v>135</v>
      </c>
      <c r="C519" s="196" t="s">
        <v>1091</v>
      </c>
      <c r="D519" s="419" t="s">
        <v>1092</v>
      </c>
      <c r="E519" s="184" t="n">
        <v>0</v>
      </c>
      <c r="F519" s="184" t="n">
        <v>186000</v>
      </c>
      <c r="G519" s="184" t="n">
        <v>216700</v>
      </c>
      <c r="H519" s="184" t="n">
        <v>2001800</v>
      </c>
      <c r="I519" s="184" t="n">
        <v>334800</v>
      </c>
      <c r="J519" s="184" t="n">
        <v>2798300</v>
      </c>
      <c r="K519" s="184" t="n">
        <f aca="false">SUM(E519:J519)</f>
        <v>5537600</v>
      </c>
      <c r="L519" s="461" t="n">
        <v>107890960</v>
      </c>
    </row>
    <row r="520" customFormat="false" ht="20.6" hidden="false" customHeight="false" outlineLevel="0" collapsed="false">
      <c r="A520" s="460" t="s">
        <v>1003</v>
      </c>
      <c r="B520" s="115" t="s">
        <v>135</v>
      </c>
      <c r="C520" s="196" t="s">
        <v>1093</v>
      </c>
      <c r="D520" s="419" t="s">
        <v>1094</v>
      </c>
      <c r="E520" s="184" t="n">
        <v>0</v>
      </c>
      <c r="F520" s="184" t="n">
        <v>0</v>
      </c>
      <c r="G520" s="184" t="n">
        <v>0</v>
      </c>
      <c r="H520" s="184" t="n">
        <v>0</v>
      </c>
      <c r="I520" s="184" t="n">
        <v>0</v>
      </c>
      <c r="J520" s="184" t="n">
        <v>0</v>
      </c>
      <c r="K520" s="184" t="n">
        <f aca="false">SUM(E520:J520)</f>
        <v>0</v>
      </c>
      <c r="L520" s="461" t="n">
        <v>271100</v>
      </c>
    </row>
    <row r="521" customFormat="false" ht="13.1" hidden="false" customHeight="false" outlineLevel="0" collapsed="false">
      <c r="A521" s="460" t="s">
        <v>1003</v>
      </c>
      <c r="B521" s="115" t="s">
        <v>135</v>
      </c>
      <c r="C521" s="196" t="s">
        <v>1095</v>
      </c>
      <c r="D521" s="419" t="s">
        <v>1096</v>
      </c>
      <c r="E521" s="184" t="n">
        <v>0</v>
      </c>
      <c r="F521" s="184" t="n">
        <v>0</v>
      </c>
      <c r="G521" s="184" t="n">
        <v>0</v>
      </c>
      <c r="H521" s="184" t="n">
        <v>0</v>
      </c>
      <c r="I521" s="184" t="n">
        <v>0</v>
      </c>
      <c r="J521" s="184" t="n">
        <v>0</v>
      </c>
      <c r="K521" s="184" t="n">
        <f aca="false">SUM(E521:J521)</f>
        <v>0</v>
      </c>
      <c r="L521" s="461" t="n">
        <v>17540360</v>
      </c>
    </row>
    <row r="522" customFormat="false" ht="13.1" hidden="false" customHeight="false" outlineLevel="0" collapsed="false">
      <c r="A522" s="460" t="s">
        <v>1003</v>
      </c>
      <c r="B522" s="115" t="s">
        <v>135</v>
      </c>
      <c r="C522" s="196" t="s">
        <v>1079</v>
      </c>
      <c r="D522" s="419" t="s">
        <v>1097</v>
      </c>
      <c r="E522" s="184" t="n">
        <v>0</v>
      </c>
      <c r="F522" s="184" t="n">
        <v>9720</v>
      </c>
      <c r="G522" s="184" t="n">
        <v>0</v>
      </c>
      <c r="H522" s="184" t="n">
        <v>0</v>
      </c>
      <c r="I522" s="184" t="n">
        <v>0</v>
      </c>
      <c r="J522" s="184" t="n">
        <v>0</v>
      </c>
      <c r="K522" s="184" t="n">
        <f aca="false">SUM(E522:J522)</f>
        <v>9720</v>
      </c>
      <c r="L522" s="461" t="n">
        <v>1360800</v>
      </c>
    </row>
    <row r="523" customFormat="false" ht="20.6" hidden="false" customHeight="false" outlineLevel="0" collapsed="false">
      <c r="A523" s="460" t="s">
        <v>1003</v>
      </c>
      <c r="B523" s="115" t="s">
        <v>135</v>
      </c>
      <c r="C523" s="196" t="s">
        <v>1081</v>
      </c>
      <c r="D523" s="419" t="s">
        <v>1098</v>
      </c>
      <c r="E523" s="184" t="n">
        <v>0</v>
      </c>
      <c r="F523" s="184" t="n">
        <v>0</v>
      </c>
      <c r="G523" s="184" t="n">
        <v>0</v>
      </c>
      <c r="H523" s="184" t="n">
        <v>0</v>
      </c>
      <c r="I523" s="184" t="n">
        <v>0</v>
      </c>
      <c r="J523" s="184" t="n">
        <v>0</v>
      </c>
      <c r="K523" s="184" t="n">
        <f aca="false">SUM(E523:J523)</f>
        <v>0</v>
      </c>
      <c r="L523" s="461" t="n">
        <v>0</v>
      </c>
    </row>
    <row r="524" customFormat="false" ht="13.1" hidden="false" customHeight="false" outlineLevel="0" collapsed="false">
      <c r="A524" s="460" t="s">
        <v>1003</v>
      </c>
      <c r="B524" s="115" t="s">
        <v>135</v>
      </c>
      <c r="C524" s="196" t="s">
        <v>1083</v>
      </c>
      <c r="D524" s="419" t="s">
        <v>1099</v>
      </c>
      <c r="E524" s="184" t="n">
        <v>0</v>
      </c>
      <c r="F524" s="184" t="n">
        <v>0</v>
      </c>
      <c r="G524" s="184" t="n">
        <v>0</v>
      </c>
      <c r="H524" s="184" t="n">
        <v>0</v>
      </c>
      <c r="I524" s="184" t="n">
        <v>0</v>
      </c>
      <c r="J524" s="184" t="n">
        <v>0</v>
      </c>
      <c r="K524" s="184" t="n">
        <f aca="false">SUM(E524:J524)</f>
        <v>0</v>
      </c>
      <c r="L524" s="461" t="n">
        <v>0</v>
      </c>
    </row>
    <row r="525" customFormat="false" ht="30" hidden="false" customHeight="false" outlineLevel="0" collapsed="false">
      <c r="A525" s="460" t="s">
        <v>1003</v>
      </c>
      <c r="B525" s="115" t="s">
        <v>135</v>
      </c>
      <c r="C525" s="196" t="s">
        <v>1100</v>
      </c>
      <c r="D525" s="419" t="s">
        <v>1101</v>
      </c>
      <c r="E525" s="184" t="n">
        <v>0</v>
      </c>
      <c r="F525" s="184" t="n">
        <v>0</v>
      </c>
      <c r="G525" s="184" t="n">
        <v>592400</v>
      </c>
      <c r="H525" s="184" t="n">
        <v>0</v>
      </c>
      <c r="I525" s="184" t="n">
        <v>0</v>
      </c>
      <c r="J525" s="184" t="n">
        <v>0</v>
      </c>
      <c r="K525" s="184" t="n">
        <f aca="false">SUM(E525:J525)</f>
        <v>592400</v>
      </c>
      <c r="L525" s="461" t="n">
        <v>44168700</v>
      </c>
    </row>
    <row r="526" customFormat="false" ht="20.6" hidden="false" customHeight="false" outlineLevel="0" collapsed="false">
      <c r="A526" s="460" t="s">
        <v>1003</v>
      </c>
      <c r="B526" s="115" t="s">
        <v>135</v>
      </c>
      <c r="C526" s="196" t="s">
        <v>1102</v>
      </c>
      <c r="D526" s="419" t="s">
        <v>1103</v>
      </c>
      <c r="E526" s="184" t="n">
        <v>0</v>
      </c>
      <c r="F526" s="184" t="n">
        <v>0</v>
      </c>
      <c r="G526" s="184" t="n">
        <v>0</v>
      </c>
      <c r="H526" s="184" t="n">
        <v>0</v>
      </c>
      <c r="I526" s="184" t="n">
        <v>0</v>
      </c>
      <c r="J526" s="184" t="n">
        <v>0</v>
      </c>
      <c r="K526" s="184" t="n">
        <f aca="false">SUM(E526:J526)</f>
        <v>0</v>
      </c>
      <c r="L526" s="461" t="n">
        <v>0</v>
      </c>
    </row>
    <row r="527" customFormat="false" ht="20.6" hidden="false" customHeight="false" outlineLevel="0" collapsed="false">
      <c r="A527" s="460" t="s">
        <v>1003</v>
      </c>
      <c r="B527" s="115" t="s">
        <v>135</v>
      </c>
      <c r="C527" s="196" t="s">
        <v>1104</v>
      </c>
      <c r="D527" s="419" t="s">
        <v>1105</v>
      </c>
      <c r="E527" s="184" t="n">
        <v>0</v>
      </c>
      <c r="F527" s="184" t="n">
        <v>0</v>
      </c>
      <c r="G527" s="184" t="n">
        <v>0</v>
      </c>
      <c r="H527" s="184" t="n">
        <v>0</v>
      </c>
      <c r="I527" s="184" t="n">
        <v>0</v>
      </c>
      <c r="J527" s="184" t="n">
        <v>0</v>
      </c>
      <c r="K527" s="184" t="n">
        <f aca="false">SUM(E527:J527)</f>
        <v>0</v>
      </c>
      <c r="L527" s="461" t="n">
        <v>0</v>
      </c>
    </row>
    <row r="528" customFormat="false" ht="20.6" hidden="false" customHeight="false" outlineLevel="0" collapsed="false">
      <c r="A528" s="460" t="s">
        <v>1003</v>
      </c>
      <c r="B528" s="115" t="s">
        <v>135</v>
      </c>
      <c r="C528" s="196" t="s">
        <v>1106</v>
      </c>
      <c r="D528" s="419" t="s">
        <v>1107</v>
      </c>
      <c r="E528" s="184" t="n">
        <v>0</v>
      </c>
      <c r="F528" s="184" t="n">
        <v>0</v>
      </c>
      <c r="G528" s="184" t="n">
        <v>0</v>
      </c>
      <c r="H528" s="184" t="n">
        <v>0</v>
      </c>
      <c r="I528" s="184" t="n">
        <v>0</v>
      </c>
      <c r="J528" s="184" t="n">
        <v>0</v>
      </c>
      <c r="K528" s="184" t="n">
        <f aca="false">SUM(E528:J528)</f>
        <v>0</v>
      </c>
      <c r="L528" s="461" t="n">
        <v>0</v>
      </c>
    </row>
    <row r="529" customFormat="false" ht="20.6" hidden="false" customHeight="false" outlineLevel="0" collapsed="false">
      <c r="A529" s="460" t="s">
        <v>1003</v>
      </c>
      <c r="B529" s="115" t="s">
        <v>135</v>
      </c>
      <c r="C529" s="196" t="s">
        <v>1108</v>
      </c>
      <c r="D529" s="419" t="s">
        <v>1109</v>
      </c>
      <c r="E529" s="184" t="n">
        <v>0</v>
      </c>
      <c r="F529" s="184" t="n">
        <v>0</v>
      </c>
      <c r="G529" s="184" t="n">
        <v>0</v>
      </c>
      <c r="H529" s="184" t="n">
        <v>0</v>
      </c>
      <c r="I529" s="184" t="n">
        <v>0</v>
      </c>
      <c r="J529" s="184" t="n">
        <v>0</v>
      </c>
      <c r="K529" s="184" t="n">
        <f aca="false">SUM(E529:J529)</f>
        <v>0</v>
      </c>
      <c r="L529" s="461" t="n">
        <v>0</v>
      </c>
    </row>
    <row r="530" customFormat="false" ht="13.1" hidden="false" customHeight="false" outlineLevel="0" collapsed="false">
      <c r="A530" s="460" t="s">
        <v>1003</v>
      </c>
      <c r="B530" s="115" t="s">
        <v>135</v>
      </c>
      <c r="C530" s="196" t="s">
        <v>1110</v>
      </c>
      <c r="D530" s="419" t="s">
        <v>1111</v>
      </c>
      <c r="E530" s="184" t="n">
        <v>0</v>
      </c>
      <c r="F530" s="184" t="n">
        <v>0</v>
      </c>
      <c r="G530" s="184" t="n">
        <v>0</v>
      </c>
      <c r="H530" s="184" t="n">
        <v>0</v>
      </c>
      <c r="I530" s="184" t="n">
        <v>0</v>
      </c>
      <c r="J530" s="184" t="n">
        <v>0</v>
      </c>
      <c r="K530" s="184" t="n">
        <f aca="false">SUM(E530:J530)</f>
        <v>0</v>
      </c>
      <c r="L530" s="461" t="n">
        <v>0</v>
      </c>
    </row>
    <row r="531" customFormat="false" ht="20.6" hidden="false" customHeight="false" outlineLevel="0" collapsed="false">
      <c r="A531" s="460" t="s">
        <v>1003</v>
      </c>
      <c r="B531" s="115" t="s">
        <v>135</v>
      </c>
      <c r="C531" s="196" t="s">
        <v>1012</v>
      </c>
      <c r="D531" s="419" t="s">
        <v>1112</v>
      </c>
      <c r="E531" s="184" t="n">
        <v>0</v>
      </c>
      <c r="F531" s="184" t="n">
        <v>0</v>
      </c>
      <c r="G531" s="184" t="n">
        <v>407250</v>
      </c>
      <c r="H531" s="184" t="n">
        <v>0</v>
      </c>
      <c r="I531" s="184" t="n">
        <v>0</v>
      </c>
      <c r="J531" s="184" t="n">
        <v>0</v>
      </c>
      <c r="K531" s="184" t="n">
        <f aca="false">SUM(E531:J531)</f>
        <v>407250</v>
      </c>
      <c r="L531" s="461" t="n">
        <v>21693750</v>
      </c>
    </row>
    <row r="532" customFormat="false" ht="13.1" hidden="false" customHeight="false" outlineLevel="0" collapsed="false">
      <c r="A532" s="460" t="s">
        <v>1003</v>
      </c>
      <c r="B532" s="115" t="s">
        <v>135</v>
      </c>
      <c r="C532" s="196" t="s">
        <v>1113</v>
      </c>
      <c r="D532" s="419" t="s">
        <v>1114</v>
      </c>
      <c r="E532" s="184" t="n">
        <v>0</v>
      </c>
      <c r="F532" s="184" t="n">
        <v>0</v>
      </c>
      <c r="G532" s="184" t="n">
        <v>0</v>
      </c>
      <c r="H532" s="184" t="n">
        <v>0</v>
      </c>
      <c r="I532" s="184" t="n">
        <v>0</v>
      </c>
      <c r="J532" s="184" t="n">
        <v>0</v>
      </c>
      <c r="K532" s="184" t="n">
        <f aca="false">SUM(E532:J532)</f>
        <v>0</v>
      </c>
      <c r="L532" s="461" t="n">
        <v>0</v>
      </c>
    </row>
  </sheetData>
  <autoFilter ref="A18:L532"/>
  <mergeCells count="4">
    <mergeCell ref="K4:K5"/>
    <mergeCell ref="L4:L7"/>
    <mergeCell ref="M4:M5"/>
    <mergeCell ref="N4:N5"/>
  </mergeCells>
  <printOptions headings="false" gridLines="false" gridLinesSet="true" horizontalCentered="true" verticalCentered="true"/>
  <pageMargins left="0.0784722222222222" right="0.0784722222222222" top="0.0784722222222222" bottom="0.0784722222222222" header="0.511805555555555" footer="0.511805555555555"/>
  <pageSetup paperSize="8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58220"/>
    <pageSetUpPr fitToPage="true"/>
  </sheetPr>
  <dimension ref="A1:O53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8" activeCellId="0" sqref="K8"/>
    </sheetView>
  </sheetViews>
  <sheetFormatPr defaultRowHeight="12.8" zeroHeight="false" outlineLevelRow="0" outlineLevelCol="0"/>
  <cols>
    <col collapsed="false" customWidth="true" hidden="false" outlineLevel="0" max="1" min="1" style="120" width="15.29"/>
    <col collapsed="false" customWidth="true" hidden="false" outlineLevel="0" max="2" min="2" style="120" width="17.59"/>
    <col collapsed="false" customWidth="true" hidden="false" outlineLevel="0" max="3" min="3" style="120" width="40.71"/>
    <col collapsed="false" customWidth="true" hidden="false" outlineLevel="0" max="4" min="4" style="120" width="25.86"/>
    <col collapsed="false" customWidth="true" hidden="false" outlineLevel="0" max="5" min="5" style="120" width="16.98"/>
    <col collapsed="false" customWidth="true" hidden="false" outlineLevel="0" max="6" min="6" style="120" width="15"/>
    <col collapsed="false" customWidth="true" hidden="false" outlineLevel="0" max="7" min="7" style="120" width="13.7"/>
    <col collapsed="false" customWidth="true" hidden="false" outlineLevel="0" max="8" min="8" style="120" width="15.29"/>
    <col collapsed="false" customWidth="true" hidden="false" outlineLevel="0" max="9" min="9" style="120" width="14.43"/>
    <col collapsed="false" customWidth="true" hidden="false" outlineLevel="0" max="10" min="10" style="120" width="16"/>
    <col collapsed="false" customWidth="true" hidden="false" outlineLevel="0" max="11" min="11" style="128" width="16.14"/>
    <col collapsed="false" customWidth="true" hidden="false" outlineLevel="0" max="12" min="12" style="413" width="16.57"/>
    <col collapsed="false" customWidth="true" hidden="false" outlineLevel="0" max="14" min="13" style="120" width="16.33"/>
    <col collapsed="false" customWidth="true" hidden="false" outlineLevel="0" max="15" min="15" style="120" width="12.59"/>
    <col collapsed="false" customWidth="true" hidden="false" outlineLevel="0" max="255" min="16" style="120" width="11.42"/>
    <col collapsed="false" customWidth="true" hidden="false" outlineLevel="0" max="256" min="256" style="120" width="22.57"/>
    <col collapsed="false" customWidth="true" hidden="false" outlineLevel="0" max="257" min="257" style="120" width="14.69"/>
    <col collapsed="false" customWidth="true" hidden="false" outlineLevel="0" max="258" min="258" style="120" width="13.7"/>
    <col collapsed="false" customWidth="true" hidden="false" outlineLevel="0" max="259" min="259" style="120" width="15.29"/>
    <col collapsed="false" customWidth="true" hidden="false" outlineLevel="0" max="260" min="260" style="120" width="15"/>
    <col collapsed="false" customWidth="true" hidden="false" outlineLevel="0" max="261" min="261" style="120" width="14.43"/>
    <col collapsed="false" customWidth="true" hidden="false" outlineLevel="0" max="262" min="262" style="120" width="16"/>
    <col collapsed="false" customWidth="true" hidden="false" outlineLevel="0" max="263" min="263" style="120" width="16.14"/>
    <col collapsed="false" customWidth="true" hidden="false" outlineLevel="0" max="264" min="264" style="120" width="16.57"/>
    <col collapsed="false" customWidth="true" hidden="false" outlineLevel="0" max="511" min="265" style="120" width="11.42"/>
    <col collapsed="false" customWidth="true" hidden="false" outlineLevel="0" max="512" min="512" style="120" width="22.57"/>
    <col collapsed="false" customWidth="true" hidden="false" outlineLevel="0" max="513" min="513" style="120" width="14.69"/>
    <col collapsed="false" customWidth="true" hidden="false" outlineLevel="0" max="514" min="514" style="120" width="13.7"/>
    <col collapsed="false" customWidth="true" hidden="false" outlineLevel="0" max="515" min="515" style="120" width="15.29"/>
    <col collapsed="false" customWidth="true" hidden="false" outlineLevel="0" max="516" min="516" style="120" width="15"/>
    <col collapsed="false" customWidth="true" hidden="false" outlineLevel="0" max="517" min="517" style="120" width="14.43"/>
    <col collapsed="false" customWidth="true" hidden="false" outlineLevel="0" max="518" min="518" style="120" width="16"/>
    <col collapsed="false" customWidth="true" hidden="false" outlineLevel="0" max="519" min="519" style="120" width="16.14"/>
    <col collapsed="false" customWidth="true" hidden="false" outlineLevel="0" max="520" min="520" style="120" width="16.57"/>
    <col collapsed="false" customWidth="true" hidden="false" outlineLevel="0" max="767" min="521" style="120" width="11.42"/>
    <col collapsed="false" customWidth="true" hidden="false" outlineLevel="0" max="768" min="768" style="120" width="22.57"/>
    <col collapsed="false" customWidth="true" hidden="false" outlineLevel="0" max="769" min="769" style="120" width="14.69"/>
    <col collapsed="false" customWidth="true" hidden="false" outlineLevel="0" max="770" min="770" style="120" width="13.7"/>
    <col collapsed="false" customWidth="true" hidden="false" outlineLevel="0" max="771" min="771" style="120" width="15.29"/>
    <col collapsed="false" customWidth="true" hidden="false" outlineLevel="0" max="772" min="772" style="120" width="15"/>
    <col collapsed="false" customWidth="true" hidden="false" outlineLevel="0" max="773" min="773" style="120" width="14.43"/>
    <col collapsed="false" customWidth="true" hidden="false" outlineLevel="0" max="774" min="774" style="120" width="16"/>
    <col collapsed="false" customWidth="true" hidden="false" outlineLevel="0" max="775" min="775" style="120" width="16.14"/>
    <col collapsed="false" customWidth="true" hidden="false" outlineLevel="0" max="776" min="776" style="120" width="16.57"/>
    <col collapsed="false" customWidth="true" hidden="false" outlineLevel="0" max="1023" min="777" style="120" width="11.42"/>
    <col collapsed="false" customWidth="true" hidden="false" outlineLevel="0" max="1025" min="1024" style="120" width="22.57"/>
  </cols>
  <sheetData>
    <row r="1" s="96" customFormat="true" ht="12.8" hidden="false" customHeight="false" outlineLevel="0" collapsed="false">
      <c r="D1" s="95"/>
      <c r="E1" s="95"/>
      <c r="G1" s="95"/>
      <c r="K1" s="420"/>
      <c r="L1" s="421"/>
    </row>
    <row r="2" s="84" customFormat="true" ht="22.05" hidden="false" customHeight="false" outlineLevel="0" collapsed="false">
      <c r="A2" s="334" t="s">
        <v>1348</v>
      </c>
      <c r="B2" s="97"/>
      <c r="C2" s="97"/>
      <c r="D2" s="437" t="s">
        <v>1349</v>
      </c>
      <c r="E2" s="50" t="s">
        <v>1340</v>
      </c>
      <c r="G2" s="97"/>
      <c r="K2" s="422"/>
      <c r="L2" s="423"/>
    </row>
    <row r="3" s="84" customFormat="true" ht="15" hidden="false" customHeight="false" outlineLevel="0" collapsed="false">
      <c r="A3" s="334" t="s">
        <v>1342</v>
      </c>
      <c r="B3" s="97"/>
      <c r="C3" s="97"/>
      <c r="D3" s="97"/>
      <c r="E3" s="97"/>
      <c r="G3" s="97"/>
      <c r="K3" s="422"/>
      <c r="L3" s="423"/>
    </row>
    <row r="4" customFormat="false" ht="44.3" hidden="false" customHeight="true" outlineLevel="0" collapsed="false">
      <c r="D4" s="387" t="s">
        <v>58</v>
      </c>
      <c r="E4" s="462" t="s">
        <v>59</v>
      </c>
      <c r="F4" s="424" t="s">
        <v>60</v>
      </c>
      <c r="G4" s="462" t="s">
        <v>61</v>
      </c>
      <c r="H4" s="424" t="s">
        <v>62</v>
      </c>
      <c r="I4" s="424" t="s">
        <v>63</v>
      </c>
      <c r="J4" s="425" t="s">
        <v>64</v>
      </c>
      <c r="K4" s="333" t="s">
        <v>1335</v>
      </c>
      <c r="L4" s="425" t="s">
        <v>1351</v>
      </c>
      <c r="M4" s="119" t="s">
        <v>90</v>
      </c>
      <c r="N4" s="119" t="s">
        <v>91</v>
      </c>
      <c r="O4" s="55" t="s">
        <v>92</v>
      </c>
    </row>
    <row r="5" customFormat="false" ht="17" hidden="false" customHeight="true" outlineLevel="0" collapsed="false">
      <c r="D5" s="389" t="s">
        <v>95</v>
      </c>
      <c r="E5" s="121" t="s">
        <v>96</v>
      </c>
      <c r="F5" s="121" t="s">
        <v>98</v>
      </c>
      <c r="G5" s="121" t="s">
        <v>97</v>
      </c>
      <c r="H5" s="121" t="s">
        <v>97</v>
      </c>
      <c r="I5" s="121" t="s">
        <v>97</v>
      </c>
      <c r="J5" s="121" t="s">
        <v>96</v>
      </c>
      <c r="K5" s="333"/>
      <c r="L5" s="425"/>
      <c r="M5" s="119"/>
      <c r="N5" s="119"/>
      <c r="O5" s="55" t="n">
        <v>2016</v>
      </c>
    </row>
    <row r="6" customFormat="false" ht="17" hidden="false" customHeight="true" outlineLevel="0" collapsed="false">
      <c r="D6" s="389" t="s">
        <v>66</v>
      </c>
      <c r="E6" s="109" t="n">
        <f aca="false">E8/$L$8</f>
        <v>0.00234391617134263</v>
      </c>
      <c r="F6" s="109" t="n">
        <f aca="false">F8/$L$8</f>
        <v>0.00409082727670339</v>
      </c>
      <c r="G6" s="109" t="n">
        <f aca="false">G8/$L$8</f>
        <v>0.012592788911218</v>
      </c>
      <c r="H6" s="109" t="n">
        <f aca="false">H8/$L$8</f>
        <v>0.000978257300914059</v>
      </c>
      <c r="I6" s="109" t="n">
        <f aca="false">I8/$L$8</f>
        <v>0.00220023633530455</v>
      </c>
      <c r="J6" s="109" t="n">
        <f aca="false">J8/$L$8</f>
        <v>0.00722349847372346</v>
      </c>
      <c r="K6" s="109" t="n">
        <f aca="false">K8/$L$8</f>
        <v>0.0294295244692061</v>
      </c>
      <c r="L6" s="425"/>
      <c r="O6" s="122" t="n">
        <f aca="false">PrixCEE_Précarité!D5</f>
        <v>4.695</v>
      </c>
    </row>
    <row r="7" customFormat="false" ht="17" hidden="false" customHeight="true" outlineLevel="0" collapsed="false">
      <c r="D7" s="426" t="s">
        <v>75</v>
      </c>
      <c r="E7" s="109" t="n">
        <f aca="false">E8/$K$8</f>
        <v>0.0796450575949746</v>
      </c>
      <c r="F7" s="109" t="n">
        <f aca="false">F8/$K$8</f>
        <v>0.139004192235042</v>
      </c>
      <c r="G7" s="109" t="n">
        <f aca="false">G8/$K$8</f>
        <v>0.42789644543508</v>
      </c>
      <c r="H7" s="109" t="n">
        <f aca="false">H8/$K$8</f>
        <v>0.0332406764484989</v>
      </c>
      <c r="I7" s="109" t="n">
        <f aca="false">I8/$K$8</f>
        <v>0.0747628911777625</v>
      </c>
      <c r="J7" s="109" t="n">
        <f aca="false">J8/$K$8</f>
        <v>0.245450737108642</v>
      </c>
      <c r="K7" s="123" t="n">
        <f aca="false">K8/$K$8</f>
        <v>1</v>
      </c>
      <c r="L7" s="425"/>
    </row>
    <row r="8" customFormat="false" ht="17" hidden="false" customHeight="true" outlineLevel="0" collapsed="false">
      <c r="D8" s="396" t="s">
        <v>86</v>
      </c>
      <c r="E8" s="101" t="n">
        <f aca="false">SUM(E11:E16)</f>
        <v>62656419</v>
      </c>
      <c r="F8" s="101" t="n">
        <f aca="false">SUM(F11:F16)</f>
        <v>109353991</v>
      </c>
      <c r="G8" s="101" t="n">
        <f aca="false">SUM(G11:G16)</f>
        <v>336624265</v>
      </c>
      <c r="H8" s="101" t="n">
        <f aca="false">SUM(H11:H16)</f>
        <v>26150295</v>
      </c>
      <c r="I8" s="101" t="n">
        <f aca="false">SUM(I11:I16)</f>
        <v>58815640</v>
      </c>
      <c r="J8" s="101" t="n">
        <f aca="false">SUM(J11:J16)</f>
        <v>193095023</v>
      </c>
      <c r="K8" s="427" t="n">
        <f aca="false">SUM(K11:K16)</f>
        <v>786695633</v>
      </c>
      <c r="L8" s="428" t="n">
        <f aca="false">SUM(L11:L16)</f>
        <v>26731510182</v>
      </c>
    </row>
    <row r="9" customFormat="false" ht="17" hidden="false" customHeight="true" outlineLevel="0" collapsed="false">
      <c r="D9" s="398" t="s">
        <v>87</v>
      </c>
      <c r="E9" s="107" t="n">
        <f aca="false">E8*$O$6/1000</f>
        <v>294171.887205</v>
      </c>
      <c r="F9" s="107" t="n">
        <f aca="false">F8*$O$6/1000</f>
        <v>513416.987745</v>
      </c>
      <c r="G9" s="107" t="n">
        <f aca="false">G8*$O$6/1000</f>
        <v>1580450.924175</v>
      </c>
      <c r="H9" s="107" t="n">
        <f aca="false">H8*$O$6/1000</f>
        <v>122775.635025</v>
      </c>
      <c r="I9" s="107" t="n">
        <f aca="false">I8*$O$6/1000</f>
        <v>276139.4298</v>
      </c>
      <c r="J9" s="107" t="n">
        <f aca="false">J8*$O$6/1000</f>
        <v>906581.132985</v>
      </c>
      <c r="K9" s="107" t="n">
        <f aca="false">K8*$O$6/1000</f>
        <v>3693535.996935</v>
      </c>
      <c r="L9" s="107" t="n">
        <f aca="false">L8*$O$6/1000</f>
        <v>125504440.30449</v>
      </c>
    </row>
    <row r="10" customFormat="false" ht="17" hidden="false" customHeight="true" outlineLevel="0" collapsed="false">
      <c r="D10" s="429"/>
      <c r="E10" s="132"/>
      <c r="F10" s="132"/>
      <c r="G10" s="132"/>
      <c r="H10" s="132"/>
      <c r="I10" s="132"/>
      <c r="J10" s="132"/>
      <c r="K10" s="132"/>
      <c r="L10" s="133"/>
    </row>
    <row r="11" customFormat="false" ht="17" hidden="false" customHeight="true" outlineLevel="0" collapsed="false">
      <c r="B11" s="134" t="n">
        <f aca="false">COUNTIF($A$19:$A$544,"Agriculture")</f>
        <v>47</v>
      </c>
      <c r="C11" s="120" t="s">
        <v>103</v>
      </c>
      <c r="D11" s="430" t="s">
        <v>104</v>
      </c>
      <c r="E11" s="136" t="n">
        <f aca="false">SUMIFS(E19:E532,$A$19:$A$532,"Agriculture")</f>
        <v>0</v>
      </c>
      <c r="F11" s="136" t="n">
        <f aca="false">SUMIFS(F19:F532,$A$19:$A$532,"Agriculture")</f>
        <v>0</v>
      </c>
      <c r="G11" s="136" t="n">
        <f aca="false">SUMIFS(G19:G532,$A$19:$A$532,"Agriculture")</f>
        <v>0</v>
      </c>
      <c r="H11" s="136" t="n">
        <f aca="false">SUMIFS(H19:H532,$A$19:$A$532,"Agriculture")</f>
        <v>0</v>
      </c>
      <c r="I11" s="136" t="n">
        <f aca="false">SUMIFS(I19:I532,$A$19:$A$532,"Agriculture")</f>
        <v>0</v>
      </c>
      <c r="J11" s="136" t="n">
        <f aca="false">SUMIFS(J19:J532,$A$19:$A$532,"Agriculture")</f>
        <v>0</v>
      </c>
      <c r="K11" s="136" t="n">
        <f aca="false">SUMIFS(K19:K532,$A$19:$A$532,"Agriculture")</f>
        <v>0</v>
      </c>
      <c r="L11" s="136" t="n">
        <f aca="false">SUMIFS(L19:L532,$A$19:$A$532,"Agriculture")</f>
        <v>0</v>
      </c>
      <c r="M11" s="138" t="n">
        <f aca="false">K11*$O$6/1000</f>
        <v>0</v>
      </c>
      <c r="N11" s="138" t="n">
        <f aca="false">L11*$O$6/1000</f>
        <v>0</v>
      </c>
    </row>
    <row r="12" customFormat="false" ht="17" hidden="false" customHeight="true" outlineLevel="0" collapsed="false">
      <c r="B12" s="134" t="n">
        <f aca="false">COUNTIF($A$19:$A$544,"Résidentiel")</f>
        <v>134</v>
      </c>
      <c r="C12" s="120" t="s">
        <v>103</v>
      </c>
      <c r="D12" s="431" t="s">
        <v>105</v>
      </c>
      <c r="E12" s="143" t="n">
        <f aca="false">SUMIFS(E19:E532,$A$19:$A$532,"Résidentiel")</f>
        <v>62656419</v>
      </c>
      <c r="F12" s="143" t="n">
        <f aca="false">SUMIFS(F19:F532,$A$19:$A$532,"Résidentiel")</f>
        <v>109353991</v>
      </c>
      <c r="G12" s="143" t="n">
        <f aca="false">SUMIFS(G19:G532,$A$19:$A$532,"Résidentiel")</f>
        <v>336624265</v>
      </c>
      <c r="H12" s="143" t="n">
        <f aca="false">SUMIFS(H19:H532,$A$19:$A$532,"Résidentiel")</f>
        <v>26150295</v>
      </c>
      <c r="I12" s="143" t="n">
        <f aca="false">SUMIFS(I19:I532,$A$19:$A$532,"Résidentiel")</f>
        <v>58815640</v>
      </c>
      <c r="J12" s="143" t="n">
        <f aca="false">SUMIFS(J19:J532,$A$19:$A$532,"Résidentiel")</f>
        <v>193095023</v>
      </c>
      <c r="K12" s="143" t="n">
        <f aca="false">SUMIFS(K19:K532,$A$19:$A$532,"Résidentiel")</f>
        <v>786695633</v>
      </c>
      <c r="L12" s="143" t="n">
        <f aca="false">SUMIFS(L19:L532,$A$19:$A$532,"Résidentiel")</f>
        <v>26715907908</v>
      </c>
      <c r="M12" s="145" t="n">
        <f aca="false">K12*$O$6/1000</f>
        <v>3693535.996935</v>
      </c>
      <c r="N12" s="145" t="n">
        <f aca="false">L12*$O$6/1000</f>
        <v>125431187.62806</v>
      </c>
    </row>
    <row r="13" customFormat="false" ht="17" hidden="false" customHeight="true" outlineLevel="0" collapsed="false">
      <c r="B13" s="134" t="n">
        <f aca="false">COUNTIF($A$19:$A$544,"Tertiaire")</f>
        <v>169</v>
      </c>
      <c r="C13" s="120" t="s">
        <v>103</v>
      </c>
      <c r="D13" s="432" t="s">
        <v>106</v>
      </c>
      <c r="E13" s="405" t="n">
        <f aca="false">SUMIFS(E19:E532,$A$19:$A$532,"Tertiaire")</f>
        <v>0</v>
      </c>
      <c r="F13" s="405" t="n">
        <f aca="false">SUMIFS(F19:F532,$A$19:$A$532,"Tertiaire")</f>
        <v>0</v>
      </c>
      <c r="G13" s="405" t="n">
        <f aca="false">SUMIFS(G19:G532,$A$19:$A$532,"Tertiaire")</f>
        <v>0</v>
      </c>
      <c r="H13" s="405" t="n">
        <f aca="false">SUMIFS(H19:H532,$A$19:$A$532,"Tertiaire")</f>
        <v>0</v>
      </c>
      <c r="I13" s="405" t="n">
        <f aca="false">SUMIFS(I19:I532,$A$19:$A$532,"Tertiaire")</f>
        <v>0</v>
      </c>
      <c r="J13" s="405" t="n">
        <f aca="false">SUMIFS(J19:J532,$A$19:$A$532,"Tertiaire")</f>
        <v>0</v>
      </c>
      <c r="K13" s="405" t="n">
        <f aca="false">SUMIFS(K19:K532,$A$19:$A$532,"Tertiaire")</f>
        <v>0</v>
      </c>
      <c r="L13" s="405" t="n">
        <f aca="false">SUMIFS(L19:L532,$A$19:$A$532,"Tertiaire")</f>
        <v>79298</v>
      </c>
      <c r="M13" s="406" t="n">
        <f aca="false">K13*$O$6/1000</f>
        <v>0</v>
      </c>
      <c r="N13" s="406" t="n">
        <f aca="false">L13*$O$6/1000</f>
        <v>372.30411</v>
      </c>
    </row>
    <row r="14" customFormat="false" ht="17" hidden="false" customHeight="true" outlineLevel="0" collapsed="false">
      <c r="B14" s="134" t="n">
        <f aca="false">COUNTIF($A$19:$A$544,"Industrie")</f>
        <v>76</v>
      </c>
      <c r="C14" s="120" t="s">
        <v>103</v>
      </c>
      <c r="D14" s="433" t="s">
        <v>107</v>
      </c>
      <c r="E14" s="160" t="n">
        <f aca="false">SUMIFS(E19:E532,$A$19:$A$532,"Industrie")</f>
        <v>0</v>
      </c>
      <c r="F14" s="160" t="n">
        <f aca="false">SUMIFS(F19:F532,$A$19:$A$532,"Industrie")</f>
        <v>0</v>
      </c>
      <c r="G14" s="160" t="n">
        <f aca="false">SUMIFS(G19:G532,$A$19:$A$532,"Industrie")</f>
        <v>0</v>
      </c>
      <c r="H14" s="160" t="n">
        <f aca="false">SUMIFS(H19:H532,$A$19:$A$532,"Industrie")</f>
        <v>0</v>
      </c>
      <c r="I14" s="160" t="n">
        <f aca="false">SUMIFS(I19:I532,$A$19:$A$532,"Industrie")</f>
        <v>0</v>
      </c>
      <c r="J14" s="160" t="n">
        <f aca="false">SUMIFS(J19:J532,$A$19:$A$532,"Industrie")</f>
        <v>0</v>
      </c>
      <c r="K14" s="160" t="n">
        <f aca="false">SUMIFS(K19:K532,$A$19:$A$532,"Industrie")</f>
        <v>0</v>
      </c>
      <c r="L14" s="160" t="n">
        <f aca="false">SUMIFS(L19:L532,$A$19:$A$532,"Industrie")</f>
        <v>0</v>
      </c>
      <c r="M14" s="162" t="n">
        <f aca="false">K14*$O$6/1000</f>
        <v>0</v>
      </c>
      <c r="N14" s="162" t="n">
        <f aca="false">L14*$O$6/1000</f>
        <v>0</v>
      </c>
    </row>
    <row r="15" customFormat="false" ht="17" hidden="false" customHeight="true" outlineLevel="0" collapsed="false">
      <c r="B15" s="134" t="n">
        <f aca="false">COUNTIF($A$19:$A$544,"Réseaux")</f>
        <v>29</v>
      </c>
      <c r="C15" s="120" t="s">
        <v>103</v>
      </c>
      <c r="D15" s="434" t="s">
        <v>108</v>
      </c>
      <c r="E15" s="168" t="n">
        <f aca="false">SUMIFS(E19:E532,$A$19:$A$532,"Réseaux")</f>
        <v>0</v>
      </c>
      <c r="F15" s="168" t="n">
        <f aca="false">SUMIFS(F19:F532,$A$19:$A$532,"Réseaux")</f>
        <v>0</v>
      </c>
      <c r="G15" s="168" t="n">
        <f aca="false">SUMIFS(G19:G532,$A$19:$A$532,"Réseaux")</f>
        <v>0</v>
      </c>
      <c r="H15" s="168" t="n">
        <f aca="false">SUMIFS(H19:H532,$A$19:$A$532,"Réseaux")</f>
        <v>0</v>
      </c>
      <c r="I15" s="168" t="n">
        <f aca="false">SUMIFS(I19:I532,$A$19:$A$532,"Réseaux")</f>
        <v>0</v>
      </c>
      <c r="J15" s="168" t="n">
        <f aca="false">SUMIFS(J19:J532,$A$19:$A$532,"Réseaux")</f>
        <v>0</v>
      </c>
      <c r="K15" s="168" t="n">
        <f aca="false">SUMIFS(K19:K532,$A$19:$A$532,"Réseaux")</f>
        <v>0</v>
      </c>
      <c r="L15" s="168" t="n">
        <f aca="false">SUMIFS(L19:L532,$A$19:$A$532,"Réseaux")</f>
        <v>15522976</v>
      </c>
      <c r="M15" s="170" t="n">
        <f aca="false">K15*$O$6/1000</f>
        <v>0</v>
      </c>
      <c r="N15" s="170" t="n">
        <f aca="false">L15*$O$6/1000</f>
        <v>72880.37232</v>
      </c>
    </row>
    <row r="16" customFormat="false" ht="17" hidden="false" customHeight="true" outlineLevel="0" collapsed="false">
      <c r="B16" s="134" t="n">
        <f aca="false">COUNTIF($A$19:$A$544,"Transports")</f>
        <v>59</v>
      </c>
      <c r="C16" s="120" t="s">
        <v>103</v>
      </c>
      <c r="D16" s="435" t="s">
        <v>109</v>
      </c>
      <c r="E16" s="176" t="n">
        <f aca="false">SUMIFS(E19:E532,$A$19:$A$532,"Transports")</f>
        <v>0</v>
      </c>
      <c r="F16" s="176" t="n">
        <f aca="false">SUMIFS(F19:F532,$A$19:$A$532,"Transports")</f>
        <v>0</v>
      </c>
      <c r="G16" s="176" t="n">
        <f aca="false">SUMIFS(G19:G532,$A$19:$A$532,"Transports")</f>
        <v>0</v>
      </c>
      <c r="H16" s="176" t="n">
        <f aca="false">SUMIFS(H19:H532,$A$19:$A$532,"Transports")</f>
        <v>0</v>
      </c>
      <c r="I16" s="176" t="n">
        <f aca="false">SUMIFS(I19:I532,$A$19:$A$532,"Transports")</f>
        <v>0</v>
      </c>
      <c r="J16" s="176" t="n">
        <f aca="false">SUMIFS(J19:J532,$A$19:$A$532,"Transports")</f>
        <v>0</v>
      </c>
      <c r="K16" s="176" t="n">
        <f aca="false">SUMIFS(K19:K532,$A$19:$A$532,"Transports")</f>
        <v>0</v>
      </c>
      <c r="L16" s="176" t="n">
        <f aca="false">SUMIFS(L19:L532,$A$19:$A$532,"Transports")</f>
        <v>0</v>
      </c>
      <c r="M16" s="178" t="n">
        <f aca="false">K16*$O$6/1000</f>
        <v>0</v>
      </c>
      <c r="N16" s="178" t="n">
        <f aca="false">L16*$O$6/1000</f>
        <v>0</v>
      </c>
    </row>
    <row r="17" customFormat="false" ht="17" hidden="false" customHeight="true" outlineLevel="0" collapsed="false">
      <c r="D17" s="429"/>
      <c r="E17" s="191"/>
      <c r="F17" s="191"/>
      <c r="G17" s="191"/>
      <c r="H17" s="191"/>
      <c r="I17" s="191"/>
      <c r="J17" s="191"/>
      <c r="K17" s="191"/>
      <c r="L17" s="191"/>
    </row>
    <row r="18" s="124" customFormat="true" ht="48.4" hidden="false" customHeight="true" outlineLevel="0" collapsed="false">
      <c r="A18" s="192" t="s">
        <v>111</v>
      </c>
      <c r="B18" s="192" t="s">
        <v>112</v>
      </c>
      <c r="C18" s="192" t="s">
        <v>113</v>
      </c>
      <c r="D18" s="192" t="s">
        <v>114</v>
      </c>
      <c r="E18" s="424" t="s">
        <v>59</v>
      </c>
      <c r="F18" s="424" t="s">
        <v>60</v>
      </c>
      <c r="G18" s="424" t="s">
        <v>61</v>
      </c>
      <c r="H18" s="424" t="s">
        <v>62</v>
      </c>
      <c r="I18" s="424" t="s">
        <v>63</v>
      </c>
      <c r="J18" s="425" t="s">
        <v>64</v>
      </c>
      <c r="K18" s="333" t="s">
        <v>1352</v>
      </c>
      <c r="L18" s="333" t="s">
        <v>1351</v>
      </c>
    </row>
    <row r="19" s="413" customFormat="true" ht="24" hidden="false" customHeight="true" outlineLevel="0" collapsed="false">
      <c r="A19" s="382" t="s">
        <v>118</v>
      </c>
      <c r="B19" s="382" t="s">
        <v>561</v>
      </c>
      <c r="C19" s="196" t="s">
        <v>120</v>
      </c>
      <c r="D19" s="412" t="s">
        <v>121</v>
      </c>
      <c r="E19" s="438" t="n">
        <v>0</v>
      </c>
      <c r="F19" s="438" t="n">
        <v>0</v>
      </c>
      <c r="G19" s="438" t="n">
        <v>0</v>
      </c>
      <c r="H19" s="438" t="n">
        <v>0</v>
      </c>
      <c r="I19" s="438" t="n">
        <v>0</v>
      </c>
      <c r="J19" s="438" t="n">
        <v>0</v>
      </c>
      <c r="K19" s="439" t="n">
        <v>0</v>
      </c>
      <c r="L19" s="440" t="n">
        <v>0</v>
      </c>
    </row>
    <row r="20" s="413" customFormat="true" ht="24" hidden="false" customHeight="true" outlineLevel="0" collapsed="false">
      <c r="A20" s="382" t="s">
        <v>118</v>
      </c>
      <c r="B20" s="382" t="s">
        <v>561</v>
      </c>
      <c r="C20" s="196" t="s">
        <v>122</v>
      </c>
      <c r="D20" s="412" t="s">
        <v>123</v>
      </c>
      <c r="E20" s="438" t="n">
        <v>0</v>
      </c>
      <c r="F20" s="438" t="n">
        <v>0</v>
      </c>
      <c r="G20" s="438" t="n">
        <v>0</v>
      </c>
      <c r="H20" s="438" t="n">
        <v>0</v>
      </c>
      <c r="I20" s="438" t="n">
        <v>0</v>
      </c>
      <c r="J20" s="438" t="n">
        <v>0</v>
      </c>
      <c r="K20" s="439" t="n">
        <v>0</v>
      </c>
      <c r="L20" s="440" t="n">
        <v>0</v>
      </c>
    </row>
    <row r="21" s="413" customFormat="true" ht="24" hidden="false" customHeight="true" outlineLevel="0" collapsed="false">
      <c r="A21" s="382" t="s">
        <v>118</v>
      </c>
      <c r="B21" s="382" t="s">
        <v>561</v>
      </c>
      <c r="C21" s="196" t="s">
        <v>124</v>
      </c>
      <c r="D21" s="412" t="s">
        <v>125</v>
      </c>
      <c r="E21" s="438" t="n">
        <v>0</v>
      </c>
      <c r="F21" s="438" t="n">
        <v>0</v>
      </c>
      <c r="G21" s="438" t="n">
        <v>0</v>
      </c>
      <c r="H21" s="438" t="n">
        <v>0</v>
      </c>
      <c r="I21" s="438" t="n">
        <v>0</v>
      </c>
      <c r="J21" s="438" t="n">
        <v>0</v>
      </c>
      <c r="K21" s="439" t="n">
        <v>0</v>
      </c>
      <c r="L21" s="440" t="n">
        <v>0</v>
      </c>
    </row>
    <row r="22" s="413" customFormat="true" ht="24" hidden="false" customHeight="true" outlineLevel="0" collapsed="false">
      <c r="A22" s="382" t="s">
        <v>118</v>
      </c>
      <c r="B22" s="382" t="s">
        <v>561</v>
      </c>
      <c r="C22" s="196" t="s">
        <v>126</v>
      </c>
      <c r="D22" s="412" t="s">
        <v>127</v>
      </c>
      <c r="E22" s="438" t="n">
        <v>0</v>
      </c>
      <c r="F22" s="438" t="n">
        <v>0</v>
      </c>
      <c r="G22" s="438" t="n">
        <v>0</v>
      </c>
      <c r="H22" s="438" t="n">
        <v>0</v>
      </c>
      <c r="I22" s="438" t="n">
        <v>0</v>
      </c>
      <c r="J22" s="438" t="n">
        <v>0</v>
      </c>
      <c r="K22" s="439" t="n">
        <v>0</v>
      </c>
      <c r="L22" s="440" t="n">
        <v>0</v>
      </c>
    </row>
    <row r="23" s="413" customFormat="true" ht="24" hidden="false" customHeight="true" outlineLevel="0" collapsed="false">
      <c r="A23" s="382" t="s">
        <v>118</v>
      </c>
      <c r="B23" s="382" t="s">
        <v>561</v>
      </c>
      <c r="C23" s="196" t="s">
        <v>122</v>
      </c>
      <c r="D23" s="412" t="s">
        <v>128</v>
      </c>
      <c r="E23" s="438" t="n">
        <v>0</v>
      </c>
      <c r="F23" s="438" t="n">
        <v>0</v>
      </c>
      <c r="G23" s="438" t="n">
        <v>0</v>
      </c>
      <c r="H23" s="438" t="n">
        <v>0</v>
      </c>
      <c r="I23" s="438" t="n">
        <v>0</v>
      </c>
      <c r="J23" s="438" t="n">
        <v>0</v>
      </c>
      <c r="K23" s="439" t="n">
        <v>0</v>
      </c>
      <c r="L23" s="440" t="n">
        <v>0</v>
      </c>
    </row>
    <row r="24" s="413" customFormat="true" ht="24" hidden="false" customHeight="true" outlineLevel="0" collapsed="false">
      <c r="A24" s="382" t="s">
        <v>118</v>
      </c>
      <c r="B24" s="382" t="s">
        <v>561</v>
      </c>
      <c r="C24" s="196" t="s">
        <v>129</v>
      </c>
      <c r="D24" s="412" t="s">
        <v>130</v>
      </c>
      <c r="E24" s="438" t="n">
        <v>0</v>
      </c>
      <c r="F24" s="438" t="n">
        <v>0</v>
      </c>
      <c r="G24" s="438" t="n">
        <v>0</v>
      </c>
      <c r="H24" s="438" t="n">
        <v>0</v>
      </c>
      <c r="I24" s="438" t="n">
        <v>0</v>
      </c>
      <c r="J24" s="438" t="n">
        <v>0</v>
      </c>
      <c r="K24" s="439" t="n">
        <v>0</v>
      </c>
      <c r="L24" s="440" t="n">
        <v>0</v>
      </c>
      <c r="N24" s="441"/>
    </row>
    <row r="25" s="413" customFormat="true" ht="24" hidden="false" customHeight="true" outlineLevel="0" collapsed="false">
      <c r="A25" s="382" t="s">
        <v>118</v>
      </c>
      <c r="B25" s="413" t="s">
        <v>135</v>
      </c>
      <c r="C25" s="196" t="s">
        <v>136</v>
      </c>
      <c r="D25" s="412" t="s">
        <v>137</v>
      </c>
      <c r="E25" s="438" t="n">
        <v>0</v>
      </c>
      <c r="F25" s="438" t="n">
        <v>0</v>
      </c>
      <c r="G25" s="438" t="n">
        <v>0</v>
      </c>
      <c r="H25" s="438" t="n">
        <v>0</v>
      </c>
      <c r="I25" s="438" t="n">
        <v>0</v>
      </c>
      <c r="J25" s="438" t="n">
        <v>0</v>
      </c>
      <c r="K25" s="439" t="n">
        <v>0</v>
      </c>
      <c r="L25" s="440" t="n">
        <v>0</v>
      </c>
    </row>
    <row r="26" s="413" customFormat="true" ht="24" hidden="false" customHeight="true" outlineLevel="0" collapsed="false">
      <c r="A26" s="382" t="s">
        <v>118</v>
      </c>
      <c r="B26" s="413" t="s">
        <v>135</v>
      </c>
      <c r="C26" s="196" t="s">
        <v>138</v>
      </c>
      <c r="D26" s="412" t="s">
        <v>139</v>
      </c>
      <c r="E26" s="438" t="n">
        <v>0</v>
      </c>
      <c r="F26" s="438" t="n">
        <v>0</v>
      </c>
      <c r="G26" s="438" t="n">
        <v>0</v>
      </c>
      <c r="H26" s="438" t="n">
        <v>0</v>
      </c>
      <c r="I26" s="438" t="n">
        <v>0</v>
      </c>
      <c r="J26" s="438" t="n">
        <v>0</v>
      </c>
      <c r="K26" s="439" t="n">
        <v>0</v>
      </c>
      <c r="L26" s="440" t="n">
        <v>0</v>
      </c>
    </row>
    <row r="27" s="413" customFormat="true" ht="24" hidden="false" customHeight="true" outlineLevel="0" collapsed="false">
      <c r="A27" s="382" t="s">
        <v>118</v>
      </c>
      <c r="B27" s="413" t="s">
        <v>135</v>
      </c>
      <c r="C27" s="196" t="s">
        <v>140</v>
      </c>
      <c r="D27" s="412" t="s">
        <v>141</v>
      </c>
      <c r="E27" s="438" t="n">
        <v>0</v>
      </c>
      <c r="F27" s="438" t="n">
        <v>0</v>
      </c>
      <c r="G27" s="438" t="n">
        <v>0</v>
      </c>
      <c r="H27" s="438" t="n">
        <v>0</v>
      </c>
      <c r="I27" s="438" t="n">
        <v>0</v>
      </c>
      <c r="J27" s="438" t="n">
        <v>0</v>
      </c>
      <c r="K27" s="439" t="n">
        <v>0</v>
      </c>
      <c r="L27" s="440" t="n">
        <v>0</v>
      </c>
    </row>
    <row r="28" s="413" customFormat="true" ht="24" hidden="false" customHeight="true" outlineLevel="0" collapsed="false">
      <c r="A28" s="382" t="s">
        <v>118</v>
      </c>
      <c r="B28" s="413" t="s">
        <v>142</v>
      </c>
      <c r="C28" s="196" t="s">
        <v>143</v>
      </c>
      <c r="D28" s="412" t="s">
        <v>144</v>
      </c>
      <c r="E28" s="438" t="n">
        <v>0</v>
      </c>
      <c r="F28" s="438" t="n">
        <v>0</v>
      </c>
      <c r="G28" s="438" t="n">
        <v>0</v>
      </c>
      <c r="H28" s="438" t="n">
        <v>0</v>
      </c>
      <c r="I28" s="438" t="n">
        <v>0</v>
      </c>
      <c r="J28" s="438" t="n">
        <v>0</v>
      </c>
      <c r="K28" s="439" t="n">
        <v>0</v>
      </c>
      <c r="L28" s="440" t="n">
        <v>0</v>
      </c>
    </row>
    <row r="29" s="413" customFormat="true" ht="24" hidden="false" customHeight="true" outlineLevel="0" collapsed="false">
      <c r="A29" s="382" t="s">
        <v>118</v>
      </c>
      <c r="B29" s="413" t="s">
        <v>142</v>
      </c>
      <c r="C29" s="196" t="s">
        <v>145</v>
      </c>
      <c r="D29" s="412" t="s">
        <v>146</v>
      </c>
      <c r="E29" s="438" t="n">
        <v>0</v>
      </c>
      <c r="F29" s="438" t="n">
        <v>0</v>
      </c>
      <c r="G29" s="438" t="n">
        <v>0</v>
      </c>
      <c r="H29" s="438" t="n">
        <v>0</v>
      </c>
      <c r="I29" s="438" t="n">
        <v>0</v>
      </c>
      <c r="J29" s="438" t="n">
        <v>0</v>
      </c>
      <c r="K29" s="439" t="n">
        <v>0</v>
      </c>
      <c r="L29" s="440" t="n">
        <v>0</v>
      </c>
    </row>
    <row r="30" s="413" customFormat="true" ht="24" hidden="false" customHeight="true" outlineLevel="0" collapsed="false">
      <c r="A30" s="382" t="s">
        <v>118</v>
      </c>
      <c r="B30" s="413" t="s">
        <v>142</v>
      </c>
      <c r="C30" s="196" t="s">
        <v>147</v>
      </c>
      <c r="D30" s="412" t="s">
        <v>148</v>
      </c>
      <c r="E30" s="438" t="n">
        <v>0</v>
      </c>
      <c r="F30" s="438" t="n">
        <v>0</v>
      </c>
      <c r="G30" s="438" t="n">
        <v>0</v>
      </c>
      <c r="H30" s="438" t="n">
        <v>0</v>
      </c>
      <c r="I30" s="438" t="n">
        <v>0</v>
      </c>
      <c r="J30" s="438" t="n">
        <v>0</v>
      </c>
      <c r="K30" s="439" t="n">
        <v>0</v>
      </c>
      <c r="L30" s="440" t="n">
        <v>0</v>
      </c>
    </row>
    <row r="31" s="413" customFormat="true" ht="24" hidden="false" customHeight="true" outlineLevel="0" collapsed="false">
      <c r="A31" s="382" t="s">
        <v>118</v>
      </c>
      <c r="B31" s="413" t="s">
        <v>142</v>
      </c>
      <c r="C31" s="196" t="s">
        <v>149</v>
      </c>
      <c r="D31" s="412" t="s">
        <v>150</v>
      </c>
      <c r="E31" s="438" t="n">
        <v>0</v>
      </c>
      <c r="F31" s="438" t="n">
        <v>0</v>
      </c>
      <c r="G31" s="438" t="n">
        <v>0</v>
      </c>
      <c r="H31" s="438" t="n">
        <v>0</v>
      </c>
      <c r="I31" s="438" t="n">
        <v>0</v>
      </c>
      <c r="J31" s="438" t="n">
        <v>0</v>
      </c>
      <c r="K31" s="439" t="n">
        <v>0</v>
      </c>
      <c r="L31" s="440" t="n">
        <v>0</v>
      </c>
    </row>
    <row r="32" s="413" customFormat="true" ht="24" hidden="false" customHeight="true" outlineLevel="0" collapsed="false">
      <c r="A32" s="382" t="s">
        <v>118</v>
      </c>
      <c r="B32" s="413" t="s">
        <v>142</v>
      </c>
      <c r="C32" s="196" t="s">
        <v>151</v>
      </c>
      <c r="D32" s="412" t="s">
        <v>152</v>
      </c>
      <c r="E32" s="438" t="n">
        <v>0</v>
      </c>
      <c r="F32" s="438" t="n">
        <v>0</v>
      </c>
      <c r="G32" s="438" t="n">
        <v>0</v>
      </c>
      <c r="H32" s="438" t="n">
        <v>0</v>
      </c>
      <c r="I32" s="438" t="n">
        <v>0</v>
      </c>
      <c r="J32" s="438" t="n">
        <v>0</v>
      </c>
      <c r="K32" s="439" t="n">
        <v>0</v>
      </c>
      <c r="L32" s="440" t="n">
        <v>0</v>
      </c>
    </row>
    <row r="33" s="413" customFormat="true" ht="24" hidden="false" customHeight="true" outlineLevel="0" collapsed="false">
      <c r="A33" s="382" t="s">
        <v>118</v>
      </c>
      <c r="B33" s="413" t="s">
        <v>142</v>
      </c>
      <c r="C33" s="196" t="s">
        <v>153</v>
      </c>
      <c r="D33" s="412" t="s">
        <v>154</v>
      </c>
      <c r="E33" s="438" t="n">
        <v>0</v>
      </c>
      <c r="F33" s="438" t="n">
        <v>0</v>
      </c>
      <c r="G33" s="438" t="n">
        <v>0</v>
      </c>
      <c r="H33" s="438" t="n">
        <v>0</v>
      </c>
      <c r="I33" s="438" t="n">
        <v>0</v>
      </c>
      <c r="J33" s="438" t="n">
        <v>0</v>
      </c>
      <c r="K33" s="439" t="n">
        <v>0</v>
      </c>
      <c r="L33" s="440" t="n">
        <v>0</v>
      </c>
    </row>
    <row r="34" s="413" customFormat="true" ht="24" hidden="false" customHeight="true" outlineLevel="0" collapsed="false">
      <c r="A34" s="382" t="s">
        <v>118</v>
      </c>
      <c r="B34" s="413" t="s">
        <v>142</v>
      </c>
      <c r="C34" s="196" t="s">
        <v>155</v>
      </c>
      <c r="D34" s="412" t="s">
        <v>156</v>
      </c>
      <c r="E34" s="438" t="n">
        <v>0</v>
      </c>
      <c r="F34" s="438" t="n">
        <v>0</v>
      </c>
      <c r="G34" s="438" t="n">
        <v>0</v>
      </c>
      <c r="H34" s="438" t="n">
        <v>0</v>
      </c>
      <c r="I34" s="438" t="n">
        <v>0</v>
      </c>
      <c r="J34" s="438" t="n">
        <v>0</v>
      </c>
      <c r="K34" s="439" t="n">
        <v>0</v>
      </c>
      <c r="L34" s="440" t="n">
        <v>0</v>
      </c>
    </row>
    <row r="35" s="413" customFormat="true" ht="24" hidden="false" customHeight="true" outlineLevel="0" collapsed="false">
      <c r="A35" s="382" t="s">
        <v>118</v>
      </c>
      <c r="B35" s="413" t="s">
        <v>142</v>
      </c>
      <c r="C35" s="196" t="s">
        <v>157</v>
      </c>
      <c r="D35" s="412" t="s">
        <v>158</v>
      </c>
      <c r="E35" s="438" t="n">
        <v>0</v>
      </c>
      <c r="F35" s="438" t="n">
        <v>0</v>
      </c>
      <c r="G35" s="438" t="n">
        <v>0</v>
      </c>
      <c r="H35" s="438" t="n">
        <v>0</v>
      </c>
      <c r="I35" s="438" t="n">
        <v>0</v>
      </c>
      <c r="J35" s="438" t="n">
        <v>0</v>
      </c>
      <c r="K35" s="439" t="n">
        <v>0</v>
      </c>
      <c r="L35" s="440" t="n">
        <v>0</v>
      </c>
    </row>
    <row r="36" s="413" customFormat="true" ht="24" hidden="false" customHeight="true" outlineLevel="0" collapsed="false">
      <c r="A36" s="382" t="s">
        <v>118</v>
      </c>
      <c r="B36" s="413" t="s">
        <v>142</v>
      </c>
      <c r="C36" s="196" t="s">
        <v>159</v>
      </c>
      <c r="D36" s="412" t="s">
        <v>160</v>
      </c>
      <c r="E36" s="438" t="n">
        <v>0</v>
      </c>
      <c r="F36" s="438" t="n">
        <v>0</v>
      </c>
      <c r="G36" s="438" t="n">
        <v>0</v>
      </c>
      <c r="H36" s="438" t="n">
        <v>0</v>
      </c>
      <c r="I36" s="438" t="n">
        <v>0</v>
      </c>
      <c r="J36" s="438" t="n">
        <v>0</v>
      </c>
      <c r="K36" s="439" t="n">
        <v>0</v>
      </c>
      <c r="L36" s="440" t="n">
        <v>0</v>
      </c>
    </row>
    <row r="37" s="413" customFormat="true" ht="24" hidden="false" customHeight="true" outlineLevel="0" collapsed="false">
      <c r="A37" s="382" t="s">
        <v>118</v>
      </c>
      <c r="B37" s="413" t="s">
        <v>142</v>
      </c>
      <c r="C37" s="196" t="s">
        <v>161</v>
      </c>
      <c r="D37" s="412" t="s">
        <v>162</v>
      </c>
      <c r="E37" s="438" t="n">
        <v>0</v>
      </c>
      <c r="F37" s="438" t="n">
        <v>0</v>
      </c>
      <c r="G37" s="438" t="n">
        <v>0</v>
      </c>
      <c r="H37" s="438" t="n">
        <v>0</v>
      </c>
      <c r="I37" s="438" t="n">
        <v>0</v>
      </c>
      <c r="J37" s="438" t="n">
        <v>0</v>
      </c>
      <c r="K37" s="439" t="n">
        <v>0</v>
      </c>
      <c r="L37" s="440" t="n">
        <v>0</v>
      </c>
    </row>
    <row r="38" s="413" customFormat="true" ht="24" hidden="false" customHeight="true" outlineLevel="0" collapsed="false">
      <c r="A38" s="382" t="s">
        <v>118</v>
      </c>
      <c r="B38" s="413" t="s">
        <v>142</v>
      </c>
      <c r="C38" s="196" t="s">
        <v>163</v>
      </c>
      <c r="D38" s="412" t="s">
        <v>164</v>
      </c>
      <c r="E38" s="438" t="n">
        <v>0</v>
      </c>
      <c r="F38" s="438" t="n">
        <v>0</v>
      </c>
      <c r="G38" s="438" t="n">
        <v>0</v>
      </c>
      <c r="H38" s="438" t="n">
        <v>0</v>
      </c>
      <c r="I38" s="438" t="n">
        <v>0</v>
      </c>
      <c r="J38" s="438" t="n">
        <v>0</v>
      </c>
      <c r="K38" s="439" t="n">
        <v>0</v>
      </c>
      <c r="L38" s="440" t="n">
        <v>0</v>
      </c>
    </row>
    <row r="39" s="413" customFormat="true" ht="24" hidden="false" customHeight="true" outlineLevel="0" collapsed="false">
      <c r="A39" s="382" t="s">
        <v>118</v>
      </c>
      <c r="B39" s="413" t="s">
        <v>142</v>
      </c>
      <c r="C39" s="196" t="s">
        <v>165</v>
      </c>
      <c r="D39" s="412" t="s">
        <v>166</v>
      </c>
      <c r="E39" s="438" t="n">
        <v>0</v>
      </c>
      <c r="F39" s="438" t="n">
        <v>0</v>
      </c>
      <c r="G39" s="438" t="n">
        <v>0</v>
      </c>
      <c r="H39" s="438" t="n">
        <v>0</v>
      </c>
      <c r="I39" s="438" t="n">
        <v>0</v>
      </c>
      <c r="J39" s="438" t="n">
        <v>0</v>
      </c>
      <c r="K39" s="439" t="n">
        <v>0</v>
      </c>
      <c r="L39" s="440" t="n">
        <v>0</v>
      </c>
    </row>
    <row r="40" s="413" customFormat="true" ht="24" hidden="false" customHeight="true" outlineLevel="0" collapsed="false">
      <c r="A40" s="382" t="s">
        <v>118</v>
      </c>
      <c r="B40" s="413" t="s">
        <v>142</v>
      </c>
      <c r="C40" s="196" t="s">
        <v>167</v>
      </c>
      <c r="D40" s="412" t="s">
        <v>168</v>
      </c>
      <c r="E40" s="438" t="n">
        <v>0</v>
      </c>
      <c r="F40" s="438" t="n">
        <v>0</v>
      </c>
      <c r="G40" s="438" t="n">
        <v>0</v>
      </c>
      <c r="H40" s="438" t="n">
        <v>0</v>
      </c>
      <c r="I40" s="438" t="n">
        <v>0</v>
      </c>
      <c r="J40" s="438" t="n">
        <v>0</v>
      </c>
      <c r="K40" s="439" t="n">
        <v>0</v>
      </c>
      <c r="L40" s="440" t="n">
        <v>0</v>
      </c>
    </row>
    <row r="41" s="413" customFormat="true" ht="24" hidden="false" customHeight="true" outlineLevel="0" collapsed="false">
      <c r="A41" s="382" t="s">
        <v>118</v>
      </c>
      <c r="B41" s="413" t="s">
        <v>142</v>
      </c>
      <c r="C41" s="196" t="s">
        <v>169</v>
      </c>
      <c r="D41" s="412" t="s">
        <v>170</v>
      </c>
      <c r="E41" s="438" t="n">
        <v>0</v>
      </c>
      <c r="F41" s="438" t="n">
        <v>0</v>
      </c>
      <c r="G41" s="438" t="n">
        <v>0</v>
      </c>
      <c r="H41" s="438" t="n">
        <v>0</v>
      </c>
      <c r="I41" s="438" t="n">
        <v>0</v>
      </c>
      <c r="J41" s="438" t="n">
        <v>0</v>
      </c>
      <c r="K41" s="439" t="n">
        <v>0</v>
      </c>
      <c r="L41" s="440" t="n">
        <v>0</v>
      </c>
    </row>
    <row r="42" s="413" customFormat="true" ht="24" hidden="false" customHeight="true" outlineLevel="0" collapsed="false">
      <c r="A42" s="382" t="s">
        <v>118</v>
      </c>
      <c r="B42" s="413" t="s">
        <v>142</v>
      </c>
      <c r="C42" s="196" t="s">
        <v>171</v>
      </c>
      <c r="D42" s="412" t="s">
        <v>172</v>
      </c>
      <c r="E42" s="438" t="n">
        <v>0</v>
      </c>
      <c r="F42" s="438" t="n">
        <v>0</v>
      </c>
      <c r="G42" s="438" t="n">
        <v>0</v>
      </c>
      <c r="H42" s="438" t="n">
        <v>0</v>
      </c>
      <c r="I42" s="438" t="n">
        <v>0</v>
      </c>
      <c r="J42" s="438" t="n">
        <v>0</v>
      </c>
      <c r="K42" s="439" t="n">
        <v>0</v>
      </c>
      <c r="L42" s="440" t="n">
        <v>0</v>
      </c>
    </row>
    <row r="43" s="413" customFormat="true" ht="24" hidden="false" customHeight="true" outlineLevel="0" collapsed="false">
      <c r="A43" s="382" t="s">
        <v>118</v>
      </c>
      <c r="B43" s="413" t="s">
        <v>142</v>
      </c>
      <c r="C43" s="196" t="s">
        <v>173</v>
      </c>
      <c r="D43" s="412" t="s">
        <v>174</v>
      </c>
      <c r="E43" s="438" t="n">
        <v>0</v>
      </c>
      <c r="F43" s="438" t="n">
        <v>0</v>
      </c>
      <c r="G43" s="438" t="n">
        <v>0</v>
      </c>
      <c r="H43" s="438" t="n">
        <v>0</v>
      </c>
      <c r="I43" s="438" t="n">
        <v>0</v>
      </c>
      <c r="J43" s="438" t="n">
        <v>0</v>
      </c>
      <c r="K43" s="439" t="n">
        <v>0</v>
      </c>
      <c r="L43" s="440" t="n">
        <v>0</v>
      </c>
    </row>
    <row r="44" s="413" customFormat="true" ht="24" hidden="false" customHeight="true" outlineLevel="0" collapsed="false">
      <c r="A44" s="382" t="s">
        <v>118</v>
      </c>
      <c r="B44" s="413" t="s">
        <v>142</v>
      </c>
      <c r="C44" s="196" t="s">
        <v>159</v>
      </c>
      <c r="D44" s="412" t="s">
        <v>175</v>
      </c>
      <c r="E44" s="438" t="n">
        <v>0</v>
      </c>
      <c r="F44" s="438" t="n">
        <v>0</v>
      </c>
      <c r="G44" s="438" t="n">
        <v>0</v>
      </c>
      <c r="H44" s="438" t="n">
        <v>0</v>
      </c>
      <c r="I44" s="438" t="n">
        <v>0</v>
      </c>
      <c r="J44" s="438" t="n">
        <v>0</v>
      </c>
      <c r="K44" s="439" t="n">
        <v>0</v>
      </c>
      <c r="L44" s="440" t="n">
        <v>0</v>
      </c>
    </row>
    <row r="45" s="413" customFormat="true" ht="24" hidden="false" customHeight="true" outlineLevel="0" collapsed="false">
      <c r="A45" s="382" t="s">
        <v>118</v>
      </c>
      <c r="B45" s="413" t="s">
        <v>142</v>
      </c>
      <c r="C45" s="196" t="s">
        <v>176</v>
      </c>
      <c r="D45" s="412" t="s">
        <v>177</v>
      </c>
      <c r="E45" s="438" t="n">
        <v>0</v>
      </c>
      <c r="F45" s="438" t="n">
        <v>0</v>
      </c>
      <c r="G45" s="438" t="n">
        <v>0</v>
      </c>
      <c r="H45" s="438" t="n">
        <v>0</v>
      </c>
      <c r="I45" s="438" t="n">
        <v>0</v>
      </c>
      <c r="J45" s="438" t="n">
        <v>0</v>
      </c>
      <c r="K45" s="439" t="n">
        <v>0</v>
      </c>
      <c r="L45" s="440" t="n">
        <v>0</v>
      </c>
    </row>
    <row r="46" s="413" customFormat="true" ht="24" hidden="false" customHeight="true" outlineLevel="0" collapsed="false">
      <c r="A46" s="382" t="s">
        <v>118</v>
      </c>
      <c r="B46" s="413" t="s">
        <v>142</v>
      </c>
      <c r="C46" s="196" t="s">
        <v>178</v>
      </c>
      <c r="D46" s="412" t="s">
        <v>179</v>
      </c>
      <c r="E46" s="438" t="n">
        <v>0</v>
      </c>
      <c r="F46" s="438" t="n">
        <v>0</v>
      </c>
      <c r="G46" s="438" t="n">
        <v>0</v>
      </c>
      <c r="H46" s="438" t="n">
        <v>0</v>
      </c>
      <c r="I46" s="438" t="n">
        <v>0</v>
      </c>
      <c r="J46" s="438" t="n">
        <v>0</v>
      </c>
      <c r="K46" s="439" t="n">
        <v>0</v>
      </c>
      <c r="L46" s="440" t="n">
        <v>0</v>
      </c>
    </row>
    <row r="47" s="413" customFormat="true" ht="24" hidden="false" customHeight="true" outlineLevel="0" collapsed="false">
      <c r="A47" s="382" t="s">
        <v>118</v>
      </c>
      <c r="B47" s="413" t="s">
        <v>142</v>
      </c>
      <c r="C47" s="196" t="s">
        <v>180</v>
      </c>
      <c r="D47" s="412" t="s">
        <v>181</v>
      </c>
      <c r="E47" s="438" t="n">
        <v>0</v>
      </c>
      <c r="F47" s="438" t="n">
        <v>0</v>
      </c>
      <c r="G47" s="438" t="n">
        <v>0</v>
      </c>
      <c r="H47" s="438" t="n">
        <v>0</v>
      </c>
      <c r="I47" s="438" t="n">
        <v>0</v>
      </c>
      <c r="J47" s="438" t="n">
        <v>0</v>
      </c>
      <c r="K47" s="439" t="n">
        <v>0</v>
      </c>
      <c r="L47" s="440" t="n">
        <v>0</v>
      </c>
    </row>
    <row r="48" s="413" customFormat="true" ht="24" hidden="false" customHeight="true" outlineLevel="0" collapsed="false">
      <c r="A48" s="382" t="s">
        <v>118</v>
      </c>
      <c r="B48" s="413" t="s">
        <v>142</v>
      </c>
      <c r="C48" s="196" t="s">
        <v>182</v>
      </c>
      <c r="D48" s="412" t="s">
        <v>183</v>
      </c>
      <c r="E48" s="438" t="n">
        <v>0</v>
      </c>
      <c r="F48" s="438" t="n">
        <v>0</v>
      </c>
      <c r="G48" s="438" t="n">
        <v>0</v>
      </c>
      <c r="H48" s="438" t="n">
        <v>0</v>
      </c>
      <c r="I48" s="438" t="n">
        <v>0</v>
      </c>
      <c r="J48" s="438" t="n">
        <v>0</v>
      </c>
      <c r="K48" s="439" t="n">
        <v>0</v>
      </c>
      <c r="L48" s="440" t="n">
        <v>0</v>
      </c>
    </row>
    <row r="49" s="413" customFormat="true" ht="24" hidden="false" customHeight="true" outlineLevel="0" collapsed="false">
      <c r="A49" s="382" t="s">
        <v>118</v>
      </c>
      <c r="B49" s="413" t="s">
        <v>142</v>
      </c>
      <c r="C49" s="196" t="s">
        <v>184</v>
      </c>
      <c r="D49" s="412" t="s">
        <v>185</v>
      </c>
      <c r="E49" s="438" t="n">
        <v>0</v>
      </c>
      <c r="F49" s="438" t="n">
        <v>0</v>
      </c>
      <c r="G49" s="438" t="n">
        <v>0</v>
      </c>
      <c r="H49" s="438" t="n">
        <v>0</v>
      </c>
      <c r="I49" s="438" t="n">
        <v>0</v>
      </c>
      <c r="J49" s="438" t="n">
        <v>0</v>
      </c>
      <c r="K49" s="439" t="n">
        <v>0</v>
      </c>
      <c r="L49" s="440" t="n">
        <v>0</v>
      </c>
    </row>
    <row r="50" s="413" customFormat="true" ht="24" hidden="false" customHeight="true" outlineLevel="0" collapsed="false">
      <c r="A50" s="382" t="s">
        <v>118</v>
      </c>
      <c r="B50" s="413" t="s">
        <v>142</v>
      </c>
      <c r="C50" s="196" t="s">
        <v>186</v>
      </c>
      <c r="D50" s="412" t="s">
        <v>187</v>
      </c>
      <c r="E50" s="438" t="n">
        <v>0</v>
      </c>
      <c r="F50" s="438" t="n">
        <v>0</v>
      </c>
      <c r="G50" s="438" t="n">
        <v>0</v>
      </c>
      <c r="H50" s="438" t="n">
        <v>0</v>
      </c>
      <c r="I50" s="438" t="n">
        <v>0</v>
      </c>
      <c r="J50" s="438" t="n">
        <v>0</v>
      </c>
      <c r="K50" s="439" t="n">
        <v>0</v>
      </c>
      <c r="L50" s="440" t="n">
        <v>0</v>
      </c>
    </row>
    <row r="51" s="413" customFormat="true" ht="24" hidden="false" customHeight="true" outlineLevel="0" collapsed="false">
      <c r="A51" s="382" t="s">
        <v>118</v>
      </c>
      <c r="B51" s="413" t="s">
        <v>142</v>
      </c>
      <c r="C51" s="196" t="s">
        <v>190</v>
      </c>
      <c r="D51" s="412" t="s">
        <v>191</v>
      </c>
      <c r="E51" s="438" t="n">
        <v>0</v>
      </c>
      <c r="F51" s="438" t="n">
        <v>0</v>
      </c>
      <c r="G51" s="438" t="n">
        <v>0</v>
      </c>
      <c r="H51" s="438" t="n">
        <v>0</v>
      </c>
      <c r="I51" s="438" t="n">
        <v>0</v>
      </c>
      <c r="J51" s="438" t="n">
        <v>0</v>
      </c>
      <c r="K51" s="439" t="n">
        <v>0</v>
      </c>
      <c r="L51" s="440" t="n">
        <v>0</v>
      </c>
    </row>
    <row r="52" s="413" customFormat="true" ht="24" hidden="false" customHeight="true" outlineLevel="0" collapsed="false">
      <c r="A52" s="382" t="s">
        <v>118</v>
      </c>
      <c r="B52" s="413" t="s">
        <v>142</v>
      </c>
      <c r="C52" s="196" t="s">
        <v>180</v>
      </c>
      <c r="D52" s="412" t="s">
        <v>192</v>
      </c>
      <c r="E52" s="438" t="n">
        <v>0</v>
      </c>
      <c r="F52" s="438" t="n">
        <v>0</v>
      </c>
      <c r="G52" s="438" t="n">
        <v>0</v>
      </c>
      <c r="H52" s="438" t="n">
        <v>0</v>
      </c>
      <c r="I52" s="438" t="n">
        <v>0</v>
      </c>
      <c r="J52" s="438" t="n">
        <v>0</v>
      </c>
      <c r="K52" s="439" t="n">
        <v>0</v>
      </c>
      <c r="L52" s="440" t="n">
        <v>0</v>
      </c>
    </row>
    <row r="53" s="413" customFormat="true" ht="24" hidden="false" customHeight="true" outlineLevel="0" collapsed="false">
      <c r="A53" s="382" t="s">
        <v>118</v>
      </c>
      <c r="B53" s="413" t="s">
        <v>142</v>
      </c>
      <c r="C53" s="196" t="s">
        <v>193</v>
      </c>
      <c r="D53" s="412" t="s">
        <v>194</v>
      </c>
      <c r="E53" s="438" t="n">
        <v>0</v>
      </c>
      <c r="F53" s="438" t="n">
        <v>0</v>
      </c>
      <c r="G53" s="438" t="n">
        <v>0</v>
      </c>
      <c r="H53" s="438" t="n">
        <v>0</v>
      </c>
      <c r="I53" s="438" t="n">
        <v>0</v>
      </c>
      <c r="J53" s="438" t="n">
        <v>0</v>
      </c>
      <c r="K53" s="439" t="n">
        <v>0</v>
      </c>
      <c r="L53" s="440" t="n">
        <v>0</v>
      </c>
    </row>
    <row r="54" s="413" customFormat="true" ht="24" hidden="false" customHeight="true" outlineLevel="0" collapsed="false">
      <c r="A54" s="382" t="s">
        <v>118</v>
      </c>
      <c r="B54" s="413" t="s">
        <v>142</v>
      </c>
      <c r="C54" s="196" t="s">
        <v>195</v>
      </c>
      <c r="D54" s="412" t="s">
        <v>196</v>
      </c>
      <c r="E54" s="438" t="n">
        <v>0</v>
      </c>
      <c r="F54" s="438" t="n">
        <v>0</v>
      </c>
      <c r="G54" s="438" t="n">
        <v>0</v>
      </c>
      <c r="H54" s="438" t="n">
        <v>0</v>
      </c>
      <c r="I54" s="438" t="n">
        <v>0</v>
      </c>
      <c r="J54" s="438" t="n">
        <v>0</v>
      </c>
      <c r="K54" s="439" t="n">
        <v>0</v>
      </c>
      <c r="L54" s="440" t="n">
        <v>0</v>
      </c>
    </row>
    <row r="55" s="413" customFormat="true" ht="24" hidden="false" customHeight="true" outlineLevel="0" collapsed="false">
      <c r="A55" s="382" t="s">
        <v>118</v>
      </c>
      <c r="B55" s="413" t="s">
        <v>142</v>
      </c>
      <c r="C55" s="196" t="s">
        <v>197</v>
      </c>
      <c r="D55" s="412" t="s">
        <v>198</v>
      </c>
      <c r="E55" s="438" t="n">
        <v>0</v>
      </c>
      <c r="F55" s="438" t="n">
        <v>0</v>
      </c>
      <c r="G55" s="438" t="n">
        <v>0</v>
      </c>
      <c r="H55" s="438" t="n">
        <v>0</v>
      </c>
      <c r="I55" s="438" t="n">
        <v>0</v>
      </c>
      <c r="J55" s="438" t="n">
        <v>0</v>
      </c>
      <c r="K55" s="439" t="n">
        <v>0</v>
      </c>
      <c r="L55" s="440" t="n">
        <v>0</v>
      </c>
    </row>
    <row r="56" s="413" customFormat="true" ht="24" hidden="false" customHeight="true" outlineLevel="0" collapsed="false">
      <c r="A56" s="382" t="s">
        <v>118</v>
      </c>
      <c r="B56" s="413" t="s">
        <v>142</v>
      </c>
      <c r="C56" s="196" t="s">
        <v>184</v>
      </c>
      <c r="D56" s="412" t="s">
        <v>199</v>
      </c>
      <c r="E56" s="438" t="n">
        <v>0</v>
      </c>
      <c r="F56" s="438" t="n">
        <v>0</v>
      </c>
      <c r="G56" s="438" t="n">
        <v>0</v>
      </c>
      <c r="H56" s="438" t="n">
        <v>0</v>
      </c>
      <c r="I56" s="438" t="n">
        <v>0</v>
      </c>
      <c r="J56" s="438" t="n">
        <v>0</v>
      </c>
      <c r="K56" s="439" t="n">
        <v>0</v>
      </c>
      <c r="L56" s="440" t="n">
        <v>0</v>
      </c>
    </row>
    <row r="57" s="413" customFormat="true" ht="24" hidden="false" customHeight="true" outlineLevel="0" collapsed="false">
      <c r="A57" s="382" t="s">
        <v>118</v>
      </c>
      <c r="B57" s="413" t="s">
        <v>142</v>
      </c>
      <c r="C57" s="196" t="s">
        <v>186</v>
      </c>
      <c r="D57" s="412" t="s">
        <v>200</v>
      </c>
      <c r="E57" s="438" t="n">
        <v>0</v>
      </c>
      <c r="F57" s="438" t="n">
        <v>0</v>
      </c>
      <c r="G57" s="438" t="n">
        <v>0</v>
      </c>
      <c r="H57" s="438" t="n">
        <v>0</v>
      </c>
      <c r="I57" s="438" t="n">
        <v>0</v>
      </c>
      <c r="J57" s="438" t="n">
        <v>0</v>
      </c>
      <c r="K57" s="439" t="n">
        <v>0</v>
      </c>
      <c r="L57" s="440" t="n">
        <v>0</v>
      </c>
    </row>
    <row r="58" s="413" customFormat="true" ht="24" hidden="false" customHeight="true" outlineLevel="0" collapsed="false">
      <c r="A58" s="382" t="s">
        <v>118</v>
      </c>
      <c r="B58" s="413" t="s">
        <v>201</v>
      </c>
      <c r="C58" s="196" t="s">
        <v>202</v>
      </c>
      <c r="D58" s="412" t="s">
        <v>203</v>
      </c>
      <c r="E58" s="438" t="n">
        <v>0</v>
      </c>
      <c r="F58" s="438" t="n">
        <v>0</v>
      </c>
      <c r="G58" s="438" t="n">
        <v>0</v>
      </c>
      <c r="H58" s="438" t="n">
        <v>0</v>
      </c>
      <c r="I58" s="438" t="n">
        <v>0</v>
      </c>
      <c r="J58" s="438" t="n">
        <v>0</v>
      </c>
      <c r="K58" s="439" t="n">
        <v>0</v>
      </c>
      <c r="L58" s="440" t="n">
        <v>0</v>
      </c>
    </row>
    <row r="59" s="413" customFormat="true" ht="24" hidden="false" customHeight="true" outlineLevel="0" collapsed="false">
      <c r="A59" s="382" t="s">
        <v>118</v>
      </c>
      <c r="B59" s="413" t="s">
        <v>201</v>
      </c>
      <c r="C59" s="196" t="s">
        <v>204</v>
      </c>
      <c r="D59" s="412" t="s">
        <v>205</v>
      </c>
      <c r="E59" s="438" t="n">
        <v>0</v>
      </c>
      <c r="F59" s="438" t="n">
        <v>0</v>
      </c>
      <c r="G59" s="438" t="n">
        <v>0</v>
      </c>
      <c r="H59" s="438" t="n">
        <v>0</v>
      </c>
      <c r="I59" s="438" t="n">
        <v>0</v>
      </c>
      <c r="J59" s="438" t="n">
        <v>0</v>
      </c>
      <c r="K59" s="439" t="n">
        <v>0</v>
      </c>
      <c r="L59" s="440" t="n">
        <v>0</v>
      </c>
    </row>
    <row r="60" s="413" customFormat="true" ht="24" hidden="false" customHeight="true" outlineLevel="0" collapsed="false">
      <c r="A60" s="382" t="s">
        <v>118</v>
      </c>
      <c r="B60" s="413" t="s">
        <v>201</v>
      </c>
      <c r="C60" s="196" t="s">
        <v>206</v>
      </c>
      <c r="D60" s="412" t="s">
        <v>207</v>
      </c>
      <c r="E60" s="438" t="n">
        <v>0</v>
      </c>
      <c r="F60" s="438" t="n">
        <v>0</v>
      </c>
      <c r="G60" s="438" t="n">
        <v>0</v>
      </c>
      <c r="H60" s="438" t="n">
        <v>0</v>
      </c>
      <c r="I60" s="438" t="n">
        <v>0</v>
      </c>
      <c r="J60" s="438" t="n">
        <v>0</v>
      </c>
      <c r="K60" s="439" t="n">
        <v>0</v>
      </c>
      <c r="L60" s="440" t="n">
        <v>0</v>
      </c>
    </row>
    <row r="61" s="413" customFormat="true" ht="24" hidden="false" customHeight="true" outlineLevel="0" collapsed="false">
      <c r="A61" s="382" t="s">
        <v>118</v>
      </c>
      <c r="B61" s="413" t="s">
        <v>201</v>
      </c>
      <c r="C61" s="196" t="s">
        <v>208</v>
      </c>
      <c r="D61" s="412" t="s">
        <v>209</v>
      </c>
      <c r="E61" s="438" t="n">
        <v>0</v>
      </c>
      <c r="F61" s="438" t="n">
        <v>0</v>
      </c>
      <c r="G61" s="438" t="n">
        <v>0</v>
      </c>
      <c r="H61" s="438" t="n">
        <v>0</v>
      </c>
      <c r="I61" s="438" t="n">
        <v>0</v>
      </c>
      <c r="J61" s="438" t="n">
        <v>0</v>
      </c>
      <c r="K61" s="439" t="n">
        <v>0</v>
      </c>
      <c r="L61" s="440" t="n">
        <v>0</v>
      </c>
    </row>
    <row r="62" s="413" customFormat="true" ht="24" hidden="false" customHeight="true" outlineLevel="0" collapsed="false">
      <c r="A62" s="382" t="s">
        <v>118</v>
      </c>
      <c r="B62" s="413" t="s">
        <v>201</v>
      </c>
      <c r="C62" s="196" t="s">
        <v>202</v>
      </c>
      <c r="D62" s="412" t="s">
        <v>210</v>
      </c>
      <c r="E62" s="438" t="n">
        <v>0</v>
      </c>
      <c r="F62" s="438" t="n">
        <v>0</v>
      </c>
      <c r="G62" s="438" t="n">
        <v>0</v>
      </c>
      <c r="H62" s="438" t="n">
        <v>0</v>
      </c>
      <c r="I62" s="438" t="n">
        <v>0</v>
      </c>
      <c r="J62" s="438" t="n">
        <v>0</v>
      </c>
      <c r="K62" s="439" t="n">
        <v>0</v>
      </c>
      <c r="L62" s="440" t="n">
        <v>0</v>
      </c>
    </row>
    <row r="63" s="413" customFormat="true" ht="24" hidden="false" customHeight="true" outlineLevel="0" collapsed="false">
      <c r="A63" s="382" t="s">
        <v>118</v>
      </c>
      <c r="B63" s="413" t="s">
        <v>201</v>
      </c>
      <c r="C63" s="196" t="s">
        <v>204</v>
      </c>
      <c r="D63" s="412" t="s">
        <v>211</v>
      </c>
      <c r="E63" s="438" t="n">
        <v>0</v>
      </c>
      <c r="F63" s="438" t="n">
        <v>0</v>
      </c>
      <c r="G63" s="438" t="n">
        <v>0</v>
      </c>
      <c r="H63" s="438" t="n">
        <v>0</v>
      </c>
      <c r="I63" s="438" t="n">
        <v>0</v>
      </c>
      <c r="J63" s="438" t="n">
        <v>0</v>
      </c>
      <c r="K63" s="439" t="n">
        <v>0</v>
      </c>
      <c r="L63" s="440" t="n">
        <v>0</v>
      </c>
    </row>
    <row r="64" s="413" customFormat="true" ht="24" hidden="false" customHeight="true" outlineLevel="0" collapsed="false">
      <c r="A64" s="382" t="s">
        <v>118</v>
      </c>
      <c r="B64" s="413" t="s">
        <v>201</v>
      </c>
      <c r="C64" s="196" t="s">
        <v>212</v>
      </c>
      <c r="D64" s="412" t="s">
        <v>213</v>
      </c>
      <c r="E64" s="438" t="n">
        <v>0</v>
      </c>
      <c r="F64" s="438" t="n">
        <v>0</v>
      </c>
      <c r="G64" s="438" t="n">
        <v>0</v>
      </c>
      <c r="H64" s="438" t="n">
        <v>0</v>
      </c>
      <c r="I64" s="438" t="n">
        <v>0</v>
      </c>
      <c r="J64" s="438" t="n">
        <v>0</v>
      </c>
      <c r="K64" s="439" t="n">
        <v>0</v>
      </c>
      <c r="L64" s="440" t="n">
        <v>0</v>
      </c>
    </row>
    <row r="65" s="413" customFormat="true" ht="24" hidden="false" customHeight="true" outlineLevel="0" collapsed="false">
      <c r="A65" s="382" t="s">
        <v>118</v>
      </c>
      <c r="B65" s="413" t="s">
        <v>201</v>
      </c>
      <c r="C65" s="196" t="s">
        <v>214</v>
      </c>
      <c r="D65" s="414" t="s">
        <v>215</v>
      </c>
      <c r="E65" s="438" t="n">
        <v>0</v>
      </c>
      <c r="F65" s="438" t="n">
        <v>0</v>
      </c>
      <c r="G65" s="438" t="n">
        <v>0</v>
      </c>
      <c r="H65" s="438" t="n">
        <v>0</v>
      </c>
      <c r="I65" s="438" t="n">
        <v>0</v>
      </c>
      <c r="J65" s="438" t="n">
        <v>0</v>
      </c>
      <c r="K65" s="439" t="n">
        <v>0</v>
      </c>
      <c r="L65" s="440" t="n">
        <v>0</v>
      </c>
    </row>
    <row r="66" s="413" customFormat="true" ht="24" hidden="false" customHeight="true" outlineLevel="0" collapsed="false">
      <c r="A66" s="382" t="s">
        <v>216</v>
      </c>
      <c r="B66" s="382" t="s">
        <v>217</v>
      </c>
      <c r="C66" s="196" t="s">
        <v>218</v>
      </c>
      <c r="D66" s="415" t="s">
        <v>219</v>
      </c>
      <c r="E66" s="438" t="n">
        <v>0</v>
      </c>
      <c r="F66" s="438" t="n">
        <v>0</v>
      </c>
      <c r="G66" s="438" t="n">
        <v>0</v>
      </c>
      <c r="H66" s="438" t="n">
        <v>0</v>
      </c>
      <c r="I66" s="438" t="n">
        <v>0</v>
      </c>
      <c r="J66" s="438" t="n">
        <v>0</v>
      </c>
      <c r="K66" s="439" t="n">
        <v>0</v>
      </c>
      <c r="L66" s="440" t="n">
        <v>0</v>
      </c>
    </row>
    <row r="67" s="413" customFormat="true" ht="24" hidden="false" customHeight="true" outlineLevel="0" collapsed="false">
      <c r="A67" s="382" t="s">
        <v>216</v>
      </c>
      <c r="B67" s="382" t="s">
        <v>217</v>
      </c>
      <c r="C67" s="196" t="s">
        <v>220</v>
      </c>
      <c r="D67" s="415" t="s">
        <v>221</v>
      </c>
      <c r="E67" s="438" t="n">
        <v>0</v>
      </c>
      <c r="F67" s="438" t="n">
        <v>0</v>
      </c>
      <c r="G67" s="438" t="n">
        <v>0</v>
      </c>
      <c r="H67" s="438" t="n">
        <v>0</v>
      </c>
      <c r="I67" s="438" t="n">
        <v>0</v>
      </c>
      <c r="J67" s="438" t="n">
        <v>0</v>
      </c>
      <c r="K67" s="439" t="n">
        <v>0</v>
      </c>
      <c r="L67" s="440" t="n">
        <v>0</v>
      </c>
    </row>
    <row r="68" s="413" customFormat="true" ht="24" hidden="false" customHeight="true" outlineLevel="0" collapsed="false">
      <c r="A68" s="382" t="s">
        <v>216</v>
      </c>
      <c r="B68" s="382" t="s">
        <v>217</v>
      </c>
      <c r="C68" s="196" t="s">
        <v>222</v>
      </c>
      <c r="D68" s="415" t="s">
        <v>223</v>
      </c>
      <c r="E68" s="438" t="n">
        <v>0</v>
      </c>
      <c r="F68" s="438" t="n">
        <v>0</v>
      </c>
      <c r="G68" s="438" t="n">
        <v>0</v>
      </c>
      <c r="H68" s="438" t="n">
        <v>0</v>
      </c>
      <c r="I68" s="438" t="n">
        <v>0</v>
      </c>
      <c r="J68" s="438" t="n">
        <v>0</v>
      </c>
      <c r="K68" s="439" t="n">
        <v>0</v>
      </c>
      <c r="L68" s="440" t="n">
        <v>0</v>
      </c>
    </row>
    <row r="69" s="413" customFormat="true" ht="24" hidden="false" customHeight="true" outlineLevel="0" collapsed="false">
      <c r="A69" s="382" t="s">
        <v>216</v>
      </c>
      <c r="B69" s="382" t="s">
        <v>217</v>
      </c>
      <c r="C69" s="196" t="s">
        <v>224</v>
      </c>
      <c r="D69" s="415" t="s">
        <v>225</v>
      </c>
      <c r="E69" s="438" t="n">
        <v>0</v>
      </c>
      <c r="F69" s="438" t="n">
        <v>0</v>
      </c>
      <c r="G69" s="438" t="n">
        <v>0</v>
      </c>
      <c r="H69" s="438" t="n">
        <v>0</v>
      </c>
      <c r="I69" s="438" t="n">
        <v>0</v>
      </c>
      <c r="J69" s="438" t="n">
        <v>0</v>
      </c>
      <c r="K69" s="439" t="n">
        <v>0</v>
      </c>
      <c r="L69" s="440" t="n">
        <v>0</v>
      </c>
    </row>
    <row r="70" s="413" customFormat="true" ht="24" hidden="false" customHeight="true" outlineLevel="0" collapsed="false">
      <c r="A70" s="382" t="s">
        <v>216</v>
      </c>
      <c r="B70" s="382" t="s">
        <v>217</v>
      </c>
      <c r="C70" s="196" t="s">
        <v>226</v>
      </c>
      <c r="D70" s="415" t="s">
        <v>227</v>
      </c>
      <c r="E70" s="438" t="n">
        <v>0</v>
      </c>
      <c r="F70" s="438" t="n">
        <v>0</v>
      </c>
      <c r="G70" s="438" t="n">
        <v>0</v>
      </c>
      <c r="H70" s="438" t="n">
        <v>0</v>
      </c>
      <c r="I70" s="438" t="n">
        <v>0</v>
      </c>
      <c r="J70" s="438" t="n">
        <v>0</v>
      </c>
      <c r="K70" s="439" t="n">
        <v>0</v>
      </c>
      <c r="L70" s="440" t="n">
        <v>0</v>
      </c>
    </row>
    <row r="71" s="413" customFormat="true" ht="24" hidden="false" customHeight="true" outlineLevel="0" collapsed="false">
      <c r="A71" s="382" t="s">
        <v>216</v>
      </c>
      <c r="B71" s="382" t="s">
        <v>217</v>
      </c>
      <c r="C71" s="196" t="s">
        <v>228</v>
      </c>
      <c r="D71" s="415" t="s">
        <v>229</v>
      </c>
      <c r="E71" s="438" t="n">
        <v>0</v>
      </c>
      <c r="F71" s="438" t="n">
        <v>0</v>
      </c>
      <c r="G71" s="438" t="n">
        <v>0</v>
      </c>
      <c r="H71" s="438" t="n">
        <v>0</v>
      </c>
      <c r="I71" s="438" t="n">
        <v>0</v>
      </c>
      <c r="J71" s="438" t="n">
        <v>0</v>
      </c>
      <c r="K71" s="439" t="n">
        <v>0</v>
      </c>
      <c r="L71" s="440" t="n">
        <v>0</v>
      </c>
    </row>
    <row r="72" s="413" customFormat="true" ht="24" hidden="false" customHeight="true" outlineLevel="0" collapsed="false">
      <c r="A72" s="382" t="s">
        <v>216</v>
      </c>
      <c r="B72" s="382" t="s">
        <v>217</v>
      </c>
      <c r="C72" s="196" t="s">
        <v>230</v>
      </c>
      <c r="D72" s="415" t="s">
        <v>231</v>
      </c>
      <c r="E72" s="438" t="n">
        <v>0</v>
      </c>
      <c r="F72" s="438" t="n">
        <v>0</v>
      </c>
      <c r="G72" s="438" t="n">
        <v>0</v>
      </c>
      <c r="H72" s="438" t="n">
        <v>0</v>
      </c>
      <c r="I72" s="438" t="n">
        <v>0</v>
      </c>
      <c r="J72" s="438" t="n">
        <v>0</v>
      </c>
      <c r="K72" s="439" t="n">
        <v>0</v>
      </c>
      <c r="L72" s="440" t="n">
        <v>0</v>
      </c>
    </row>
    <row r="73" s="413" customFormat="true" ht="24" hidden="false" customHeight="true" outlineLevel="0" collapsed="false">
      <c r="A73" s="382" t="s">
        <v>216</v>
      </c>
      <c r="B73" s="382" t="s">
        <v>217</v>
      </c>
      <c r="C73" s="196" t="s">
        <v>232</v>
      </c>
      <c r="D73" s="415" t="s">
        <v>233</v>
      </c>
      <c r="E73" s="438" t="n">
        <v>0</v>
      </c>
      <c r="F73" s="438" t="n">
        <v>0</v>
      </c>
      <c r="G73" s="438" t="n">
        <v>0</v>
      </c>
      <c r="H73" s="438" t="n">
        <v>0</v>
      </c>
      <c r="I73" s="438" t="n">
        <v>0</v>
      </c>
      <c r="J73" s="438" t="n">
        <v>0</v>
      </c>
      <c r="K73" s="439" t="n">
        <v>0</v>
      </c>
      <c r="L73" s="440" t="n">
        <v>0</v>
      </c>
    </row>
    <row r="74" s="413" customFormat="true" ht="24" hidden="false" customHeight="true" outlineLevel="0" collapsed="false">
      <c r="A74" s="382" t="s">
        <v>216</v>
      </c>
      <c r="B74" s="382" t="s">
        <v>217</v>
      </c>
      <c r="C74" s="196" t="s">
        <v>234</v>
      </c>
      <c r="D74" s="415" t="s">
        <v>235</v>
      </c>
      <c r="E74" s="438" t="n">
        <v>0</v>
      </c>
      <c r="F74" s="438" t="n">
        <v>0</v>
      </c>
      <c r="G74" s="438" t="n">
        <v>0</v>
      </c>
      <c r="H74" s="438" t="n">
        <v>0</v>
      </c>
      <c r="I74" s="438" t="n">
        <v>0</v>
      </c>
      <c r="J74" s="438" t="n">
        <v>0</v>
      </c>
      <c r="K74" s="439" t="n">
        <v>0</v>
      </c>
      <c r="L74" s="440" t="n">
        <v>0</v>
      </c>
    </row>
    <row r="75" s="413" customFormat="true" ht="24" hidden="false" customHeight="true" outlineLevel="0" collapsed="false">
      <c r="A75" s="382" t="s">
        <v>216</v>
      </c>
      <c r="B75" s="382" t="s">
        <v>217</v>
      </c>
      <c r="C75" s="196" t="s">
        <v>218</v>
      </c>
      <c r="D75" s="415" t="s">
        <v>236</v>
      </c>
      <c r="E75" s="438" t="n">
        <v>56383998</v>
      </c>
      <c r="F75" s="438" t="n">
        <v>39812950</v>
      </c>
      <c r="G75" s="438" t="n">
        <v>240925626</v>
      </c>
      <c r="H75" s="438" t="n">
        <v>9448320</v>
      </c>
      <c r="I75" s="438" t="n">
        <v>39057326</v>
      </c>
      <c r="J75" s="438" t="n">
        <v>156706391</v>
      </c>
      <c r="K75" s="439" t="n">
        <v>542334611</v>
      </c>
      <c r="L75" s="440" t="n">
        <v>11678571324</v>
      </c>
    </row>
    <row r="76" s="413" customFormat="true" ht="24" hidden="false" customHeight="true" outlineLevel="0" collapsed="false">
      <c r="A76" s="382" t="s">
        <v>216</v>
      </c>
      <c r="B76" s="382" t="s">
        <v>217</v>
      </c>
      <c r="C76" s="196" t="s">
        <v>220</v>
      </c>
      <c r="D76" s="415" t="s">
        <v>237</v>
      </c>
      <c r="E76" s="438" t="n">
        <v>2287800</v>
      </c>
      <c r="F76" s="438" t="n">
        <v>2001300</v>
      </c>
      <c r="G76" s="438" t="n">
        <v>17491724</v>
      </c>
      <c r="H76" s="438" t="n">
        <v>109317</v>
      </c>
      <c r="I76" s="438" t="n">
        <v>342636</v>
      </c>
      <c r="J76" s="438" t="n">
        <v>20666336</v>
      </c>
      <c r="K76" s="439" t="n">
        <v>42899113</v>
      </c>
      <c r="L76" s="440" t="n">
        <v>2042596166</v>
      </c>
    </row>
    <row r="77" s="413" customFormat="true" ht="24" hidden="false" customHeight="true" outlineLevel="0" collapsed="false">
      <c r="A77" s="382" t="s">
        <v>216</v>
      </c>
      <c r="B77" s="382" t="s">
        <v>217</v>
      </c>
      <c r="C77" s="196" t="s">
        <v>222</v>
      </c>
      <c r="D77" s="415" t="s">
        <v>238</v>
      </c>
      <c r="E77" s="438" t="n">
        <v>2117600</v>
      </c>
      <c r="F77" s="438" t="n">
        <v>5613000</v>
      </c>
      <c r="G77" s="438" t="n">
        <v>66479720</v>
      </c>
      <c r="H77" s="438" t="n">
        <v>0</v>
      </c>
      <c r="I77" s="438" t="n">
        <v>0</v>
      </c>
      <c r="J77" s="438" t="n">
        <v>410400</v>
      </c>
      <c r="K77" s="439" t="n">
        <v>74620720</v>
      </c>
      <c r="L77" s="440" t="n">
        <v>1590080357</v>
      </c>
    </row>
    <row r="78" s="413" customFormat="true" ht="24" hidden="false" customHeight="true" outlineLevel="0" collapsed="false">
      <c r="A78" s="382" t="s">
        <v>216</v>
      </c>
      <c r="B78" s="382" t="s">
        <v>217</v>
      </c>
      <c r="C78" s="196" t="s">
        <v>224</v>
      </c>
      <c r="D78" s="415" t="s">
        <v>239</v>
      </c>
      <c r="E78" s="438" t="n">
        <v>928821</v>
      </c>
      <c r="F78" s="438" t="n">
        <v>5649200</v>
      </c>
      <c r="G78" s="438" t="n">
        <v>2471200</v>
      </c>
      <c r="H78" s="438" t="n">
        <v>135000</v>
      </c>
      <c r="I78" s="438" t="n">
        <v>3747860</v>
      </c>
      <c r="J78" s="438" t="n">
        <v>2351896</v>
      </c>
      <c r="K78" s="439" t="n">
        <v>15283977</v>
      </c>
      <c r="L78" s="440" t="n">
        <v>375361675</v>
      </c>
    </row>
    <row r="79" s="413" customFormat="true" ht="24" hidden="false" customHeight="true" outlineLevel="0" collapsed="false">
      <c r="A79" s="382" t="s">
        <v>216</v>
      </c>
      <c r="B79" s="382" t="s">
        <v>217</v>
      </c>
      <c r="C79" s="196" t="s">
        <v>226</v>
      </c>
      <c r="D79" s="415" t="s">
        <v>240</v>
      </c>
      <c r="E79" s="438" t="n">
        <v>0</v>
      </c>
      <c r="F79" s="438" t="n">
        <v>3081600</v>
      </c>
      <c r="G79" s="438" t="n">
        <v>1534500</v>
      </c>
      <c r="H79" s="438" t="n">
        <v>1517328</v>
      </c>
      <c r="I79" s="438" t="n">
        <v>0</v>
      </c>
      <c r="J79" s="438" t="n">
        <v>8469288</v>
      </c>
      <c r="K79" s="439" t="n">
        <v>14602716</v>
      </c>
      <c r="L79" s="440" t="n">
        <v>232749548</v>
      </c>
    </row>
    <row r="80" s="413" customFormat="true" ht="24" hidden="false" customHeight="true" outlineLevel="0" collapsed="false">
      <c r="A80" s="382" t="s">
        <v>216</v>
      </c>
      <c r="B80" s="382" t="s">
        <v>217</v>
      </c>
      <c r="C80" s="196" t="s">
        <v>241</v>
      </c>
      <c r="D80" s="415" t="s">
        <v>242</v>
      </c>
      <c r="E80" s="438" t="n">
        <v>0</v>
      </c>
      <c r="F80" s="438" t="n">
        <v>0</v>
      </c>
      <c r="G80" s="438" t="n">
        <v>0</v>
      </c>
      <c r="H80" s="438" t="n">
        <v>0</v>
      </c>
      <c r="I80" s="438" t="n">
        <v>0</v>
      </c>
      <c r="J80" s="438" t="n">
        <v>0</v>
      </c>
      <c r="K80" s="439" t="n">
        <v>0</v>
      </c>
      <c r="L80" s="440" t="n">
        <v>13141400</v>
      </c>
    </row>
    <row r="81" s="413" customFormat="true" ht="24" hidden="false" customHeight="true" outlineLevel="0" collapsed="false">
      <c r="A81" s="382" t="s">
        <v>216</v>
      </c>
      <c r="B81" s="382" t="s">
        <v>217</v>
      </c>
      <c r="C81" s="196" t="s">
        <v>243</v>
      </c>
      <c r="D81" s="415" t="s">
        <v>244</v>
      </c>
      <c r="E81" s="438" t="n">
        <v>0</v>
      </c>
      <c r="F81" s="438" t="n">
        <v>0</v>
      </c>
      <c r="G81" s="438" t="n">
        <v>0</v>
      </c>
      <c r="H81" s="438" t="n">
        <v>0</v>
      </c>
      <c r="I81" s="438" t="n">
        <v>0</v>
      </c>
      <c r="J81" s="438" t="n">
        <v>0</v>
      </c>
      <c r="K81" s="439" t="n">
        <v>0</v>
      </c>
      <c r="L81" s="440" t="n">
        <v>0</v>
      </c>
    </row>
    <row r="82" s="413" customFormat="true" ht="24" hidden="false" customHeight="true" outlineLevel="0" collapsed="false">
      <c r="A82" s="382" t="s">
        <v>216</v>
      </c>
      <c r="B82" s="382" t="s">
        <v>217</v>
      </c>
      <c r="C82" s="196" t="s">
        <v>232</v>
      </c>
      <c r="D82" s="415" t="s">
        <v>245</v>
      </c>
      <c r="E82" s="438" t="n">
        <v>0</v>
      </c>
      <c r="F82" s="438" t="n">
        <v>0</v>
      </c>
      <c r="G82" s="438" t="n">
        <v>0</v>
      </c>
      <c r="H82" s="438" t="n">
        <v>0</v>
      </c>
      <c r="I82" s="438" t="n">
        <v>0</v>
      </c>
      <c r="J82" s="438" t="n">
        <v>4920</v>
      </c>
      <c r="K82" s="439" t="n">
        <v>4920</v>
      </c>
      <c r="L82" s="440" t="n">
        <v>833693</v>
      </c>
    </row>
    <row r="83" s="413" customFormat="true" ht="24" hidden="false" customHeight="true" outlineLevel="0" collapsed="false">
      <c r="A83" s="382" t="s">
        <v>216</v>
      </c>
      <c r="B83" s="382" t="s">
        <v>217</v>
      </c>
      <c r="C83" s="196" t="s">
        <v>246</v>
      </c>
      <c r="D83" s="415" t="s">
        <v>247</v>
      </c>
      <c r="E83" s="438" t="n">
        <v>0</v>
      </c>
      <c r="F83" s="438" t="n">
        <v>0</v>
      </c>
      <c r="G83" s="438" t="n">
        <v>0</v>
      </c>
      <c r="H83" s="438" t="n">
        <v>0</v>
      </c>
      <c r="I83" s="438" t="n">
        <v>0</v>
      </c>
      <c r="J83" s="438" t="n">
        <v>0</v>
      </c>
      <c r="K83" s="439" t="n">
        <v>0</v>
      </c>
      <c r="L83" s="440" t="n">
        <v>0</v>
      </c>
    </row>
    <row r="84" s="413" customFormat="true" ht="24" hidden="false" customHeight="true" outlineLevel="0" collapsed="false">
      <c r="A84" s="382" t="s">
        <v>216</v>
      </c>
      <c r="B84" s="413" t="s">
        <v>561</v>
      </c>
      <c r="C84" s="196" t="s">
        <v>248</v>
      </c>
      <c r="D84" s="415" t="s">
        <v>249</v>
      </c>
      <c r="E84" s="438" t="n">
        <v>0</v>
      </c>
      <c r="F84" s="438" t="n">
        <v>0</v>
      </c>
      <c r="G84" s="438" t="n">
        <v>0</v>
      </c>
      <c r="H84" s="438" t="n">
        <v>0</v>
      </c>
      <c r="I84" s="438" t="n">
        <v>0</v>
      </c>
      <c r="J84" s="438" t="n">
        <v>0</v>
      </c>
      <c r="K84" s="439" t="n">
        <v>0</v>
      </c>
      <c r="L84" s="440" t="n">
        <v>0</v>
      </c>
    </row>
    <row r="85" s="413" customFormat="true" ht="24" hidden="false" customHeight="true" outlineLevel="0" collapsed="false">
      <c r="A85" s="382" t="s">
        <v>216</v>
      </c>
      <c r="B85" s="413" t="s">
        <v>561</v>
      </c>
      <c r="C85" s="196" t="s">
        <v>250</v>
      </c>
      <c r="D85" s="415" t="s">
        <v>251</v>
      </c>
      <c r="E85" s="438" t="n">
        <v>0</v>
      </c>
      <c r="F85" s="438" t="n">
        <v>0</v>
      </c>
      <c r="G85" s="438" t="n">
        <v>0</v>
      </c>
      <c r="H85" s="438" t="n">
        <v>0</v>
      </c>
      <c r="I85" s="438" t="n">
        <v>0</v>
      </c>
      <c r="J85" s="438" t="n">
        <v>0</v>
      </c>
      <c r="K85" s="439" t="n">
        <v>0</v>
      </c>
      <c r="L85" s="440" t="n">
        <v>0</v>
      </c>
    </row>
    <row r="86" s="413" customFormat="true" ht="24" hidden="false" customHeight="true" outlineLevel="0" collapsed="false">
      <c r="A86" s="382" t="s">
        <v>216</v>
      </c>
      <c r="B86" s="413" t="s">
        <v>561</v>
      </c>
      <c r="C86" s="196" t="s">
        <v>252</v>
      </c>
      <c r="D86" s="415" t="s">
        <v>253</v>
      </c>
      <c r="E86" s="438" t="n">
        <v>0</v>
      </c>
      <c r="F86" s="438" t="n">
        <v>0</v>
      </c>
      <c r="G86" s="438" t="n">
        <v>0</v>
      </c>
      <c r="H86" s="438" t="n">
        <v>0</v>
      </c>
      <c r="I86" s="438" t="n">
        <v>0</v>
      </c>
      <c r="J86" s="438" t="n">
        <v>0</v>
      </c>
      <c r="K86" s="439" t="n">
        <v>0</v>
      </c>
      <c r="L86" s="440" t="n">
        <v>0</v>
      </c>
    </row>
    <row r="87" s="413" customFormat="true" ht="24" hidden="false" customHeight="true" outlineLevel="0" collapsed="false">
      <c r="A87" s="382" t="s">
        <v>216</v>
      </c>
      <c r="B87" s="413" t="s">
        <v>561</v>
      </c>
      <c r="C87" s="196" t="s">
        <v>254</v>
      </c>
      <c r="D87" s="415" t="s">
        <v>255</v>
      </c>
      <c r="E87" s="438" t="n">
        <v>0</v>
      </c>
      <c r="F87" s="438" t="n">
        <v>0</v>
      </c>
      <c r="G87" s="438" t="n">
        <v>0</v>
      </c>
      <c r="H87" s="438" t="n">
        <v>0</v>
      </c>
      <c r="I87" s="438" t="n">
        <v>0</v>
      </c>
      <c r="J87" s="438" t="n">
        <v>0</v>
      </c>
      <c r="K87" s="439" t="n">
        <v>0</v>
      </c>
      <c r="L87" s="440" t="n">
        <v>0</v>
      </c>
    </row>
    <row r="88" s="413" customFormat="true" ht="24" hidden="false" customHeight="true" outlineLevel="0" collapsed="false">
      <c r="A88" s="382" t="s">
        <v>216</v>
      </c>
      <c r="B88" s="413" t="s">
        <v>561</v>
      </c>
      <c r="C88" s="196" t="s">
        <v>256</v>
      </c>
      <c r="D88" s="415" t="s">
        <v>257</v>
      </c>
      <c r="E88" s="438" t="n">
        <v>0</v>
      </c>
      <c r="F88" s="438" t="n">
        <v>0</v>
      </c>
      <c r="G88" s="438" t="n">
        <v>0</v>
      </c>
      <c r="H88" s="438" t="n">
        <v>0</v>
      </c>
      <c r="I88" s="438" t="n">
        <v>0</v>
      </c>
      <c r="J88" s="438" t="n">
        <v>0</v>
      </c>
      <c r="K88" s="439" t="n">
        <v>0</v>
      </c>
      <c r="L88" s="440" t="n">
        <v>0</v>
      </c>
    </row>
    <row r="89" s="413" customFormat="true" ht="24" hidden="false" customHeight="true" outlineLevel="0" collapsed="false">
      <c r="A89" s="382" t="s">
        <v>216</v>
      </c>
      <c r="B89" s="413" t="s">
        <v>561</v>
      </c>
      <c r="C89" s="196" t="s">
        <v>258</v>
      </c>
      <c r="D89" s="415" t="s">
        <v>259</v>
      </c>
      <c r="E89" s="438" t="n">
        <v>0</v>
      </c>
      <c r="F89" s="438" t="n">
        <v>0</v>
      </c>
      <c r="G89" s="438" t="n">
        <v>0</v>
      </c>
      <c r="H89" s="438" t="n">
        <v>0</v>
      </c>
      <c r="I89" s="438" t="n">
        <v>0</v>
      </c>
      <c r="J89" s="438" t="n">
        <v>0</v>
      </c>
      <c r="K89" s="439" t="n">
        <v>0</v>
      </c>
      <c r="L89" s="440" t="n">
        <v>0</v>
      </c>
    </row>
    <row r="90" s="413" customFormat="true" ht="24" hidden="false" customHeight="true" outlineLevel="0" collapsed="false">
      <c r="A90" s="382" t="s">
        <v>216</v>
      </c>
      <c r="B90" s="413" t="s">
        <v>561</v>
      </c>
      <c r="C90" s="196" t="s">
        <v>260</v>
      </c>
      <c r="D90" s="415" t="s">
        <v>261</v>
      </c>
      <c r="E90" s="438" t="n">
        <v>0</v>
      </c>
      <c r="F90" s="438" t="n">
        <v>0</v>
      </c>
      <c r="G90" s="438" t="n">
        <v>0</v>
      </c>
      <c r="H90" s="438" t="n">
        <v>0</v>
      </c>
      <c r="I90" s="438" t="n">
        <v>0</v>
      </c>
      <c r="J90" s="438" t="n">
        <v>0</v>
      </c>
      <c r="K90" s="439" t="n">
        <v>0</v>
      </c>
      <c r="L90" s="440" t="n">
        <v>0</v>
      </c>
    </row>
    <row r="91" s="413" customFormat="true" ht="24" hidden="false" customHeight="true" outlineLevel="0" collapsed="false">
      <c r="A91" s="382" t="s">
        <v>216</v>
      </c>
      <c r="B91" s="413" t="s">
        <v>561</v>
      </c>
      <c r="C91" s="196" t="s">
        <v>262</v>
      </c>
      <c r="D91" s="415" t="s">
        <v>263</v>
      </c>
      <c r="E91" s="438" t="n">
        <v>0</v>
      </c>
      <c r="F91" s="438" t="n">
        <v>0</v>
      </c>
      <c r="G91" s="438" t="n">
        <v>0</v>
      </c>
      <c r="H91" s="438" t="n">
        <v>0</v>
      </c>
      <c r="I91" s="438" t="n">
        <v>0</v>
      </c>
      <c r="J91" s="438" t="n">
        <v>0</v>
      </c>
      <c r="K91" s="439" t="n">
        <v>0</v>
      </c>
      <c r="L91" s="440" t="n">
        <v>0</v>
      </c>
    </row>
    <row r="92" s="413" customFormat="true" ht="24" hidden="false" customHeight="true" outlineLevel="0" collapsed="false">
      <c r="A92" s="382" t="s">
        <v>216</v>
      </c>
      <c r="B92" s="413" t="s">
        <v>561</v>
      </c>
      <c r="C92" s="196" t="s">
        <v>264</v>
      </c>
      <c r="D92" s="415" t="s">
        <v>265</v>
      </c>
      <c r="E92" s="438" t="n">
        <v>0</v>
      </c>
      <c r="F92" s="438" t="n">
        <v>0</v>
      </c>
      <c r="G92" s="438" t="n">
        <v>0</v>
      </c>
      <c r="H92" s="438" t="n">
        <v>0</v>
      </c>
      <c r="I92" s="438" t="n">
        <v>0</v>
      </c>
      <c r="J92" s="438" t="n">
        <v>0</v>
      </c>
      <c r="K92" s="439" t="n">
        <v>0</v>
      </c>
      <c r="L92" s="440" t="n">
        <v>0</v>
      </c>
    </row>
    <row r="93" s="413" customFormat="true" ht="24" hidden="false" customHeight="true" outlineLevel="0" collapsed="false">
      <c r="A93" s="382" t="s">
        <v>216</v>
      </c>
      <c r="B93" s="413" t="s">
        <v>561</v>
      </c>
      <c r="C93" s="196" t="s">
        <v>266</v>
      </c>
      <c r="D93" s="415" t="s">
        <v>267</v>
      </c>
      <c r="E93" s="438" t="n">
        <v>0</v>
      </c>
      <c r="F93" s="438" t="n">
        <v>0</v>
      </c>
      <c r="G93" s="438" t="n">
        <v>0</v>
      </c>
      <c r="H93" s="438" t="n">
        <v>0</v>
      </c>
      <c r="I93" s="438" t="n">
        <v>0</v>
      </c>
      <c r="J93" s="438" t="n">
        <v>0</v>
      </c>
      <c r="K93" s="439" t="n">
        <v>0</v>
      </c>
      <c r="L93" s="440" t="n">
        <v>0</v>
      </c>
    </row>
    <row r="94" s="413" customFormat="true" ht="24" hidden="false" customHeight="true" outlineLevel="0" collapsed="false">
      <c r="A94" s="382" t="s">
        <v>216</v>
      </c>
      <c r="B94" s="413" t="s">
        <v>561</v>
      </c>
      <c r="C94" s="196" t="s">
        <v>268</v>
      </c>
      <c r="D94" s="415" t="s">
        <v>269</v>
      </c>
      <c r="E94" s="438" t="n">
        <v>0</v>
      </c>
      <c r="F94" s="438" t="n">
        <v>0</v>
      </c>
      <c r="G94" s="438" t="n">
        <v>0</v>
      </c>
      <c r="H94" s="438" t="n">
        <v>0</v>
      </c>
      <c r="I94" s="438" t="n">
        <v>0</v>
      </c>
      <c r="J94" s="438" t="n">
        <v>0</v>
      </c>
      <c r="K94" s="439" t="n">
        <v>0</v>
      </c>
      <c r="L94" s="440" t="n">
        <v>7643670</v>
      </c>
    </row>
    <row r="95" s="413" customFormat="true" ht="24" hidden="false" customHeight="true" outlineLevel="0" collapsed="false">
      <c r="A95" s="382" t="s">
        <v>216</v>
      </c>
      <c r="B95" s="413" t="s">
        <v>561</v>
      </c>
      <c r="C95" s="196" t="s">
        <v>270</v>
      </c>
      <c r="D95" s="415" t="s">
        <v>271</v>
      </c>
      <c r="E95" s="438" t="n">
        <v>0</v>
      </c>
      <c r="F95" s="438" t="n">
        <v>0</v>
      </c>
      <c r="G95" s="438" t="n">
        <v>0</v>
      </c>
      <c r="H95" s="438" t="n">
        <v>0</v>
      </c>
      <c r="I95" s="438" t="n">
        <v>0</v>
      </c>
      <c r="J95" s="438" t="n">
        <v>0</v>
      </c>
      <c r="K95" s="439" t="n">
        <v>0</v>
      </c>
      <c r="L95" s="440" t="n">
        <v>0</v>
      </c>
    </row>
    <row r="96" s="413" customFormat="true" ht="24" hidden="false" customHeight="true" outlineLevel="0" collapsed="false">
      <c r="A96" s="382" t="s">
        <v>216</v>
      </c>
      <c r="B96" s="413" t="s">
        <v>561</v>
      </c>
      <c r="C96" s="196" t="s">
        <v>272</v>
      </c>
      <c r="D96" s="415" t="s">
        <v>273</v>
      </c>
      <c r="E96" s="438" t="n">
        <v>0</v>
      </c>
      <c r="F96" s="438" t="n">
        <v>0</v>
      </c>
      <c r="G96" s="438" t="n">
        <v>0</v>
      </c>
      <c r="H96" s="438" t="n">
        <v>0</v>
      </c>
      <c r="I96" s="438" t="n">
        <v>0</v>
      </c>
      <c r="J96" s="438" t="n">
        <v>0</v>
      </c>
      <c r="K96" s="439" t="n">
        <v>0</v>
      </c>
      <c r="L96" s="440" t="n">
        <v>0</v>
      </c>
    </row>
    <row r="97" s="413" customFormat="true" ht="24" hidden="false" customHeight="true" outlineLevel="0" collapsed="false">
      <c r="A97" s="382" t="s">
        <v>216</v>
      </c>
      <c r="B97" s="413" t="s">
        <v>561</v>
      </c>
      <c r="C97" s="196" t="s">
        <v>274</v>
      </c>
      <c r="D97" s="415" t="s">
        <v>275</v>
      </c>
      <c r="E97" s="438" t="n">
        <v>0</v>
      </c>
      <c r="F97" s="438" t="n">
        <v>0</v>
      </c>
      <c r="G97" s="438" t="n">
        <v>0</v>
      </c>
      <c r="H97" s="438" t="n">
        <v>0</v>
      </c>
      <c r="I97" s="438" t="n">
        <v>0</v>
      </c>
      <c r="J97" s="438" t="n">
        <v>0</v>
      </c>
      <c r="K97" s="439" t="n">
        <v>0</v>
      </c>
      <c r="L97" s="440" t="n">
        <v>3690637</v>
      </c>
    </row>
    <row r="98" s="413" customFormat="true" ht="24" hidden="false" customHeight="true" outlineLevel="0" collapsed="false">
      <c r="A98" s="382" t="s">
        <v>216</v>
      </c>
      <c r="B98" s="413" t="s">
        <v>561</v>
      </c>
      <c r="C98" s="196" t="s">
        <v>276</v>
      </c>
      <c r="D98" s="415" t="s">
        <v>277</v>
      </c>
      <c r="E98" s="438" t="n">
        <v>173400</v>
      </c>
      <c r="F98" s="438" t="n">
        <v>10836585</v>
      </c>
      <c r="G98" s="438" t="n">
        <v>577575</v>
      </c>
      <c r="H98" s="438" t="n">
        <v>13991850</v>
      </c>
      <c r="I98" s="438" t="n">
        <v>822600</v>
      </c>
      <c r="J98" s="438" t="n">
        <v>705396</v>
      </c>
      <c r="K98" s="439" t="n">
        <v>27107406</v>
      </c>
      <c r="L98" s="440" t="n">
        <v>5943576640</v>
      </c>
    </row>
    <row r="99" s="413" customFormat="true" ht="24" hidden="false" customHeight="true" outlineLevel="0" collapsed="false">
      <c r="A99" s="382" t="s">
        <v>216</v>
      </c>
      <c r="B99" s="413" t="s">
        <v>561</v>
      </c>
      <c r="C99" s="196" t="s">
        <v>278</v>
      </c>
      <c r="D99" s="415" t="s">
        <v>279</v>
      </c>
      <c r="E99" s="438" t="n">
        <v>23200</v>
      </c>
      <c r="F99" s="438" t="n">
        <v>13676400</v>
      </c>
      <c r="G99" s="438" t="n">
        <v>0</v>
      </c>
      <c r="H99" s="438" t="n">
        <v>104400</v>
      </c>
      <c r="I99" s="438" t="n">
        <v>520600</v>
      </c>
      <c r="J99" s="438" t="n">
        <v>964200</v>
      </c>
      <c r="K99" s="439" t="n">
        <v>15288800</v>
      </c>
      <c r="L99" s="440" t="n">
        <v>151990566</v>
      </c>
    </row>
    <row r="100" s="413" customFormat="true" ht="24" hidden="false" customHeight="true" outlineLevel="0" collapsed="false">
      <c r="A100" s="382" t="s">
        <v>216</v>
      </c>
      <c r="B100" s="413" t="s">
        <v>561</v>
      </c>
      <c r="C100" s="196" t="s">
        <v>280</v>
      </c>
      <c r="D100" s="415" t="s">
        <v>281</v>
      </c>
      <c r="E100" s="438" t="n">
        <v>0</v>
      </c>
      <c r="F100" s="438" t="n">
        <v>0</v>
      </c>
      <c r="G100" s="438" t="n">
        <v>0</v>
      </c>
      <c r="H100" s="438" t="n">
        <v>0</v>
      </c>
      <c r="I100" s="438" t="n">
        <v>0</v>
      </c>
      <c r="J100" s="438" t="n">
        <v>0</v>
      </c>
      <c r="K100" s="439" t="n">
        <v>0</v>
      </c>
      <c r="L100" s="440" t="n">
        <v>0</v>
      </c>
    </row>
    <row r="101" s="413" customFormat="true" ht="24" hidden="false" customHeight="true" outlineLevel="0" collapsed="false">
      <c r="A101" s="382" t="s">
        <v>216</v>
      </c>
      <c r="B101" s="413" t="s">
        <v>561</v>
      </c>
      <c r="C101" s="196" t="s">
        <v>282</v>
      </c>
      <c r="D101" s="415" t="s">
        <v>283</v>
      </c>
      <c r="E101" s="438" t="n">
        <v>0</v>
      </c>
      <c r="F101" s="438" t="n">
        <v>0</v>
      </c>
      <c r="G101" s="438" t="n">
        <v>0</v>
      </c>
      <c r="H101" s="438" t="n">
        <v>0</v>
      </c>
      <c r="I101" s="438" t="n">
        <v>0</v>
      </c>
      <c r="J101" s="438" t="n">
        <v>0</v>
      </c>
      <c r="K101" s="439" t="n">
        <v>0</v>
      </c>
      <c r="L101" s="440" t="n">
        <v>0</v>
      </c>
    </row>
    <row r="102" s="413" customFormat="true" ht="24" hidden="false" customHeight="true" outlineLevel="0" collapsed="false">
      <c r="A102" s="382" t="s">
        <v>216</v>
      </c>
      <c r="B102" s="413" t="s">
        <v>135</v>
      </c>
      <c r="C102" s="196" t="s">
        <v>286</v>
      </c>
      <c r="D102" s="415" t="s">
        <v>287</v>
      </c>
      <c r="E102" s="438" t="n">
        <v>0</v>
      </c>
      <c r="F102" s="438" t="n">
        <v>0</v>
      </c>
      <c r="G102" s="438" t="n">
        <v>0</v>
      </c>
      <c r="H102" s="438" t="n">
        <v>0</v>
      </c>
      <c r="I102" s="438" t="n">
        <v>0</v>
      </c>
      <c r="J102" s="438" t="n">
        <v>0</v>
      </c>
      <c r="K102" s="439" t="n">
        <v>0</v>
      </c>
      <c r="L102" s="440" t="n">
        <v>0</v>
      </c>
    </row>
    <row r="103" s="413" customFormat="true" ht="24" hidden="false" customHeight="true" outlineLevel="0" collapsed="false">
      <c r="A103" s="382" t="s">
        <v>216</v>
      </c>
      <c r="B103" s="413" t="s">
        <v>135</v>
      </c>
      <c r="C103" s="196" t="s">
        <v>288</v>
      </c>
      <c r="D103" s="415" t="s">
        <v>289</v>
      </c>
      <c r="E103" s="438" t="n">
        <v>0</v>
      </c>
      <c r="F103" s="438" t="n">
        <v>0</v>
      </c>
      <c r="G103" s="438" t="n">
        <v>0</v>
      </c>
      <c r="H103" s="438" t="n">
        <v>0</v>
      </c>
      <c r="I103" s="438" t="n">
        <v>0</v>
      </c>
      <c r="J103" s="438" t="n">
        <v>0</v>
      </c>
      <c r="K103" s="439" t="n">
        <v>0</v>
      </c>
      <c r="L103" s="440" t="n">
        <v>0</v>
      </c>
    </row>
    <row r="104" s="413" customFormat="true" ht="24" hidden="false" customHeight="true" outlineLevel="0" collapsed="false">
      <c r="A104" s="382" t="s">
        <v>216</v>
      </c>
      <c r="B104" s="413" t="s">
        <v>135</v>
      </c>
      <c r="C104" s="196" t="s">
        <v>290</v>
      </c>
      <c r="D104" s="415" t="s">
        <v>291</v>
      </c>
      <c r="E104" s="438" t="n">
        <v>0</v>
      </c>
      <c r="F104" s="438" t="n">
        <v>0</v>
      </c>
      <c r="G104" s="438" t="n">
        <v>0</v>
      </c>
      <c r="H104" s="438" t="n">
        <v>0</v>
      </c>
      <c r="I104" s="438" t="n">
        <v>0</v>
      </c>
      <c r="J104" s="438" t="n">
        <v>0</v>
      </c>
      <c r="K104" s="439" t="n">
        <v>0</v>
      </c>
      <c r="L104" s="440" t="n">
        <v>3951360</v>
      </c>
    </row>
    <row r="105" s="413" customFormat="true" ht="24" hidden="false" customHeight="true" outlineLevel="0" collapsed="false">
      <c r="A105" s="382" t="s">
        <v>216</v>
      </c>
      <c r="B105" s="413" t="s">
        <v>142</v>
      </c>
      <c r="C105" s="196" t="s">
        <v>296</v>
      </c>
      <c r="D105" s="415" t="s">
        <v>297</v>
      </c>
      <c r="E105" s="438" t="n">
        <v>0</v>
      </c>
      <c r="F105" s="438" t="n">
        <v>0</v>
      </c>
      <c r="G105" s="438" t="n">
        <v>0</v>
      </c>
      <c r="H105" s="438" t="n">
        <v>0</v>
      </c>
      <c r="I105" s="438" t="n">
        <v>0</v>
      </c>
      <c r="J105" s="438" t="n">
        <v>0</v>
      </c>
      <c r="K105" s="439" t="n">
        <v>0</v>
      </c>
      <c r="L105" s="440" t="n">
        <v>0</v>
      </c>
    </row>
    <row r="106" s="413" customFormat="true" ht="24" hidden="false" customHeight="true" outlineLevel="0" collapsed="false">
      <c r="A106" s="382" t="s">
        <v>216</v>
      </c>
      <c r="B106" s="413" t="s">
        <v>142</v>
      </c>
      <c r="C106" s="196" t="s">
        <v>298</v>
      </c>
      <c r="D106" s="415" t="s">
        <v>299</v>
      </c>
      <c r="E106" s="438" t="n">
        <v>0</v>
      </c>
      <c r="F106" s="438" t="n">
        <v>0</v>
      </c>
      <c r="G106" s="438" t="n">
        <v>0</v>
      </c>
      <c r="H106" s="438" t="n">
        <v>0</v>
      </c>
      <c r="I106" s="438" t="n">
        <v>0</v>
      </c>
      <c r="J106" s="438" t="n">
        <v>0</v>
      </c>
      <c r="K106" s="439" t="n">
        <v>0</v>
      </c>
      <c r="L106" s="440" t="n">
        <v>0</v>
      </c>
    </row>
    <row r="107" s="413" customFormat="true" ht="24" hidden="false" customHeight="true" outlineLevel="0" collapsed="false">
      <c r="A107" s="382" t="s">
        <v>216</v>
      </c>
      <c r="B107" s="413" t="s">
        <v>142</v>
      </c>
      <c r="C107" s="196" t="s">
        <v>300</v>
      </c>
      <c r="D107" s="415" t="s">
        <v>301</v>
      </c>
      <c r="E107" s="438" t="n">
        <v>0</v>
      </c>
      <c r="F107" s="438" t="n">
        <v>0</v>
      </c>
      <c r="G107" s="438" t="n">
        <v>0</v>
      </c>
      <c r="H107" s="438" t="n">
        <v>0</v>
      </c>
      <c r="I107" s="438" t="n">
        <v>0</v>
      </c>
      <c r="J107" s="438" t="n">
        <v>0</v>
      </c>
      <c r="K107" s="439" t="n">
        <v>0</v>
      </c>
      <c r="L107" s="440" t="n">
        <v>0</v>
      </c>
    </row>
    <row r="108" s="413" customFormat="true" ht="24" hidden="false" customHeight="true" outlineLevel="0" collapsed="false">
      <c r="A108" s="382" t="s">
        <v>216</v>
      </c>
      <c r="B108" s="413" t="s">
        <v>142</v>
      </c>
      <c r="C108" s="196" t="s">
        <v>302</v>
      </c>
      <c r="D108" s="415" t="s">
        <v>303</v>
      </c>
      <c r="E108" s="438" t="n">
        <v>0</v>
      </c>
      <c r="F108" s="438" t="n">
        <v>0</v>
      </c>
      <c r="G108" s="438" t="n">
        <v>0</v>
      </c>
      <c r="H108" s="438" t="n">
        <v>0</v>
      </c>
      <c r="I108" s="438" t="n">
        <v>0</v>
      </c>
      <c r="J108" s="438" t="n">
        <v>0</v>
      </c>
      <c r="K108" s="439" t="n">
        <v>0</v>
      </c>
      <c r="L108" s="440" t="n">
        <v>0</v>
      </c>
    </row>
    <row r="109" s="413" customFormat="true" ht="24" hidden="false" customHeight="true" outlineLevel="0" collapsed="false">
      <c r="A109" s="382" t="s">
        <v>216</v>
      </c>
      <c r="B109" s="413" t="s">
        <v>142</v>
      </c>
      <c r="C109" s="196" t="s">
        <v>304</v>
      </c>
      <c r="D109" s="415" t="s">
        <v>305</v>
      </c>
      <c r="E109" s="438" t="n">
        <v>0</v>
      </c>
      <c r="F109" s="438" t="n">
        <v>0</v>
      </c>
      <c r="G109" s="438" t="n">
        <v>0</v>
      </c>
      <c r="H109" s="438" t="n">
        <v>0</v>
      </c>
      <c r="I109" s="438" t="n">
        <v>0</v>
      </c>
      <c r="J109" s="438" t="n">
        <v>0</v>
      </c>
      <c r="K109" s="439" t="n">
        <v>0</v>
      </c>
      <c r="L109" s="440" t="n">
        <v>0</v>
      </c>
    </row>
    <row r="110" s="413" customFormat="true" ht="24" hidden="false" customHeight="true" outlineLevel="0" collapsed="false">
      <c r="A110" s="382" t="s">
        <v>216</v>
      </c>
      <c r="B110" s="413" t="s">
        <v>142</v>
      </c>
      <c r="C110" s="196" t="s">
        <v>306</v>
      </c>
      <c r="D110" s="415" t="s">
        <v>307</v>
      </c>
      <c r="E110" s="438" t="n">
        <v>0</v>
      </c>
      <c r="F110" s="438" t="n">
        <v>0</v>
      </c>
      <c r="G110" s="438" t="n">
        <v>0</v>
      </c>
      <c r="H110" s="438" t="n">
        <v>0</v>
      </c>
      <c r="I110" s="438" t="n">
        <v>0</v>
      </c>
      <c r="J110" s="438" t="n">
        <v>0</v>
      </c>
      <c r="K110" s="439" t="n">
        <v>0</v>
      </c>
      <c r="L110" s="440" t="n">
        <v>0</v>
      </c>
    </row>
    <row r="111" s="413" customFormat="true" ht="24" hidden="false" customHeight="true" outlineLevel="0" collapsed="false">
      <c r="A111" s="382" t="s">
        <v>216</v>
      </c>
      <c r="B111" s="413" t="s">
        <v>142</v>
      </c>
      <c r="C111" s="196" t="s">
        <v>308</v>
      </c>
      <c r="D111" s="415" t="s">
        <v>309</v>
      </c>
      <c r="E111" s="438" t="n">
        <v>0</v>
      </c>
      <c r="F111" s="438" t="n">
        <v>0</v>
      </c>
      <c r="G111" s="438" t="n">
        <v>0</v>
      </c>
      <c r="H111" s="438" t="n">
        <v>0</v>
      </c>
      <c r="I111" s="438" t="n">
        <v>0</v>
      </c>
      <c r="J111" s="438" t="n">
        <v>0</v>
      </c>
      <c r="K111" s="439" t="n">
        <v>0</v>
      </c>
      <c r="L111" s="440" t="n">
        <v>0</v>
      </c>
    </row>
    <row r="112" s="413" customFormat="true" ht="24" hidden="false" customHeight="true" outlineLevel="0" collapsed="false">
      <c r="A112" s="382" t="s">
        <v>216</v>
      </c>
      <c r="B112" s="413" t="s">
        <v>142</v>
      </c>
      <c r="C112" s="196" t="s">
        <v>310</v>
      </c>
      <c r="D112" s="415" t="s">
        <v>311</v>
      </c>
      <c r="E112" s="438" t="n">
        <v>0</v>
      </c>
      <c r="F112" s="438" t="n">
        <v>0</v>
      </c>
      <c r="G112" s="438" t="n">
        <v>0</v>
      </c>
      <c r="H112" s="438" t="n">
        <v>0</v>
      </c>
      <c r="I112" s="438" t="n">
        <v>0</v>
      </c>
      <c r="J112" s="438" t="n">
        <v>0</v>
      </c>
      <c r="K112" s="439" t="n">
        <v>0</v>
      </c>
      <c r="L112" s="440" t="n">
        <v>0</v>
      </c>
    </row>
    <row r="113" s="413" customFormat="true" ht="24" hidden="false" customHeight="true" outlineLevel="0" collapsed="false">
      <c r="A113" s="382" t="s">
        <v>216</v>
      </c>
      <c r="B113" s="413" t="s">
        <v>142</v>
      </c>
      <c r="C113" s="196" t="s">
        <v>312</v>
      </c>
      <c r="D113" s="415" t="s">
        <v>313</v>
      </c>
      <c r="E113" s="438" t="n">
        <v>0</v>
      </c>
      <c r="F113" s="438" t="n">
        <v>0</v>
      </c>
      <c r="G113" s="438" t="n">
        <v>0</v>
      </c>
      <c r="H113" s="438" t="n">
        <v>0</v>
      </c>
      <c r="I113" s="438" t="n">
        <v>0</v>
      </c>
      <c r="J113" s="438" t="n">
        <v>0</v>
      </c>
      <c r="K113" s="439" t="n">
        <v>0</v>
      </c>
      <c r="L113" s="440" t="n">
        <v>0</v>
      </c>
    </row>
    <row r="114" s="413" customFormat="true" ht="24" hidden="false" customHeight="true" outlineLevel="0" collapsed="false">
      <c r="A114" s="382" t="s">
        <v>216</v>
      </c>
      <c r="B114" s="413" t="s">
        <v>142</v>
      </c>
      <c r="C114" s="196" t="s">
        <v>314</v>
      </c>
      <c r="D114" s="415" t="s">
        <v>315</v>
      </c>
      <c r="E114" s="438" t="n">
        <v>0</v>
      </c>
      <c r="F114" s="438" t="n">
        <v>0</v>
      </c>
      <c r="G114" s="438" t="n">
        <v>0</v>
      </c>
      <c r="H114" s="438" t="n">
        <v>0</v>
      </c>
      <c r="I114" s="438" t="n">
        <v>0</v>
      </c>
      <c r="J114" s="438" t="n">
        <v>0</v>
      </c>
      <c r="K114" s="439" t="n">
        <v>0</v>
      </c>
      <c r="L114" s="440" t="n">
        <v>0</v>
      </c>
    </row>
    <row r="115" s="413" customFormat="true" ht="24" hidden="false" customHeight="true" outlineLevel="0" collapsed="false">
      <c r="A115" s="382" t="s">
        <v>216</v>
      </c>
      <c r="B115" s="413" t="s">
        <v>142</v>
      </c>
      <c r="C115" s="196" t="s">
        <v>316</v>
      </c>
      <c r="D115" s="415" t="s">
        <v>317</v>
      </c>
      <c r="E115" s="438" t="n">
        <v>0</v>
      </c>
      <c r="F115" s="438" t="n">
        <v>0</v>
      </c>
      <c r="G115" s="438" t="n">
        <v>0</v>
      </c>
      <c r="H115" s="438" t="n">
        <v>0</v>
      </c>
      <c r="I115" s="438" t="n">
        <v>0</v>
      </c>
      <c r="J115" s="438" t="n">
        <v>0</v>
      </c>
      <c r="K115" s="439" t="n">
        <v>0</v>
      </c>
      <c r="L115" s="440" t="n">
        <v>0</v>
      </c>
    </row>
    <row r="116" s="413" customFormat="true" ht="24" hidden="false" customHeight="true" outlineLevel="0" collapsed="false">
      <c r="A116" s="382" t="s">
        <v>216</v>
      </c>
      <c r="B116" s="413" t="s">
        <v>142</v>
      </c>
      <c r="C116" s="196" t="s">
        <v>318</v>
      </c>
      <c r="D116" s="415" t="s">
        <v>319</v>
      </c>
      <c r="E116" s="438" t="n">
        <v>0</v>
      </c>
      <c r="F116" s="438" t="n">
        <v>0</v>
      </c>
      <c r="G116" s="438" t="n">
        <v>0</v>
      </c>
      <c r="H116" s="438" t="n">
        <v>0</v>
      </c>
      <c r="I116" s="438" t="n">
        <v>0</v>
      </c>
      <c r="J116" s="438" t="n">
        <v>0</v>
      </c>
      <c r="K116" s="439" t="n">
        <v>0</v>
      </c>
      <c r="L116" s="440" t="n">
        <v>0</v>
      </c>
    </row>
    <row r="117" s="413" customFormat="true" ht="24" hidden="false" customHeight="true" outlineLevel="0" collapsed="false">
      <c r="A117" s="382" t="s">
        <v>216</v>
      </c>
      <c r="B117" s="413" t="s">
        <v>142</v>
      </c>
      <c r="C117" s="196" t="s">
        <v>296</v>
      </c>
      <c r="D117" s="415" t="s">
        <v>320</v>
      </c>
      <c r="E117" s="438" t="n">
        <v>0</v>
      </c>
      <c r="F117" s="438" t="n">
        <v>0</v>
      </c>
      <c r="G117" s="438" t="n">
        <v>0</v>
      </c>
      <c r="H117" s="438" t="n">
        <v>0</v>
      </c>
      <c r="I117" s="438" t="n">
        <v>0</v>
      </c>
      <c r="J117" s="438" t="n">
        <v>0</v>
      </c>
      <c r="K117" s="439" t="n">
        <v>0</v>
      </c>
      <c r="L117" s="440" t="n">
        <v>285200</v>
      </c>
    </row>
    <row r="118" s="413" customFormat="true" ht="24" hidden="false" customHeight="true" outlineLevel="0" collapsed="false">
      <c r="A118" s="382" t="s">
        <v>216</v>
      </c>
      <c r="B118" s="413" t="s">
        <v>142</v>
      </c>
      <c r="C118" s="196" t="s">
        <v>321</v>
      </c>
      <c r="D118" s="415" t="s">
        <v>322</v>
      </c>
      <c r="E118" s="438" t="n">
        <v>0</v>
      </c>
      <c r="F118" s="438" t="n">
        <v>0</v>
      </c>
      <c r="G118" s="438" t="n">
        <v>0</v>
      </c>
      <c r="H118" s="438" t="n">
        <v>0</v>
      </c>
      <c r="I118" s="438" t="n">
        <v>0</v>
      </c>
      <c r="J118" s="438" t="n">
        <v>0</v>
      </c>
      <c r="K118" s="439" t="n">
        <v>0</v>
      </c>
      <c r="L118" s="440" t="n">
        <v>368678</v>
      </c>
    </row>
    <row r="119" s="413" customFormat="true" ht="24" hidden="false" customHeight="true" outlineLevel="0" collapsed="false">
      <c r="A119" s="382" t="s">
        <v>216</v>
      </c>
      <c r="B119" s="413" t="s">
        <v>142</v>
      </c>
      <c r="C119" s="196" t="s">
        <v>173</v>
      </c>
      <c r="D119" s="415" t="s">
        <v>323</v>
      </c>
      <c r="E119" s="438" t="n">
        <v>0</v>
      </c>
      <c r="F119" s="438" t="n">
        <v>304940</v>
      </c>
      <c r="G119" s="438" t="n">
        <v>790740</v>
      </c>
      <c r="H119" s="438" t="n">
        <v>0</v>
      </c>
      <c r="I119" s="438" t="n">
        <v>385200</v>
      </c>
      <c r="J119" s="438" t="n">
        <v>150080</v>
      </c>
      <c r="K119" s="439" t="n">
        <v>1630960</v>
      </c>
      <c r="L119" s="440" t="n">
        <v>58247066</v>
      </c>
    </row>
    <row r="120" s="413" customFormat="true" ht="24" hidden="false" customHeight="true" outlineLevel="0" collapsed="false">
      <c r="A120" s="382" t="s">
        <v>216</v>
      </c>
      <c r="B120" s="413" t="s">
        <v>142</v>
      </c>
      <c r="C120" s="196" t="s">
        <v>324</v>
      </c>
      <c r="D120" s="415" t="s">
        <v>325</v>
      </c>
      <c r="E120" s="438" t="n">
        <v>270900</v>
      </c>
      <c r="F120" s="438" t="n">
        <v>5707366</v>
      </c>
      <c r="G120" s="438" t="n">
        <v>3448760</v>
      </c>
      <c r="H120" s="438" t="n">
        <v>414300</v>
      </c>
      <c r="I120" s="438" t="n">
        <v>567300</v>
      </c>
      <c r="J120" s="438" t="n">
        <v>912116</v>
      </c>
      <c r="K120" s="439" t="n">
        <v>11320742</v>
      </c>
      <c r="L120" s="440" t="n">
        <v>922912813</v>
      </c>
    </row>
    <row r="121" s="413" customFormat="true" ht="24" hidden="false" customHeight="true" outlineLevel="0" collapsed="false">
      <c r="A121" s="382" t="s">
        <v>216</v>
      </c>
      <c r="B121" s="413" t="s">
        <v>142</v>
      </c>
      <c r="C121" s="196" t="s">
        <v>326</v>
      </c>
      <c r="D121" s="415" t="s">
        <v>327</v>
      </c>
      <c r="E121" s="438" t="n">
        <v>0</v>
      </c>
      <c r="F121" s="438" t="n">
        <v>21210150</v>
      </c>
      <c r="G121" s="438" t="n">
        <v>0</v>
      </c>
      <c r="H121" s="438" t="n">
        <v>0</v>
      </c>
      <c r="I121" s="438" t="n">
        <v>10636656</v>
      </c>
      <c r="J121" s="438" t="n">
        <v>0</v>
      </c>
      <c r="K121" s="439" t="n">
        <v>31846806</v>
      </c>
      <c r="L121" s="440" t="n">
        <v>219990403</v>
      </c>
    </row>
    <row r="122" s="413" customFormat="true" ht="24" hidden="false" customHeight="true" outlineLevel="0" collapsed="false">
      <c r="A122" s="382" t="s">
        <v>216</v>
      </c>
      <c r="B122" s="413" t="s">
        <v>142</v>
      </c>
      <c r="C122" s="196" t="s">
        <v>328</v>
      </c>
      <c r="D122" s="415" t="s">
        <v>329</v>
      </c>
      <c r="E122" s="438" t="n">
        <v>0</v>
      </c>
      <c r="F122" s="438" t="n">
        <v>0</v>
      </c>
      <c r="G122" s="438" t="n">
        <v>0</v>
      </c>
      <c r="H122" s="438" t="n">
        <v>0</v>
      </c>
      <c r="I122" s="438" t="n">
        <v>0</v>
      </c>
      <c r="J122" s="438" t="n">
        <v>0</v>
      </c>
      <c r="K122" s="439" t="n">
        <v>0</v>
      </c>
      <c r="L122" s="440" t="n">
        <v>265869417</v>
      </c>
    </row>
    <row r="123" s="413" customFormat="true" ht="24" hidden="false" customHeight="true" outlineLevel="0" collapsed="false">
      <c r="A123" s="382" t="s">
        <v>216</v>
      </c>
      <c r="B123" s="413" t="s">
        <v>142</v>
      </c>
      <c r="C123" s="196" t="s">
        <v>330</v>
      </c>
      <c r="D123" s="415" t="s">
        <v>331</v>
      </c>
      <c r="E123" s="438" t="n">
        <v>0</v>
      </c>
      <c r="F123" s="438" t="n">
        <v>0</v>
      </c>
      <c r="G123" s="438" t="n">
        <v>0</v>
      </c>
      <c r="H123" s="438" t="n">
        <v>0</v>
      </c>
      <c r="I123" s="438" t="n">
        <v>0</v>
      </c>
      <c r="J123" s="438" t="n">
        <v>0</v>
      </c>
      <c r="K123" s="439" t="n">
        <v>0</v>
      </c>
      <c r="L123" s="440" t="n">
        <v>0</v>
      </c>
    </row>
    <row r="124" s="413" customFormat="true" ht="24" hidden="false" customHeight="true" outlineLevel="0" collapsed="false">
      <c r="A124" s="382" t="s">
        <v>216</v>
      </c>
      <c r="B124" s="413" t="s">
        <v>142</v>
      </c>
      <c r="C124" s="196" t="s">
        <v>332</v>
      </c>
      <c r="D124" s="415" t="s">
        <v>333</v>
      </c>
      <c r="E124" s="438" t="n">
        <v>0</v>
      </c>
      <c r="F124" s="438" t="n">
        <v>0</v>
      </c>
      <c r="G124" s="438" t="n">
        <v>0</v>
      </c>
      <c r="H124" s="438" t="n">
        <v>0</v>
      </c>
      <c r="I124" s="438" t="n">
        <v>0</v>
      </c>
      <c r="J124" s="438" t="n">
        <v>0</v>
      </c>
      <c r="K124" s="439" t="n">
        <v>0</v>
      </c>
      <c r="L124" s="440" t="n">
        <v>2287983</v>
      </c>
    </row>
    <row r="125" s="413" customFormat="true" ht="24" hidden="false" customHeight="true" outlineLevel="0" collapsed="false">
      <c r="A125" s="382" t="s">
        <v>216</v>
      </c>
      <c r="B125" s="413" t="s">
        <v>142</v>
      </c>
      <c r="C125" s="196" t="s">
        <v>330</v>
      </c>
      <c r="D125" s="415" t="s">
        <v>334</v>
      </c>
      <c r="E125" s="438" t="n">
        <v>0</v>
      </c>
      <c r="F125" s="438" t="n">
        <v>0</v>
      </c>
      <c r="G125" s="438" t="n">
        <v>0</v>
      </c>
      <c r="H125" s="438" t="n">
        <v>0</v>
      </c>
      <c r="I125" s="438" t="n">
        <v>0</v>
      </c>
      <c r="J125" s="438" t="n">
        <v>0</v>
      </c>
      <c r="K125" s="439" t="n">
        <v>0</v>
      </c>
      <c r="L125" s="440" t="n">
        <v>8640</v>
      </c>
    </row>
    <row r="126" s="413" customFormat="true" ht="24" hidden="false" customHeight="true" outlineLevel="0" collapsed="false">
      <c r="A126" s="382" t="s">
        <v>216</v>
      </c>
      <c r="B126" s="413" t="s">
        <v>142</v>
      </c>
      <c r="C126" s="196" t="s">
        <v>335</v>
      </c>
      <c r="D126" s="415" t="s">
        <v>336</v>
      </c>
      <c r="E126" s="438" t="n">
        <v>193600</v>
      </c>
      <c r="F126" s="438" t="n">
        <v>112700</v>
      </c>
      <c r="G126" s="438" t="n">
        <v>1539200</v>
      </c>
      <c r="H126" s="438" t="n">
        <v>64400</v>
      </c>
      <c r="I126" s="438" t="n">
        <v>177100</v>
      </c>
      <c r="J126" s="438" t="n">
        <v>363000</v>
      </c>
      <c r="K126" s="439" t="n">
        <v>2450000</v>
      </c>
      <c r="L126" s="440" t="n">
        <v>90354222</v>
      </c>
    </row>
    <row r="127" s="413" customFormat="true" ht="24" hidden="false" customHeight="true" outlineLevel="0" collapsed="false">
      <c r="A127" s="382" t="s">
        <v>216</v>
      </c>
      <c r="B127" s="413" t="s">
        <v>142</v>
      </c>
      <c r="C127" s="196" t="s">
        <v>337</v>
      </c>
      <c r="D127" s="415" t="s">
        <v>338</v>
      </c>
      <c r="E127" s="438" t="n">
        <v>0</v>
      </c>
      <c r="F127" s="438" t="n">
        <v>155200</v>
      </c>
      <c r="G127" s="438" t="n">
        <v>1280700</v>
      </c>
      <c r="H127" s="438" t="n">
        <v>0</v>
      </c>
      <c r="I127" s="438" t="n">
        <v>155200</v>
      </c>
      <c r="J127" s="438" t="n">
        <v>0</v>
      </c>
      <c r="K127" s="439" t="n">
        <v>1591100</v>
      </c>
      <c r="L127" s="440" t="n">
        <v>31239800</v>
      </c>
    </row>
    <row r="128" s="413" customFormat="true" ht="24" hidden="false" customHeight="true" outlineLevel="0" collapsed="false">
      <c r="A128" s="382" t="s">
        <v>216</v>
      </c>
      <c r="B128" s="413" t="s">
        <v>142</v>
      </c>
      <c r="C128" s="196" t="s">
        <v>339</v>
      </c>
      <c r="D128" s="415" t="s">
        <v>340</v>
      </c>
      <c r="E128" s="438" t="n">
        <v>0</v>
      </c>
      <c r="F128" s="438" t="n">
        <v>0</v>
      </c>
      <c r="G128" s="438" t="n">
        <v>0</v>
      </c>
      <c r="H128" s="438" t="n">
        <v>0</v>
      </c>
      <c r="I128" s="438" t="n">
        <v>0</v>
      </c>
      <c r="J128" s="438" t="n">
        <v>0</v>
      </c>
      <c r="K128" s="439" t="n">
        <v>0</v>
      </c>
      <c r="L128" s="440" t="n">
        <v>1608485636</v>
      </c>
    </row>
    <row r="129" s="413" customFormat="true" ht="24" hidden="false" customHeight="true" outlineLevel="0" collapsed="false">
      <c r="A129" s="382" t="s">
        <v>216</v>
      </c>
      <c r="B129" s="413" t="s">
        <v>142</v>
      </c>
      <c r="C129" s="196" t="s">
        <v>341</v>
      </c>
      <c r="D129" s="415" t="s">
        <v>342</v>
      </c>
      <c r="E129" s="438" t="n">
        <v>0</v>
      </c>
      <c r="F129" s="438" t="n">
        <v>0</v>
      </c>
      <c r="G129" s="438" t="n">
        <v>0</v>
      </c>
      <c r="H129" s="438" t="n">
        <v>0</v>
      </c>
      <c r="I129" s="438" t="n">
        <v>0</v>
      </c>
      <c r="J129" s="438" t="n">
        <v>0</v>
      </c>
      <c r="K129" s="439" t="n">
        <v>0</v>
      </c>
      <c r="L129" s="440" t="n">
        <v>54500</v>
      </c>
    </row>
    <row r="130" s="413" customFormat="true" ht="24" hidden="false" customHeight="true" outlineLevel="0" collapsed="false">
      <c r="A130" s="382" t="s">
        <v>216</v>
      </c>
      <c r="B130" s="413" t="s">
        <v>142</v>
      </c>
      <c r="C130" s="196" t="s">
        <v>343</v>
      </c>
      <c r="D130" s="415" t="s">
        <v>344</v>
      </c>
      <c r="E130" s="438" t="n">
        <v>0</v>
      </c>
      <c r="F130" s="438" t="n">
        <v>0</v>
      </c>
      <c r="G130" s="438" t="n">
        <v>19600</v>
      </c>
      <c r="H130" s="438" t="n">
        <v>0</v>
      </c>
      <c r="I130" s="438" t="n">
        <v>0</v>
      </c>
      <c r="J130" s="438" t="n">
        <v>0</v>
      </c>
      <c r="K130" s="439" t="n">
        <v>19600</v>
      </c>
      <c r="L130" s="440" t="n">
        <v>6955972</v>
      </c>
    </row>
    <row r="131" s="413" customFormat="true" ht="24" hidden="false" customHeight="true" outlineLevel="0" collapsed="false">
      <c r="A131" s="382" t="s">
        <v>216</v>
      </c>
      <c r="B131" s="413" t="s">
        <v>142</v>
      </c>
      <c r="C131" s="196" t="s">
        <v>345</v>
      </c>
      <c r="D131" s="415" t="s">
        <v>346</v>
      </c>
      <c r="E131" s="438" t="n">
        <v>0</v>
      </c>
      <c r="F131" s="438" t="n">
        <v>0</v>
      </c>
      <c r="G131" s="438" t="n">
        <v>22720</v>
      </c>
      <c r="H131" s="438" t="n">
        <v>0</v>
      </c>
      <c r="I131" s="438" t="n">
        <v>0</v>
      </c>
      <c r="J131" s="438" t="n">
        <v>0</v>
      </c>
      <c r="K131" s="439" t="n">
        <v>22720</v>
      </c>
      <c r="L131" s="440" t="n">
        <v>1965490</v>
      </c>
    </row>
    <row r="132" s="413" customFormat="true" ht="24" hidden="false" customHeight="true" outlineLevel="0" collapsed="false">
      <c r="A132" s="382" t="s">
        <v>216</v>
      </c>
      <c r="B132" s="413" t="s">
        <v>142</v>
      </c>
      <c r="C132" s="196" t="s">
        <v>335</v>
      </c>
      <c r="D132" s="415" t="s">
        <v>347</v>
      </c>
      <c r="E132" s="438" t="n">
        <v>0</v>
      </c>
      <c r="F132" s="438" t="n">
        <v>0</v>
      </c>
      <c r="G132" s="438" t="n">
        <v>0</v>
      </c>
      <c r="H132" s="438" t="n">
        <v>0</v>
      </c>
      <c r="I132" s="438" t="n">
        <v>0</v>
      </c>
      <c r="J132" s="438" t="n">
        <v>0</v>
      </c>
      <c r="K132" s="439" t="n">
        <v>0</v>
      </c>
      <c r="L132" s="440" t="n">
        <v>0</v>
      </c>
    </row>
    <row r="133" s="413" customFormat="true" ht="24" hidden="false" customHeight="true" outlineLevel="0" collapsed="false">
      <c r="A133" s="382" t="s">
        <v>216</v>
      </c>
      <c r="B133" s="413" t="s">
        <v>142</v>
      </c>
      <c r="C133" s="196" t="s">
        <v>348</v>
      </c>
      <c r="D133" s="415" t="s">
        <v>349</v>
      </c>
      <c r="E133" s="438" t="n">
        <v>0</v>
      </c>
      <c r="F133" s="438" t="n">
        <v>0</v>
      </c>
      <c r="G133" s="438" t="n">
        <v>0</v>
      </c>
      <c r="H133" s="438" t="n">
        <v>0</v>
      </c>
      <c r="I133" s="438" t="n">
        <v>0</v>
      </c>
      <c r="J133" s="438" t="n">
        <v>0</v>
      </c>
      <c r="K133" s="439" t="n">
        <v>0</v>
      </c>
      <c r="L133" s="440" t="n">
        <v>0</v>
      </c>
    </row>
    <row r="134" s="413" customFormat="true" ht="24" hidden="false" customHeight="true" outlineLevel="0" collapsed="false">
      <c r="A134" s="382" t="s">
        <v>216</v>
      </c>
      <c r="B134" s="413" t="s">
        <v>142</v>
      </c>
      <c r="C134" s="196" t="s">
        <v>350</v>
      </c>
      <c r="D134" s="415" t="s">
        <v>351</v>
      </c>
      <c r="E134" s="438" t="n">
        <v>0</v>
      </c>
      <c r="F134" s="438" t="n">
        <v>0</v>
      </c>
      <c r="G134" s="438" t="n">
        <v>0</v>
      </c>
      <c r="H134" s="438" t="n">
        <v>0</v>
      </c>
      <c r="I134" s="438" t="n">
        <v>0</v>
      </c>
      <c r="J134" s="438" t="n">
        <v>0</v>
      </c>
      <c r="K134" s="439" t="n">
        <v>0</v>
      </c>
      <c r="L134" s="440" t="n">
        <v>0</v>
      </c>
    </row>
    <row r="135" s="413" customFormat="true" ht="24" hidden="false" customHeight="true" outlineLevel="0" collapsed="false">
      <c r="A135" s="382" t="s">
        <v>216</v>
      </c>
      <c r="B135" s="413" t="s">
        <v>142</v>
      </c>
      <c r="C135" s="196" t="s">
        <v>352</v>
      </c>
      <c r="D135" s="415" t="s">
        <v>353</v>
      </c>
      <c r="E135" s="438" t="n">
        <v>0</v>
      </c>
      <c r="F135" s="438" t="n">
        <v>0</v>
      </c>
      <c r="G135" s="438" t="n">
        <v>0</v>
      </c>
      <c r="H135" s="438" t="n">
        <v>0</v>
      </c>
      <c r="I135" s="438" t="n">
        <v>0</v>
      </c>
      <c r="J135" s="438" t="n">
        <v>0</v>
      </c>
      <c r="K135" s="439" t="n">
        <v>0</v>
      </c>
      <c r="L135" s="440" t="n">
        <v>50070208</v>
      </c>
    </row>
    <row r="136" s="413" customFormat="true" ht="24" hidden="false" customHeight="true" outlineLevel="0" collapsed="false">
      <c r="A136" s="382" t="s">
        <v>216</v>
      </c>
      <c r="B136" s="413" t="s">
        <v>142</v>
      </c>
      <c r="C136" s="196" t="s">
        <v>354</v>
      </c>
      <c r="D136" s="415" t="s">
        <v>355</v>
      </c>
      <c r="E136" s="438" t="n">
        <v>0</v>
      </c>
      <c r="F136" s="438" t="n">
        <v>0</v>
      </c>
      <c r="G136" s="438" t="n">
        <v>0</v>
      </c>
      <c r="H136" s="438" t="n">
        <v>0</v>
      </c>
      <c r="I136" s="438" t="n">
        <v>0</v>
      </c>
      <c r="J136" s="438" t="n">
        <v>0</v>
      </c>
      <c r="K136" s="439" t="n">
        <v>0</v>
      </c>
      <c r="L136" s="440" t="n">
        <v>7147116</v>
      </c>
    </row>
    <row r="137" s="413" customFormat="true" ht="24" hidden="false" customHeight="true" outlineLevel="0" collapsed="false">
      <c r="A137" s="382" t="s">
        <v>216</v>
      </c>
      <c r="B137" s="413" t="s">
        <v>142</v>
      </c>
      <c r="C137" s="196" t="s">
        <v>356</v>
      </c>
      <c r="D137" s="415" t="s">
        <v>357</v>
      </c>
      <c r="E137" s="438" t="n">
        <v>0</v>
      </c>
      <c r="F137" s="438" t="n">
        <v>0</v>
      </c>
      <c r="G137" s="438" t="n">
        <v>0</v>
      </c>
      <c r="H137" s="438" t="n">
        <v>0</v>
      </c>
      <c r="I137" s="438" t="n">
        <v>0</v>
      </c>
      <c r="J137" s="438" t="n">
        <v>0</v>
      </c>
      <c r="K137" s="439" t="n">
        <v>0</v>
      </c>
      <c r="L137" s="440" t="n">
        <v>4088605</v>
      </c>
    </row>
    <row r="138" s="413" customFormat="true" ht="24" hidden="false" customHeight="true" outlineLevel="0" collapsed="false">
      <c r="A138" s="382" t="s">
        <v>216</v>
      </c>
      <c r="B138" s="413" t="s">
        <v>142</v>
      </c>
      <c r="C138" s="196" t="s">
        <v>358</v>
      </c>
      <c r="D138" s="415" t="s">
        <v>359</v>
      </c>
      <c r="E138" s="438" t="n">
        <v>0</v>
      </c>
      <c r="F138" s="438" t="n">
        <v>529200</v>
      </c>
      <c r="G138" s="438" t="n">
        <v>0</v>
      </c>
      <c r="H138" s="438" t="n">
        <v>32780</v>
      </c>
      <c r="I138" s="438" t="n">
        <v>2204562</v>
      </c>
      <c r="J138" s="438" t="n">
        <v>0</v>
      </c>
      <c r="K138" s="439" t="n">
        <v>2766542</v>
      </c>
      <c r="L138" s="440" t="n">
        <v>78770610</v>
      </c>
    </row>
    <row r="139" s="413" customFormat="true" ht="24" hidden="false" customHeight="true" outlineLevel="0" collapsed="false">
      <c r="A139" s="382" t="s">
        <v>216</v>
      </c>
      <c r="B139" s="413" t="s">
        <v>142</v>
      </c>
      <c r="C139" s="196" t="s">
        <v>360</v>
      </c>
      <c r="D139" s="415" t="s">
        <v>361</v>
      </c>
      <c r="E139" s="438" t="n">
        <v>256000</v>
      </c>
      <c r="F139" s="438" t="n">
        <v>363300</v>
      </c>
      <c r="G139" s="438" t="n">
        <v>0</v>
      </c>
      <c r="H139" s="438" t="n">
        <v>332600</v>
      </c>
      <c r="I139" s="438" t="n">
        <v>198600</v>
      </c>
      <c r="J139" s="438" t="n">
        <v>1348800</v>
      </c>
      <c r="K139" s="439" t="n">
        <v>2499300</v>
      </c>
      <c r="L139" s="440" t="n">
        <v>33459300</v>
      </c>
    </row>
    <row r="140" s="413" customFormat="true" ht="24" hidden="false" customHeight="true" outlineLevel="0" collapsed="false">
      <c r="A140" s="382" t="s">
        <v>216</v>
      </c>
      <c r="B140" s="413" t="s">
        <v>142</v>
      </c>
      <c r="C140" s="196" t="s">
        <v>337</v>
      </c>
      <c r="D140" s="415" t="s">
        <v>362</v>
      </c>
      <c r="E140" s="438" t="n">
        <v>0</v>
      </c>
      <c r="F140" s="438" t="n">
        <v>0</v>
      </c>
      <c r="G140" s="438" t="n">
        <v>0</v>
      </c>
      <c r="H140" s="438" t="n">
        <v>0</v>
      </c>
      <c r="I140" s="438" t="n">
        <v>0</v>
      </c>
      <c r="J140" s="438" t="n">
        <v>0</v>
      </c>
      <c r="K140" s="439" t="n">
        <v>0</v>
      </c>
      <c r="L140" s="440" t="n">
        <v>0</v>
      </c>
    </row>
    <row r="141" s="413" customFormat="true" ht="24" hidden="false" customHeight="true" outlineLevel="0" collapsed="false">
      <c r="A141" s="382" t="s">
        <v>216</v>
      </c>
      <c r="B141" s="413" t="s">
        <v>142</v>
      </c>
      <c r="C141" s="196" t="s">
        <v>363</v>
      </c>
      <c r="D141" s="415" t="s">
        <v>364</v>
      </c>
      <c r="E141" s="438" t="n">
        <v>0</v>
      </c>
      <c r="F141" s="438" t="n">
        <v>0</v>
      </c>
      <c r="G141" s="438" t="n">
        <v>0</v>
      </c>
      <c r="H141" s="438" t="n">
        <v>0</v>
      </c>
      <c r="I141" s="438" t="n">
        <v>0</v>
      </c>
      <c r="J141" s="438" t="n">
        <v>0</v>
      </c>
      <c r="K141" s="439" t="n">
        <v>0</v>
      </c>
      <c r="L141" s="440" t="n">
        <v>0</v>
      </c>
    </row>
    <row r="142" s="413" customFormat="true" ht="24" hidden="false" customHeight="true" outlineLevel="0" collapsed="false">
      <c r="A142" s="382" t="s">
        <v>216</v>
      </c>
      <c r="B142" s="413" t="s">
        <v>142</v>
      </c>
      <c r="C142" s="196" t="s">
        <v>365</v>
      </c>
      <c r="D142" s="415" t="s">
        <v>366</v>
      </c>
      <c r="E142" s="438" t="n">
        <v>0</v>
      </c>
      <c r="F142" s="438" t="n">
        <v>0</v>
      </c>
      <c r="G142" s="438" t="n">
        <v>0</v>
      </c>
      <c r="H142" s="438" t="n">
        <v>0</v>
      </c>
      <c r="I142" s="438" t="n">
        <v>0</v>
      </c>
      <c r="J142" s="438" t="n">
        <v>0</v>
      </c>
      <c r="K142" s="439" t="n">
        <v>0</v>
      </c>
      <c r="L142" s="440" t="n">
        <v>1104398995</v>
      </c>
    </row>
    <row r="143" s="413" customFormat="true" ht="24" hidden="false" customHeight="true" outlineLevel="0" collapsed="false">
      <c r="A143" s="382" t="s">
        <v>216</v>
      </c>
      <c r="B143" s="413" t="s">
        <v>142</v>
      </c>
      <c r="C143" s="196" t="s">
        <v>367</v>
      </c>
      <c r="D143" s="415" t="s">
        <v>368</v>
      </c>
      <c r="E143" s="438" t="n">
        <v>0</v>
      </c>
      <c r="F143" s="438" t="n">
        <v>0</v>
      </c>
      <c r="G143" s="438" t="n">
        <v>0</v>
      </c>
      <c r="H143" s="438" t="n">
        <v>0</v>
      </c>
      <c r="I143" s="438" t="n">
        <v>0</v>
      </c>
      <c r="J143" s="438" t="n">
        <v>0</v>
      </c>
      <c r="K143" s="439" t="n">
        <v>0</v>
      </c>
      <c r="L143" s="440" t="n">
        <v>0</v>
      </c>
    </row>
    <row r="144" s="413" customFormat="true" ht="24" hidden="false" customHeight="true" outlineLevel="0" collapsed="false">
      <c r="A144" s="382" t="s">
        <v>216</v>
      </c>
      <c r="B144" s="413" t="s">
        <v>142</v>
      </c>
      <c r="C144" s="196" t="s">
        <v>369</v>
      </c>
      <c r="D144" s="415" t="s">
        <v>370</v>
      </c>
      <c r="E144" s="438" t="n">
        <v>0</v>
      </c>
      <c r="F144" s="438" t="n">
        <v>0</v>
      </c>
      <c r="G144" s="438" t="n">
        <v>0</v>
      </c>
      <c r="H144" s="438" t="n">
        <v>0</v>
      </c>
      <c r="I144" s="438" t="n">
        <v>0</v>
      </c>
      <c r="J144" s="438" t="n">
        <v>0</v>
      </c>
      <c r="K144" s="439" t="n">
        <v>0</v>
      </c>
      <c r="L144" s="440" t="n">
        <v>58314229</v>
      </c>
    </row>
    <row r="145" s="413" customFormat="true" ht="24" hidden="false" customHeight="true" outlineLevel="0" collapsed="false">
      <c r="A145" s="382" t="s">
        <v>216</v>
      </c>
      <c r="B145" s="413" t="s">
        <v>142</v>
      </c>
      <c r="C145" s="196" t="s">
        <v>371</v>
      </c>
      <c r="D145" s="415" t="s">
        <v>372</v>
      </c>
      <c r="E145" s="438" t="n">
        <v>0</v>
      </c>
      <c r="F145" s="438" t="n">
        <v>0</v>
      </c>
      <c r="G145" s="438" t="n">
        <v>0</v>
      </c>
      <c r="H145" s="438" t="n">
        <v>0</v>
      </c>
      <c r="I145" s="438" t="n">
        <v>0</v>
      </c>
      <c r="J145" s="438" t="n">
        <v>0</v>
      </c>
      <c r="K145" s="439" t="n">
        <v>0</v>
      </c>
      <c r="L145" s="440" t="n">
        <v>0</v>
      </c>
    </row>
    <row r="146" s="413" customFormat="true" ht="24" hidden="false" customHeight="true" outlineLevel="0" collapsed="false">
      <c r="A146" s="382" t="s">
        <v>216</v>
      </c>
      <c r="B146" s="413" t="s">
        <v>142</v>
      </c>
      <c r="C146" s="196" t="s">
        <v>373</v>
      </c>
      <c r="D146" s="415" t="s">
        <v>374</v>
      </c>
      <c r="E146" s="438" t="n">
        <v>0</v>
      </c>
      <c r="F146" s="438" t="n">
        <v>0</v>
      </c>
      <c r="G146" s="438" t="n">
        <v>0</v>
      </c>
      <c r="H146" s="438" t="n">
        <v>0</v>
      </c>
      <c r="I146" s="438" t="n">
        <v>0</v>
      </c>
      <c r="J146" s="438" t="n">
        <v>0</v>
      </c>
      <c r="K146" s="439" t="n">
        <v>0</v>
      </c>
      <c r="L146" s="440" t="n">
        <v>0</v>
      </c>
    </row>
    <row r="147" s="413" customFormat="true" ht="24" hidden="false" customHeight="true" outlineLevel="0" collapsed="false">
      <c r="A147" s="382" t="s">
        <v>216</v>
      </c>
      <c r="B147" s="413" t="s">
        <v>142</v>
      </c>
      <c r="C147" s="196" t="s">
        <v>377</v>
      </c>
      <c r="D147" s="415" t="s">
        <v>378</v>
      </c>
      <c r="E147" s="438" t="n">
        <v>0</v>
      </c>
      <c r="F147" s="438" t="n">
        <v>0</v>
      </c>
      <c r="G147" s="438" t="n">
        <v>0</v>
      </c>
      <c r="H147" s="438" t="n">
        <v>0</v>
      </c>
      <c r="I147" s="438" t="n">
        <v>0</v>
      </c>
      <c r="J147" s="438" t="n">
        <v>0</v>
      </c>
      <c r="K147" s="439" t="n">
        <v>0</v>
      </c>
      <c r="L147" s="440" t="n">
        <v>0</v>
      </c>
    </row>
    <row r="148" s="413" customFormat="true" ht="24" hidden="false" customHeight="true" outlineLevel="0" collapsed="false">
      <c r="A148" s="382" t="s">
        <v>216</v>
      </c>
      <c r="B148" s="413" t="s">
        <v>142</v>
      </c>
      <c r="C148" s="196" t="s">
        <v>379</v>
      </c>
      <c r="D148" s="415" t="s">
        <v>380</v>
      </c>
      <c r="E148" s="438" t="n">
        <v>0</v>
      </c>
      <c r="F148" s="438" t="n">
        <v>0</v>
      </c>
      <c r="G148" s="438" t="n">
        <v>0</v>
      </c>
      <c r="H148" s="438" t="n">
        <v>0</v>
      </c>
      <c r="I148" s="438" t="n">
        <v>0</v>
      </c>
      <c r="J148" s="438" t="n">
        <v>0</v>
      </c>
      <c r="K148" s="439" t="n">
        <v>0</v>
      </c>
      <c r="L148" s="440" t="n">
        <v>0</v>
      </c>
    </row>
    <row r="149" s="413" customFormat="true" ht="24" hidden="false" customHeight="true" outlineLevel="0" collapsed="false">
      <c r="A149" s="382" t="s">
        <v>216</v>
      </c>
      <c r="B149" s="413" t="s">
        <v>142</v>
      </c>
      <c r="C149" s="196" t="s">
        <v>381</v>
      </c>
      <c r="D149" s="415" t="s">
        <v>382</v>
      </c>
      <c r="E149" s="438" t="n">
        <v>0</v>
      </c>
      <c r="F149" s="438" t="n">
        <v>0</v>
      </c>
      <c r="G149" s="438" t="n">
        <v>0</v>
      </c>
      <c r="H149" s="438" t="n">
        <v>0</v>
      </c>
      <c r="I149" s="438" t="n">
        <v>0</v>
      </c>
      <c r="J149" s="438" t="n">
        <v>0</v>
      </c>
      <c r="K149" s="439" t="n">
        <v>0</v>
      </c>
      <c r="L149" s="440" t="n">
        <v>112745655</v>
      </c>
    </row>
    <row r="150" s="413" customFormat="true" ht="24" hidden="false" customHeight="true" outlineLevel="0" collapsed="false">
      <c r="A150" s="382" t="s">
        <v>216</v>
      </c>
      <c r="B150" s="413" t="s">
        <v>142</v>
      </c>
      <c r="C150" s="196" t="s">
        <v>383</v>
      </c>
      <c r="D150" s="415" t="s">
        <v>384</v>
      </c>
      <c r="E150" s="438" t="n">
        <v>21100</v>
      </c>
      <c r="F150" s="438" t="n">
        <v>21100</v>
      </c>
      <c r="G150" s="438" t="n">
        <v>42200</v>
      </c>
      <c r="H150" s="438" t="n">
        <v>0</v>
      </c>
      <c r="I150" s="438" t="n">
        <v>0</v>
      </c>
      <c r="J150" s="438" t="n">
        <v>42200</v>
      </c>
      <c r="K150" s="439" t="n">
        <v>126600</v>
      </c>
      <c r="L150" s="440" t="n">
        <v>8516804</v>
      </c>
    </row>
    <row r="151" s="413" customFormat="true" ht="24" hidden="false" customHeight="true" outlineLevel="0" collapsed="false">
      <c r="A151" s="382" t="s">
        <v>216</v>
      </c>
      <c r="B151" s="413" t="s">
        <v>142</v>
      </c>
      <c r="C151" s="196" t="s">
        <v>375</v>
      </c>
      <c r="D151" s="415" t="s">
        <v>376</v>
      </c>
      <c r="E151" s="438" t="n">
        <v>0</v>
      </c>
      <c r="F151" s="438" t="n">
        <v>0</v>
      </c>
      <c r="G151" s="438" t="n">
        <v>0</v>
      </c>
      <c r="H151" s="438" t="n">
        <v>0</v>
      </c>
      <c r="I151" s="438" t="n">
        <v>0</v>
      </c>
      <c r="J151" s="438" t="n">
        <v>0</v>
      </c>
      <c r="K151" s="439" t="n">
        <v>0</v>
      </c>
      <c r="L151" s="440" t="n">
        <v>0</v>
      </c>
    </row>
    <row r="152" s="413" customFormat="true" ht="24" hidden="false" customHeight="true" outlineLevel="0" collapsed="false">
      <c r="A152" s="382" t="s">
        <v>216</v>
      </c>
      <c r="B152" s="413" t="s">
        <v>142</v>
      </c>
      <c r="C152" s="196" t="s">
        <v>385</v>
      </c>
      <c r="D152" s="415" t="s">
        <v>386</v>
      </c>
      <c r="E152" s="438" t="n">
        <v>0</v>
      </c>
      <c r="F152" s="438" t="n">
        <v>0</v>
      </c>
      <c r="G152" s="438" t="n">
        <v>0</v>
      </c>
      <c r="H152" s="438" t="n">
        <v>0</v>
      </c>
      <c r="I152" s="438" t="n">
        <v>0</v>
      </c>
      <c r="J152" s="438" t="n">
        <v>0</v>
      </c>
      <c r="K152" s="439" t="n">
        <v>0</v>
      </c>
      <c r="L152" s="440" t="n">
        <v>0</v>
      </c>
    </row>
    <row r="153" s="413" customFormat="true" ht="24" hidden="false" customHeight="true" outlineLevel="0" collapsed="false">
      <c r="A153" s="382" t="s">
        <v>216</v>
      </c>
      <c r="B153" s="413" t="s">
        <v>142</v>
      </c>
      <c r="C153" s="196" t="s">
        <v>387</v>
      </c>
      <c r="D153" s="415" t="s">
        <v>388</v>
      </c>
      <c r="E153" s="438" t="n">
        <v>0</v>
      </c>
      <c r="F153" s="438" t="n">
        <v>0</v>
      </c>
      <c r="G153" s="438" t="n">
        <v>0</v>
      </c>
      <c r="H153" s="438" t="n">
        <v>0</v>
      </c>
      <c r="I153" s="438" t="n">
        <v>0</v>
      </c>
      <c r="J153" s="438" t="n">
        <v>0</v>
      </c>
      <c r="K153" s="439" t="n">
        <v>0</v>
      </c>
      <c r="L153" s="440" t="n">
        <v>0</v>
      </c>
    </row>
    <row r="154" s="413" customFormat="true" ht="24" hidden="false" customHeight="true" outlineLevel="0" collapsed="false">
      <c r="A154" s="382" t="s">
        <v>216</v>
      </c>
      <c r="B154" s="413" t="s">
        <v>142</v>
      </c>
      <c r="C154" s="196" t="s">
        <v>389</v>
      </c>
      <c r="D154" s="415" t="s">
        <v>390</v>
      </c>
      <c r="E154" s="438" t="n">
        <v>0</v>
      </c>
      <c r="F154" s="438" t="n">
        <v>0</v>
      </c>
      <c r="G154" s="438" t="n">
        <v>0</v>
      </c>
      <c r="H154" s="438" t="n">
        <v>0</v>
      </c>
      <c r="I154" s="438" t="n">
        <v>0</v>
      </c>
      <c r="J154" s="438" t="n">
        <v>0</v>
      </c>
      <c r="K154" s="439" t="n">
        <v>0</v>
      </c>
      <c r="L154" s="440" t="n">
        <v>747192</v>
      </c>
    </row>
    <row r="155" s="413" customFormat="true" ht="24" hidden="false" customHeight="true" outlineLevel="0" collapsed="false">
      <c r="A155" s="382" t="s">
        <v>216</v>
      </c>
      <c r="B155" s="413" t="s">
        <v>142</v>
      </c>
      <c r="C155" s="196" t="s">
        <v>391</v>
      </c>
      <c r="D155" s="415" t="s">
        <v>392</v>
      </c>
      <c r="E155" s="438" t="n">
        <v>0</v>
      </c>
      <c r="F155" s="438" t="n">
        <v>279000</v>
      </c>
      <c r="G155" s="438" t="n">
        <v>0</v>
      </c>
      <c r="H155" s="438" t="n">
        <v>0</v>
      </c>
      <c r="I155" s="438" t="n">
        <v>0</v>
      </c>
      <c r="J155" s="438" t="n">
        <v>0</v>
      </c>
      <c r="K155" s="439" t="n">
        <v>279000</v>
      </c>
      <c r="L155" s="440" t="n">
        <v>4436338</v>
      </c>
    </row>
    <row r="156" s="413" customFormat="true" ht="24" hidden="false" customHeight="true" outlineLevel="0" collapsed="false">
      <c r="A156" s="382" t="s">
        <v>216</v>
      </c>
      <c r="B156" s="413" t="s">
        <v>142</v>
      </c>
      <c r="C156" s="196" t="s">
        <v>393</v>
      </c>
      <c r="D156" s="415" t="s">
        <v>394</v>
      </c>
      <c r="E156" s="438" t="n">
        <v>0</v>
      </c>
      <c r="F156" s="438" t="n">
        <v>0</v>
      </c>
      <c r="G156" s="438" t="n">
        <v>0</v>
      </c>
      <c r="H156" s="438" t="n">
        <v>0</v>
      </c>
      <c r="I156" s="438" t="n">
        <v>0</v>
      </c>
      <c r="J156" s="438" t="n">
        <v>0</v>
      </c>
      <c r="K156" s="439" t="n">
        <v>0</v>
      </c>
      <c r="L156" s="440" t="n">
        <v>0</v>
      </c>
    </row>
    <row r="157" s="413" customFormat="true" ht="24" hidden="false" customHeight="true" outlineLevel="0" collapsed="false">
      <c r="A157" s="382" t="s">
        <v>216</v>
      </c>
      <c r="B157" s="413" t="s">
        <v>142</v>
      </c>
      <c r="C157" s="196" t="s">
        <v>395</v>
      </c>
      <c r="D157" s="415" t="s">
        <v>398</v>
      </c>
      <c r="E157" s="438" t="n">
        <v>0</v>
      </c>
      <c r="F157" s="438" t="n">
        <v>0</v>
      </c>
      <c r="G157" s="438" t="n">
        <v>0</v>
      </c>
      <c r="H157" s="438" t="n">
        <v>0</v>
      </c>
      <c r="I157" s="438" t="n">
        <v>0</v>
      </c>
      <c r="J157" s="438" t="n">
        <v>0</v>
      </c>
      <c r="K157" s="439" t="n">
        <v>0</v>
      </c>
      <c r="L157" s="440" t="n">
        <v>0</v>
      </c>
    </row>
    <row r="158" s="413" customFormat="true" ht="24" hidden="false" customHeight="true" outlineLevel="0" collapsed="false">
      <c r="A158" s="382" t="s">
        <v>216</v>
      </c>
      <c r="B158" s="413" t="s">
        <v>142</v>
      </c>
      <c r="C158" s="196" t="s">
        <v>397</v>
      </c>
      <c r="D158" s="415" t="s">
        <v>396</v>
      </c>
      <c r="E158" s="438" t="n">
        <v>0</v>
      </c>
      <c r="F158" s="438" t="n">
        <v>0</v>
      </c>
      <c r="G158" s="438" t="n">
        <v>0</v>
      </c>
      <c r="H158" s="438" t="n">
        <v>0</v>
      </c>
      <c r="I158" s="438" t="n">
        <v>0</v>
      </c>
      <c r="J158" s="438" t="n">
        <v>0</v>
      </c>
      <c r="K158" s="439" t="n">
        <v>0</v>
      </c>
      <c r="L158" s="440" t="n">
        <v>0</v>
      </c>
    </row>
    <row r="159" s="413" customFormat="true" ht="24" hidden="false" customHeight="true" outlineLevel="0" collapsed="false">
      <c r="A159" s="382" t="s">
        <v>216</v>
      </c>
      <c r="B159" s="413" t="s">
        <v>142</v>
      </c>
      <c r="C159" s="196" t="s">
        <v>343</v>
      </c>
      <c r="D159" s="415" t="s">
        <v>409</v>
      </c>
      <c r="E159" s="438" t="n">
        <v>0</v>
      </c>
      <c r="F159" s="438" t="n">
        <v>0</v>
      </c>
      <c r="G159" s="438" t="n">
        <v>0</v>
      </c>
      <c r="H159" s="438" t="n">
        <v>0</v>
      </c>
      <c r="I159" s="438" t="n">
        <v>0</v>
      </c>
      <c r="J159" s="438" t="n">
        <v>0</v>
      </c>
      <c r="K159" s="439" t="n">
        <v>0</v>
      </c>
      <c r="L159" s="440" t="n">
        <v>0</v>
      </c>
    </row>
    <row r="160" s="413" customFormat="true" ht="24" hidden="false" customHeight="true" outlineLevel="0" collapsed="false">
      <c r="A160" s="382" t="s">
        <v>216</v>
      </c>
      <c r="B160" s="413" t="s">
        <v>142</v>
      </c>
      <c r="C160" s="196" t="s">
        <v>410</v>
      </c>
      <c r="D160" s="415" t="s">
        <v>411</v>
      </c>
      <c r="E160" s="438" t="n">
        <v>0</v>
      </c>
      <c r="F160" s="438" t="n">
        <v>0</v>
      </c>
      <c r="G160" s="438" t="n">
        <v>0</v>
      </c>
      <c r="H160" s="438" t="n">
        <v>0</v>
      </c>
      <c r="I160" s="438" t="n">
        <v>0</v>
      </c>
      <c r="J160" s="438" t="n">
        <v>0</v>
      </c>
      <c r="K160" s="439" t="n">
        <v>0</v>
      </c>
      <c r="L160" s="440" t="n">
        <v>0</v>
      </c>
    </row>
    <row r="161" s="413" customFormat="true" ht="24" hidden="false" customHeight="true" outlineLevel="0" collapsed="false">
      <c r="A161" s="382" t="s">
        <v>216</v>
      </c>
      <c r="B161" s="413" t="s">
        <v>142</v>
      </c>
      <c r="C161" s="196" t="s">
        <v>412</v>
      </c>
      <c r="D161" s="415" t="s">
        <v>413</v>
      </c>
      <c r="E161" s="438" t="n">
        <v>0</v>
      </c>
      <c r="F161" s="438" t="n">
        <v>0</v>
      </c>
      <c r="G161" s="438" t="n">
        <v>0</v>
      </c>
      <c r="H161" s="438" t="n">
        <v>0</v>
      </c>
      <c r="I161" s="438" t="n">
        <v>0</v>
      </c>
      <c r="J161" s="438" t="n">
        <v>0</v>
      </c>
      <c r="K161" s="439" t="n">
        <v>0</v>
      </c>
      <c r="L161" s="440" t="n">
        <v>0</v>
      </c>
    </row>
    <row r="162" s="413" customFormat="true" ht="24" hidden="false" customHeight="true" outlineLevel="0" collapsed="false">
      <c r="A162" s="382" t="s">
        <v>216</v>
      </c>
      <c r="B162" s="413" t="s">
        <v>142</v>
      </c>
      <c r="C162" s="196" t="s">
        <v>414</v>
      </c>
      <c r="D162" s="415" t="s">
        <v>415</v>
      </c>
      <c r="E162" s="438" t="n">
        <v>0</v>
      </c>
      <c r="F162" s="438" t="n">
        <v>0</v>
      </c>
      <c r="G162" s="438" t="n">
        <v>0</v>
      </c>
      <c r="H162" s="438" t="n">
        <v>0</v>
      </c>
      <c r="I162" s="438" t="n">
        <v>0</v>
      </c>
      <c r="J162" s="438" t="n">
        <v>0</v>
      </c>
      <c r="K162" s="439" t="n">
        <v>0</v>
      </c>
      <c r="L162" s="440" t="n">
        <v>0</v>
      </c>
    </row>
    <row r="163" s="413" customFormat="true" ht="24" hidden="false" customHeight="true" outlineLevel="0" collapsed="false">
      <c r="A163" s="382" t="s">
        <v>216</v>
      </c>
      <c r="B163" s="413" t="s">
        <v>142</v>
      </c>
      <c r="C163" s="196" t="s">
        <v>416</v>
      </c>
      <c r="D163" s="415" t="s">
        <v>417</v>
      </c>
      <c r="E163" s="438" t="n">
        <v>0</v>
      </c>
      <c r="F163" s="438" t="n">
        <v>0</v>
      </c>
      <c r="G163" s="438" t="n">
        <v>0</v>
      </c>
      <c r="H163" s="438" t="n">
        <v>0</v>
      </c>
      <c r="I163" s="438" t="n">
        <v>0</v>
      </c>
      <c r="J163" s="438" t="n">
        <v>0</v>
      </c>
      <c r="K163" s="439" t="n">
        <v>0</v>
      </c>
      <c r="L163" s="440" t="n">
        <v>0</v>
      </c>
    </row>
    <row r="164" s="413" customFormat="true" ht="24" hidden="false" customHeight="true" outlineLevel="0" collapsed="false">
      <c r="A164" s="382" t="s">
        <v>216</v>
      </c>
      <c r="B164" s="413" t="s">
        <v>142</v>
      </c>
      <c r="C164" s="196" t="s">
        <v>350</v>
      </c>
      <c r="D164" s="415" t="s">
        <v>418</v>
      </c>
      <c r="E164" s="438" t="n">
        <v>0</v>
      </c>
      <c r="F164" s="438" t="n">
        <v>0</v>
      </c>
      <c r="G164" s="438" t="n">
        <v>0</v>
      </c>
      <c r="H164" s="438" t="n">
        <v>0</v>
      </c>
      <c r="I164" s="438" t="n">
        <v>0</v>
      </c>
      <c r="J164" s="438" t="n">
        <v>0</v>
      </c>
      <c r="K164" s="439" t="n">
        <v>0</v>
      </c>
      <c r="L164" s="440" t="n">
        <v>0</v>
      </c>
    </row>
    <row r="165" s="413" customFormat="true" ht="24" hidden="false" customHeight="true" outlineLevel="0" collapsed="false">
      <c r="A165" s="382" t="s">
        <v>216</v>
      </c>
      <c r="B165" s="413" t="s">
        <v>142</v>
      </c>
      <c r="C165" s="196" t="s">
        <v>352</v>
      </c>
      <c r="D165" s="415" t="s">
        <v>419</v>
      </c>
      <c r="E165" s="438" t="n">
        <v>0</v>
      </c>
      <c r="F165" s="438" t="n">
        <v>0</v>
      </c>
      <c r="G165" s="438" t="n">
        <v>0</v>
      </c>
      <c r="H165" s="438" t="n">
        <v>0</v>
      </c>
      <c r="I165" s="438" t="n">
        <v>0</v>
      </c>
      <c r="J165" s="438" t="n">
        <v>0</v>
      </c>
      <c r="K165" s="439" t="n">
        <v>0</v>
      </c>
      <c r="L165" s="440" t="n">
        <v>0</v>
      </c>
    </row>
    <row r="166" s="413" customFormat="true" ht="24" hidden="false" customHeight="true" outlineLevel="0" collapsed="false">
      <c r="A166" s="382" t="s">
        <v>216</v>
      </c>
      <c r="B166" s="413" t="s">
        <v>142</v>
      </c>
      <c r="C166" s="196" t="s">
        <v>420</v>
      </c>
      <c r="D166" s="415" t="s">
        <v>421</v>
      </c>
      <c r="E166" s="438" t="n">
        <v>0</v>
      </c>
      <c r="F166" s="438" t="n">
        <v>0</v>
      </c>
      <c r="G166" s="438" t="n">
        <v>0</v>
      </c>
      <c r="H166" s="438" t="n">
        <v>0</v>
      </c>
      <c r="I166" s="438" t="n">
        <v>0</v>
      </c>
      <c r="J166" s="438" t="n">
        <v>0</v>
      </c>
      <c r="K166" s="439" t="n">
        <v>0</v>
      </c>
      <c r="L166" s="440" t="n">
        <v>0</v>
      </c>
    </row>
    <row r="167" s="413" customFormat="true" ht="24" hidden="false" customHeight="true" outlineLevel="0" collapsed="false">
      <c r="A167" s="382" t="s">
        <v>216</v>
      </c>
      <c r="B167" s="413" t="s">
        <v>142</v>
      </c>
      <c r="C167" s="196" t="s">
        <v>422</v>
      </c>
      <c r="D167" s="415" t="s">
        <v>423</v>
      </c>
      <c r="E167" s="438" t="n">
        <v>0</v>
      </c>
      <c r="F167" s="438" t="n">
        <v>0</v>
      </c>
      <c r="G167" s="438" t="n">
        <v>0</v>
      </c>
      <c r="H167" s="438" t="n">
        <v>0</v>
      </c>
      <c r="I167" s="438" t="n">
        <v>0</v>
      </c>
      <c r="J167" s="438" t="n">
        <v>0</v>
      </c>
      <c r="K167" s="439" t="n">
        <v>0</v>
      </c>
      <c r="L167" s="440" t="n">
        <v>0</v>
      </c>
    </row>
    <row r="168" s="413" customFormat="true" ht="24" hidden="false" customHeight="true" outlineLevel="0" collapsed="false">
      <c r="A168" s="382" t="s">
        <v>216</v>
      </c>
      <c r="B168" s="413" t="s">
        <v>142</v>
      </c>
      <c r="C168" s="196" t="s">
        <v>424</v>
      </c>
      <c r="D168" s="415" t="s">
        <v>425</v>
      </c>
      <c r="E168" s="438" t="n">
        <v>0</v>
      </c>
      <c r="F168" s="438" t="n">
        <v>0</v>
      </c>
      <c r="G168" s="438" t="n">
        <v>0</v>
      </c>
      <c r="H168" s="438" t="n">
        <v>0</v>
      </c>
      <c r="I168" s="438" t="n">
        <v>0</v>
      </c>
      <c r="J168" s="438" t="n">
        <v>0</v>
      </c>
      <c r="K168" s="439" t="n">
        <v>0</v>
      </c>
      <c r="L168" s="440" t="n">
        <v>0</v>
      </c>
    </row>
    <row r="169" s="413" customFormat="true" ht="24" hidden="false" customHeight="true" outlineLevel="0" collapsed="false">
      <c r="A169" s="382" t="s">
        <v>216</v>
      </c>
      <c r="B169" s="413" t="s">
        <v>142</v>
      </c>
      <c r="C169" s="196" t="s">
        <v>426</v>
      </c>
      <c r="D169" s="415" t="s">
        <v>427</v>
      </c>
      <c r="E169" s="438" t="n">
        <v>0</v>
      </c>
      <c r="F169" s="438" t="n">
        <v>0</v>
      </c>
      <c r="G169" s="438" t="n">
        <v>0</v>
      </c>
      <c r="H169" s="438" t="n">
        <v>0</v>
      </c>
      <c r="I169" s="438" t="n">
        <v>0</v>
      </c>
      <c r="J169" s="438" t="n">
        <v>0</v>
      </c>
      <c r="K169" s="439" t="n">
        <v>0</v>
      </c>
      <c r="L169" s="440" t="n">
        <v>0</v>
      </c>
    </row>
    <row r="170" s="413" customFormat="true" ht="24" hidden="false" customHeight="true" outlineLevel="0" collapsed="false">
      <c r="A170" s="382" t="s">
        <v>216</v>
      </c>
      <c r="B170" s="413" t="s">
        <v>142</v>
      </c>
      <c r="C170" s="196" t="s">
        <v>428</v>
      </c>
      <c r="D170" s="415" t="s">
        <v>429</v>
      </c>
      <c r="E170" s="438" t="n">
        <v>0</v>
      </c>
      <c r="F170" s="438" t="n">
        <v>0</v>
      </c>
      <c r="G170" s="438" t="n">
        <v>0</v>
      </c>
      <c r="H170" s="438" t="n">
        <v>0</v>
      </c>
      <c r="I170" s="438" t="n">
        <v>0</v>
      </c>
      <c r="J170" s="438" t="n">
        <v>0</v>
      </c>
      <c r="K170" s="439" t="n">
        <v>0</v>
      </c>
      <c r="L170" s="440" t="n">
        <v>0</v>
      </c>
    </row>
    <row r="171" s="413" customFormat="true" ht="24" hidden="false" customHeight="true" outlineLevel="0" collapsed="false">
      <c r="A171" s="382" t="s">
        <v>216</v>
      </c>
      <c r="B171" s="413" t="s">
        <v>142</v>
      </c>
      <c r="C171" s="196" t="s">
        <v>360</v>
      </c>
      <c r="D171" s="415" t="s">
        <v>430</v>
      </c>
      <c r="E171" s="438" t="n">
        <v>0</v>
      </c>
      <c r="F171" s="438" t="n">
        <v>0</v>
      </c>
      <c r="G171" s="438" t="n">
        <v>0</v>
      </c>
      <c r="H171" s="438" t="n">
        <v>0</v>
      </c>
      <c r="I171" s="438" t="n">
        <v>0</v>
      </c>
      <c r="J171" s="438" t="n">
        <v>0</v>
      </c>
      <c r="K171" s="439" t="n">
        <v>0</v>
      </c>
      <c r="L171" s="440" t="n">
        <v>0</v>
      </c>
    </row>
    <row r="172" s="413" customFormat="true" ht="24" hidden="false" customHeight="true" outlineLevel="0" collapsed="false">
      <c r="A172" s="382" t="s">
        <v>216</v>
      </c>
      <c r="B172" s="413" t="s">
        <v>142</v>
      </c>
      <c r="C172" s="196" t="s">
        <v>431</v>
      </c>
      <c r="D172" s="415" t="s">
        <v>432</v>
      </c>
      <c r="E172" s="438" t="n">
        <v>0</v>
      </c>
      <c r="F172" s="438" t="n">
        <v>0</v>
      </c>
      <c r="G172" s="438" t="n">
        <v>0</v>
      </c>
      <c r="H172" s="438" t="n">
        <v>0</v>
      </c>
      <c r="I172" s="438" t="n">
        <v>0</v>
      </c>
      <c r="J172" s="438" t="n">
        <v>0</v>
      </c>
      <c r="K172" s="439" t="n">
        <v>0</v>
      </c>
      <c r="L172" s="440" t="n">
        <v>0</v>
      </c>
    </row>
    <row r="173" s="413" customFormat="true" ht="24" hidden="false" customHeight="true" outlineLevel="0" collapsed="false">
      <c r="A173" s="382" t="s">
        <v>216</v>
      </c>
      <c r="B173" s="413" t="s">
        <v>142</v>
      </c>
      <c r="C173" s="196" t="s">
        <v>433</v>
      </c>
      <c r="D173" s="415" t="s">
        <v>434</v>
      </c>
      <c r="E173" s="438" t="n">
        <v>0</v>
      </c>
      <c r="F173" s="438" t="n">
        <v>0</v>
      </c>
      <c r="G173" s="438" t="n">
        <v>0</v>
      </c>
      <c r="H173" s="438" t="n">
        <v>0</v>
      </c>
      <c r="I173" s="438" t="n">
        <v>0</v>
      </c>
      <c r="J173" s="438" t="n">
        <v>0</v>
      </c>
      <c r="K173" s="439" t="n">
        <v>0</v>
      </c>
      <c r="L173" s="440" t="n">
        <v>0</v>
      </c>
    </row>
    <row r="174" s="413" customFormat="true" ht="24" hidden="false" customHeight="true" outlineLevel="0" collapsed="false">
      <c r="A174" s="382" t="s">
        <v>216</v>
      </c>
      <c r="B174" s="413" t="s">
        <v>142</v>
      </c>
      <c r="C174" s="196" t="s">
        <v>435</v>
      </c>
      <c r="D174" s="415" t="s">
        <v>436</v>
      </c>
      <c r="E174" s="438" t="n">
        <v>0</v>
      </c>
      <c r="F174" s="438" t="n">
        <v>0</v>
      </c>
      <c r="G174" s="438" t="n">
        <v>0</v>
      </c>
      <c r="H174" s="438" t="n">
        <v>0</v>
      </c>
      <c r="I174" s="438" t="n">
        <v>0</v>
      </c>
      <c r="J174" s="438" t="n">
        <v>0</v>
      </c>
      <c r="K174" s="439" t="n">
        <v>0</v>
      </c>
      <c r="L174" s="440" t="n">
        <v>0</v>
      </c>
    </row>
    <row r="175" s="413" customFormat="true" ht="24" hidden="false" customHeight="true" outlineLevel="0" collapsed="false">
      <c r="A175" s="382" t="s">
        <v>216</v>
      </c>
      <c r="B175" s="413" t="s">
        <v>142</v>
      </c>
      <c r="C175" s="196" t="s">
        <v>437</v>
      </c>
      <c r="D175" s="415" t="s">
        <v>438</v>
      </c>
      <c r="E175" s="438" t="n">
        <v>0</v>
      </c>
      <c r="F175" s="438" t="n">
        <v>0</v>
      </c>
      <c r="G175" s="438" t="n">
        <v>0</v>
      </c>
      <c r="H175" s="438" t="n">
        <v>0</v>
      </c>
      <c r="I175" s="438" t="n">
        <v>0</v>
      </c>
      <c r="J175" s="438" t="n">
        <v>0</v>
      </c>
      <c r="K175" s="439" t="n">
        <v>0</v>
      </c>
      <c r="L175" s="440" t="n">
        <v>0</v>
      </c>
    </row>
    <row r="176" s="413" customFormat="true" ht="24" hidden="false" customHeight="true" outlineLevel="0" collapsed="false">
      <c r="A176" s="382" t="s">
        <v>216</v>
      </c>
      <c r="B176" s="413" t="s">
        <v>142</v>
      </c>
      <c r="C176" s="196" t="s">
        <v>439</v>
      </c>
      <c r="D176" s="415" t="s">
        <v>440</v>
      </c>
      <c r="E176" s="438" t="n">
        <v>0</v>
      </c>
      <c r="F176" s="438" t="n">
        <v>0</v>
      </c>
      <c r="G176" s="438" t="n">
        <v>0</v>
      </c>
      <c r="H176" s="438" t="n">
        <v>0</v>
      </c>
      <c r="I176" s="438" t="n">
        <v>0</v>
      </c>
      <c r="J176" s="438" t="n">
        <v>0</v>
      </c>
      <c r="K176" s="439" t="n">
        <v>0</v>
      </c>
      <c r="L176" s="440" t="n">
        <v>0</v>
      </c>
    </row>
    <row r="177" s="413" customFormat="true" ht="24" hidden="false" customHeight="true" outlineLevel="0" collapsed="false">
      <c r="A177" s="382" t="s">
        <v>216</v>
      </c>
      <c r="B177" s="413" t="s">
        <v>142</v>
      </c>
      <c r="C177" s="196" t="s">
        <v>441</v>
      </c>
      <c r="D177" s="415" t="s">
        <v>442</v>
      </c>
      <c r="E177" s="438" t="n">
        <v>0</v>
      </c>
      <c r="F177" s="438" t="n">
        <v>0</v>
      </c>
      <c r="G177" s="438" t="n">
        <v>0</v>
      </c>
      <c r="H177" s="438" t="n">
        <v>0</v>
      </c>
      <c r="I177" s="438" t="n">
        <v>0</v>
      </c>
      <c r="J177" s="438" t="n">
        <v>0</v>
      </c>
      <c r="K177" s="439" t="n">
        <v>0</v>
      </c>
      <c r="L177" s="440" t="n">
        <v>0</v>
      </c>
    </row>
    <row r="178" s="413" customFormat="true" ht="24" hidden="false" customHeight="true" outlineLevel="0" collapsed="false">
      <c r="A178" s="382" t="s">
        <v>216</v>
      </c>
      <c r="B178" s="413" t="s">
        <v>142</v>
      </c>
      <c r="C178" s="196" t="s">
        <v>443</v>
      </c>
      <c r="D178" s="415" t="s">
        <v>444</v>
      </c>
      <c r="E178" s="438" t="n">
        <v>0</v>
      </c>
      <c r="F178" s="438" t="n">
        <v>0</v>
      </c>
      <c r="G178" s="438" t="n">
        <v>0</v>
      </c>
      <c r="H178" s="438" t="n">
        <v>0</v>
      </c>
      <c r="I178" s="438" t="n">
        <v>0</v>
      </c>
      <c r="J178" s="438" t="n">
        <v>0</v>
      </c>
      <c r="K178" s="439" t="n">
        <v>0</v>
      </c>
      <c r="L178" s="440" t="n">
        <v>0</v>
      </c>
    </row>
    <row r="179" s="413" customFormat="true" ht="24" hidden="false" customHeight="true" outlineLevel="0" collapsed="false">
      <c r="A179" s="382" t="s">
        <v>216</v>
      </c>
      <c r="B179" s="413" t="s">
        <v>142</v>
      </c>
      <c r="C179" s="196" t="s">
        <v>445</v>
      </c>
      <c r="D179" s="415" t="s">
        <v>446</v>
      </c>
      <c r="E179" s="438" t="n">
        <v>0</v>
      </c>
      <c r="F179" s="438" t="n">
        <v>0</v>
      </c>
      <c r="G179" s="438" t="n">
        <v>0</v>
      </c>
      <c r="H179" s="438" t="n">
        <v>0</v>
      </c>
      <c r="I179" s="438" t="n">
        <v>0</v>
      </c>
      <c r="J179" s="438" t="n">
        <v>0</v>
      </c>
      <c r="K179" s="439" t="n">
        <v>0</v>
      </c>
      <c r="L179" s="440" t="n">
        <v>0</v>
      </c>
    </row>
    <row r="180" s="413" customFormat="true" ht="24" hidden="false" customHeight="true" outlineLevel="0" collapsed="false">
      <c r="A180" s="382" t="s">
        <v>216</v>
      </c>
      <c r="B180" s="413" t="s">
        <v>142</v>
      </c>
      <c r="C180" s="196" t="s">
        <v>447</v>
      </c>
      <c r="D180" s="415" t="s">
        <v>448</v>
      </c>
      <c r="E180" s="438" t="n">
        <v>0</v>
      </c>
      <c r="F180" s="438" t="n">
        <v>0</v>
      </c>
      <c r="G180" s="438" t="n">
        <v>0</v>
      </c>
      <c r="H180" s="438" t="n">
        <v>0</v>
      </c>
      <c r="I180" s="438" t="n">
        <v>0</v>
      </c>
      <c r="J180" s="438" t="n">
        <v>0</v>
      </c>
      <c r="K180" s="439" t="n">
        <v>0</v>
      </c>
      <c r="L180" s="440" t="n">
        <v>0</v>
      </c>
    </row>
    <row r="181" s="413" customFormat="true" ht="24" hidden="false" customHeight="true" outlineLevel="0" collapsed="false">
      <c r="A181" s="382" t="s">
        <v>216</v>
      </c>
      <c r="B181" s="413" t="s">
        <v>142</v>
      </c>
      <c r="C181" s="196" t="s">
        <v>449</v>
      </c>
      <c r="D181" s="415" t="s">
        <v>450</v>
      </c>
      <c r="E181" s="438" t="n">
        <v>0</v>
      </c>
      <c r="F181" s="438" t="n">
        <v>0</v>
      </c>
      <c r="G181" s="438" t="n">
        <v>0</v>
      </c>
      <c r="H181" s="438" t="n">
        <v>0</v>
      </c>
      <c r="I181" s="438" t="n">
        <v>0</v>
      </c>
      <c r="J181" s="438" t="n">
        <v>0</v>
      </c>
      <c r="K181" s="439" t="n">
        <v>0</v>
      </c>
      <c r="L181" s="440" t="n">
        <v>0</v>
      </c>
    </row>
    <row r="182" s="413" customFormat="true" ht="24" hidden="false" customHeight="true" outlineLevel="0" collapsed="false">
      <c r="A182" s="382" t="s">
        <v>216</v>
      </c>
      <c r="B182" s="413" t="s">
        <v>142</v>
      </c>
      <c r="C182" s="196" t="s">
        <v>451</v>
      </c>
      <c r="D182" s="415" t="s">
        <v>452</v>
      </c>
      <c r="E182" s="438" t="n">
        <v>0</v>
      </c>
      <c r="F182" s="438" t="n">
        <v>0</v>
      </c>
      <c r="G182" s="438" t="n">
        <v>0</v>
      </c>
      <c r="H182" s="438" t="n">
        <v>0</v>
      </c>
      <c r="I182" s="438" t="n">
        <v>0</v>
      </c>
      <c r="J182" s="438" t="n">
        <v>0</v>
      </c>
      <c r="K182" s="439" t="n">
        <v>0</v>
      </c>
      <c r="L182" s="440" t="n">
        <v>0</v>
      </c>
    </row>
    <row r="183" s="413" customFormat="true" ht="24" hidden="false" customHeight="true" outlineLevel="0" collapsed="false">
      <c r="A183" s="382" t="s">
        <v>216</v>
      </c>
      <c r="B183" s="413" t="s">
        <v>142</v>
      </c>
      <c r="C183" s="196" t="s">
        <v>453</v>
      </c>
      <c r="D183" s="415" t="s">
        <v>454</v>
      </c>
      <c r="E183" s="438" t="n">
        <v>0</v>
      </c>
      <c r="F183" s="438" t="n">
        <v>0</v>
      </c>
      <c r="G183" s="438" t="n">
        <v>0</v>
      </c>
      <c r="H183" s="438" t="n">
        <v>0</v>
      </c>
      <c r="I183" s="438" t="n">
        <v>0</v>
      </c>
      <c r="J183" s="438" t="n">
        <v>0</v>
      </c>
      <c r="K183" s="439" t="n">
        <v>0</v>
      </c>
      <c r="L183" s="440" t="n">
        <v>0</v>
      </c>
    </row>
    <row r="184" s="413" customFormat="true" ht="24" hidden="false" customHeight="true" outlineLevel="0" collapsed="false">
      <c r="A184" s="382" t="s">
        <v>216</v>
      </c>
      <c r="B184" s="413" t="s">
        <v>142</v>
      </c>
      <c r="C184" s="196" t="s">
        <v>455</v>
      </c>
      <c r="D184" s="415" t="s">
        <v>456</v>
      </c>
      <c r="E184" s="438" t="n">
        <v>0</v>
      </c>
      <c r="F184" s="438" t="n">
        <v>0</v>
      </c>
      <c r="G184" s="438" t="n">
        <v>0</v>
      </c>
      <c r="H184" s="438" t="n">
        <v>0</v>
      </c>
      <c r="I184" s="438" t="n">
        <v>0</v>
      </c>
      <c r="J184" s="438" t="n">
        <v>0</v>
      </c>
      <c r="K184" s="439" t="n">
        <v>0</v>
      </c>
      <c r="L184" s="440" t="n">
        <v>0</v>
      </c>
    </row>
    <row r="185" s="413" customFormat="true" ht="24" hidden="false" customHeight="true" outlineLevel="0" collapsed="false">
      <c r="A185" s="382" t="s">
        <v>216</v>
      </c>
      <c r="B185" s="413" t="s">
        <v>142</v>
      </c>
      <c r="C185" s="196" t="s">
        <v>457</v>
      </c>
      <c r="D185" s="415" t="s">
        <v>458</v>
      </c>
      <c r="E185" s="438" t="n">
        <v>0</v>
      </c>
      <c r="F185" s="438" t="n">
        <v>0</v>
      </c>
      <c r="G185" s="438" t="n">
        <v>0</v>
      </c>
      <c r="H185" s="438" t="n">
        <v>0</v>
      </c>
      <c r="I185" s="438" t="n">
        <v>0</v>
      </c>
      <c r="J185" s="438" t="n">
        <v>0</v>
      </c>
      <c r="K185" s="439" t="n">
        <v>0</v>
      </c>
      <c r="L185" s="440" t="n">
        <v>0</v>
      </c>
    </row>
    <row r="186" s="413" customFormat="true" ht="24" hidden="false" customHeight="true" outlineLevel="0" collapsed="false">
      <c r="A186" s="382" t="s">
        <v>216</v>
      </c>
      <c r="B186" s="413" t="s">
        <v>142</v>
      </c>
      <c r="C186" s="196" t="s">
        <v>459</v>
      </c>
      <c r="D186" s="415" t="s">
        <v>460</v>
      </c>
      <c r="E186" s="438" t="n">
        <v>0</v>
      </c>
      <c r="F186" s="438" t="n">
        <v>0</v>
      </c>
      <c r="G186" s="438" t="n">
        <v>0</v>
      </c>
      <c r="H186" s="438" t="n">
        <v>0</v>
      </c>
      <c r="I186" s="438" t="n">
        <v>0</v>
      </c>
      <c r="J186" s="438" t="n">
        <v>0</v>
      </c>
      <c r="K186" s="439" t="n">
        <v>0</v>
      </c>
      <c r="L186" s="440" t="n">
        <v>0</v>
      </c>
    </row>
    <row r="187" s="413" customFormat="true" ht="24" hidden="false" customHeight="true" outlineLevel="0" collapsed="false">
      <c r="A187" s="382" t="s">
        <v>216</v>
      </c>
      <c r="B187" s="413" t="s">
        <v>142</v>
      </c>
      <c r="C187" s="196" t="s">
        <v>461</v>
      </c>
      <c r="D187" s="415" t="s">
        <v>462</v>
      </c>
      <c r="E187" s="438" t="n">
        <v>0</v>
      </c>
      <c r="F187" s="438" t="n">
        <v>0</v>
      </c>
      <c r="G187" s="438" t="n">
        <v>0</v>
      </c>
      <c r="H187" s="438" t="n">
        <v>0</v>
      </c>
      <c r="I187" s="438" t="n">
        <v>0</v>
      </c>
      <c r="J187" s="438" t="n">
        <v>0</v>
      </c>
      <c r="K187" s="439" t="n">
        <v>0</v>
      </c>
      <c r="L187" s="440" t="n">
        <v>0</v>
      </c>
    </row>
    <row r="188" s="413" customFormat="true" ht="24" hidden="false" customHeight="true" outlineLevel="0" collapsed="false">
      <c r="A188" s="382" t="s">
        <v>216</v>
      </c>
      <c r="B188" s="413" t="s">
        <v>142</v>
      </c>
      <c r="C188" s="196" t="s">
        <v>463</v>
      </c>
      <c r="D188" s="415" t="s">
        <v>464</v>
      </c>
      <c r="E188" s="438" t="n">
        <v>0</v>
      </c>
      <c r="F188" s="438" t="n">
        <v>0</v>
      </c>
      <c r="G188" s="438" t="n">
        <v>0</v>
      </c>
      <c r="H188" s="438" t="n">
        <v>0</v>
      </c>
      <c r="I188" s="438" t="n">
        <v>0</v>
      </c>
      <c r="J188" s="438" t="n">
        <v>0</v>
      </c>
      <c r="K188" s="439" t="n">
        <v>0</v>
      </c>
      <c r="L188" s="440" t="n">
        <v>0</v>
      </c>
    </row>
    <row r="189" s="413" customFormat="true" ht="24" hidden="false" customHeight="true" outlineLevel="0" collapsed="false">
      <c r="A189" s="382" t="s">
        <v>216</v>
      </c>
      <c r="B189" s="413" t="s">
        <v>142</v>
      </c>
      <c r="C189" s="196" t="s">
        <v>465</v>
      </c>
      <c r="D189" s="415" t="s">
        <v>466</v>
      </c>
      <c r="E189" s="438" t="n">
        <v>0</v>
      </c>
      <c r="F189" s="438" t="n">
        <v>0</v>
      </c>
      <c r="G189" s="438" t="n">
        <v>0</v>
      </c>
      <c r="H189" s="438" t="n">
        <v>0</v>
      </c>
      <c r="I189" s="438" t="n">
        <v>0</v>
      </c>
      <c r="J189" s="438" t="n">
        <v>0</v>
      </c>
      <c r="K189" s="439" t="n">
        <v>0</v>
      </c>
      <c r="L189" s="440" t="n">
        <v>0</v>
      </c>
    </row>
    <row r="190" s="413" customFormat="true" ht="24" hidden="false" customHeight="true" outlineLevel="0" collapsed="false">
      <c r="A190" s="382" t="s">
        <v>216</v>
      </c>
      <c r="B190" s="413" t="s">
        <v>142</v>
      </c>
      <c r="C190" s="196" t="s">
        <v>467</v>
      </c>
      <c r="D190" s="415" t="s">
        <v>468</v>
      </c>
      <c r="E190" s="438" t="n">
        <v>0</v>
      </c>
      <c r="F190" s="438" t="n">
        <v>0</v>
      </c>
      <c r="G190" s="438" t="n">
        <v>0</v>
      </c>
      <c r="H190" s="438" t="n">
        <v>0</v>
      </c>
      <c r="I190" s="438" t="n">
        <v>0</v>
      </c>
      <c r="J190" s="438" t="n">
        <v>0</v>
      </c>
      <c r="K190" s="439" t="n">
        <v>0</v>
      </c>
      <c r="L190" s="440" t="n">
        <v>0</v>
      </c>
    </row>
    <row r="191" s="413" customFormat="true" ht="24" hidden="false" customHeight="true" outlineLevel="0" collapsed="false">
      <c r="A191" s="382" t="s">
        <v>216</v>
      </c>
      <c r="B191" s="413" t="s">
        <v>142</v>
      </c>
      <c r="C191" s="196" t="s">
        <v>278</v>
      </c>
      <c r="D191" s="415" t="s">
        <v>469</v>
      </c>
      <c r="E191" s="438" t="n">
        <v>0</v>
      </c>
      <c r="F191" s="438" t="n">
        <v>0</v>
      </c>
      <c r="G191" s="438" t="n">
        <v>0</v>
      </c>
      <c r="H191" s="438" t="n">
        <v>0</v>
      </c>
      <c r="I191" s="438" t="n">
        <v>0</v>
      </c>
      <c r="J191" s="438" t="n">
        <v>0</v>
      </c>
      <c r="K191" s="439" t="n">
        <v>0</v>
      </c>
      <c r="L191" s="440" t="n">
        <v>0</v>
      </c>
    </row>
    <row r="192" s="413" customFormat="true" ht="24" hidden="false" customHeight="true" outlineLevel="0" collapsed="false">
      <c r="A192" s="382" t="s">
        <v>216</v>
      </c>
      <c r="B192" s="413" t="s">
        <v>142</v>
      </c>
      <c r="C192" s="196" t="s">
        <v>387</v>
      </c>
      <c r="D192" s="415" t="s">
        <v>470</v>
      </c>
      <c r="E192" s="438" t="n">
        <v>0</v>
      </c>
      <c r="F192" s="438" t="n">
        <v>0</v>
      </c>
      <c r="G192" s="438" t="n">
        <v>0</v>
      </c>
      <c r="H192" s="438" t="n">
        <v>0</v>
      </c>
      <c r="I192" s="438" t="n">
        <v>0</v>
      </c>
      <c r="J192" s="438" t="n">
        <v>0</v>
      </c>
      <c r="K192" s="439" t="n">
        <v>0</v>
      </c>
      <c r="L192" s="440" t="n">
        <v>0</v>
      </c>
    </row>
    <row r="193" s="413" customFormat="true" ht="24" hidden="false" customHeight="true" outlineLevel="0" collapsed="false">
      <c r="A193" s="382" t="s">
        <v>216</v>
      </c>
      <c r="B193" s="413" t="s">
        <v>142</v>
      </c>
      <c r="C193" s="196" t="s">
        <v>471</v>
      </c>
      <c r="D193" s="415" t="s">
        <v>472</v>
      </c>
      <c r="E193" s="438" t="n">
        <v>0</v>
      </c>
      <c r="F193" s="438" t="n">
        <v>0</v>
      </c>
      <c r="G193" s="438" t="n">
        <v>0</v>
      </c>
      <c r="H193" s="438" t="n">
        <v>0</v>
      </c>
      <c r="I193" s="438" t="n">
        <v>0</v>
      </c>
      <c r="J193" s="438" t="n">
        <v>0</v>
      </c>
      <c r="K193" s="439" t="n">
        <v>0</v>
      </c>
      <c r="L193" s="440" t="n">
        <v>0</v>
      </c>
    </row>
    <row r="194" s="413" customFormat="true" ht="24" hidden="false" customHeight="true" outlineLevel="0" collapsed="false">
      <c r="A194" s="382" t="s">
        <v>216</v>
      </c>
      <c r="B194" s="413" t="s">
        <v>142</v>
      </c>
      <c r="C194" s="196" t="s">
        <v>473</v>
      </c>
      <c r="D194" s="415" t="s">
        <v>474</v>
      </c>
      <c r="E194" s="438" t="n">
        <v>0</v>
      </c>
      <c r="F194" s="438" t="n">
        <v>0</v>
      </c>
      <c r="G194" s="438" t="n">
        <v>0</v>
      </c>
      <c r="H194" s="438" t="n">
        <v>0</v>
      </c>
      <c r="I194" s="438" t="n">
        <v>0</v>
      </c>
      <c r="J194" s="438" t="n">
        <v>0</v>
      </c>
      <c r="K194" s="439" t="n">
        <v>0</v>
      </c>
      <c r="L194" s="440" t="n">
        <v>0</v>
      </c>
    </row>
    <row r="195" s="413" customFormat="true" ht="24" hidden="false" customHeight="true" outlineLevel="0" collapsed="false">
      <c r="A195" s="382" t="s">
        <v>216</v>
      </c>
      <c r="B195" s="413" t="s">
        <v>142</v>
      </c>
      <c r="C195" s="196" t="s">
        <v>475</v>
      </c>
      <c r="D195" s="415" t="s">
        <v>476</v>
      </c>
      <c r="E195" s="438" t="n">
        <v>0</v>
      </c>
      <c r="F195" s="438" t="n">
        <v>0</v>
      </c>
      <c r="G195" s="438" t="n">
        <v>0</v>
      </c>
      <c r="H195" s="438" t="n">
        <v>0</v>
      </c>
      <c r="I195" s="438" t="n">
        <v>0</v>
      </c>
      <c r="J195" s="438" t="n">
        <v>0</v>
      </c>
      <c r="K195" s="439" t="n">
        <v>0</v>
      </c>
      <c r="L195" s="440" t="n">
        <v>0</v>
      </c>
    </row>
    <row r="196" s="413" customFormat="true" ht="24" hidden="false" customHeight="true" outlineLevel="0" collapsed="false">
      <c r="A196" s="382" t="s">
        <v>216</v>
      </c>
      <c r="B196" s="413" t="s">
        <v>142</v>
      </c>
      <c r="C196" s="196" t="s">
        <v>477</v>
      </c>
      <c r="D196" s="415" t="s">
        <v>478</v>
      </c>
      <c r="E196" s="438" t="n">
        <v>0</v>
      </c>
      <c r="F196" s="438" t="n">
        <v>0</v>
      </c>
      <c r="G196" s="438" t="n">
        <v>0</v>
      </c>
      <c r="H196" s="438" t="n">
        <v>0</v>
      </c>
      <c r="I196" s="438" t="n">
        <v>0</v>
      </c>
      <c r="J196" s="438" t="n">
        <v>0</v>
      </c>
      <c r="K196" s="439" t="n">
        <v>0</v>
      </c>
      <c r="L196" s="440" t="n">
        <v>0</v>
      </c>
    </row>
    <row r="197" s="413" customFormat="true" ht="24" hidden="false" customHeight="true" outlineLevel="0" collapsed="false">
      <c r="A197" s="382" t="s">
        <v>216</v>
      </c>
      <c r="B197" s="413" t="s">
        <v>142</v>
      </c>
      <c r="C197" s="196" t="s">
        <v>479</v>
      </c>
      <c r="D197" s="415" t="s">
        <v>480</v>
      </c>
      <c r="E197" s="438" t="n">
        <v>0</v>
      </c>
      <c r="F197" s="438" t="n">
        <v>0</v>
      </c>
      <c r="G197" s="438" t="n">
        <v>0</v>
      </c>
      <c r="H197" s="438" t="n">
        <v>0</v>
      </c>
      <c r="I197" s="438" t="n">
        <v>0</v>
      </c>
      <c r="J197" s="438" t="n">
        <v>0</v>
      </c>
      <c r="K197" s="439" t="n">
        <v>0</v>
      </c>
      <c r="L197" s="440" t="n">
        <v>0</v>
      </c>
    </row>
    <row r="198" s="413" customFormat="true" ht="24" hidden="false" customHeight="true" outlineLevel="0" collapsed="false">
      <c r="A198" s="382" t="s">
        <v>216</v>
      </c>
      <c r="B198" s="413" t="s">
        <v>142</v>
      </c>
      <c r="C198" s="196" t="s">
        <v>481</v>
      </c>
      <c r="D198" s="415" t="s">
        <v>482</v>
      </c>
      <c r="E198" s="438" t="n">
        <v>0</v>
      </c>
      <c r="F198" s="438" t="n">
        <v>0</v>
      </c>
      <c r="G198" s="438" t="n">
        <v>0</v>
      </c>
      <c r="H198" s="438" t="n">
        <v>0</v>
      </c>
      <c r="I198" s="438" t="n">
        <v>0</v>
      </c>
      <c r="J198" s="438" t="n">
        <v>0</v>
      </c>
      <c r="K198" s="439" t="n">
        <v>0</v>
      </c>
      <c r="L198" s="440" t="n">
        <v>0</v>
      </c>
    </row>
    <row r="199" s="413" customFormat="true" ht="24" hidden="false" customHeight="true" outlineLevel="0" collapsed="false">
      <c r="A199" s="382" t="s">
        <v>216</v>
      </c>
      <c r="B199" s="413" t="s">
        <v>142</v>
      </c>
      <c r="C199" s="196" t="s">
        <v>483</v>
      </c>
      <c r="D199" s="415" t="s">
        <v>484</v>
      </c>
      <c r="E199" s="438" t="n">
        <v>0</v>
      </c>
      <c r="F199" s="438" t="n">
        <v>0</v>
      </c>
      <c r="G199" s="438" t="n">
        <v>0</v>
      </c>
      <c r="H199" s="438" t="n">
        <v>0</v>
      </c>
      <c r="I199" s="438" t="n">
        <v>0</v>
      </c>
      <c r="J199" s="438" t="n">
        <v>0</v>
      </c>
      <c r="K199" s="439" t="n">
        <v>0</v>
      </c>
      <c r="L199" s="440" t="n">
        <v>0</v>
      </c>
    </row>
    <row r="200" s="413" customFormat="true" ht="24" hidden="false" customHeight="true" outlineLevel="0" collapsed="false">
      <c r="A200" s="382" t="s">
        <v>485</v>
      </c>
      <c r="B200" s="382" t="s">
        <v>217</v>
      </c>
      <c r="C200" s="196" t="s">
        <v>218</v>
      </c>
      <c r="D200" s="416" t="s">
        <v>486</v>
      </c>
      <c r="E200" s="438" t="n">
        <v>0</v>
      </c>
      <c r="F200" s="438" t="n">
        <v>0</v>
      </c>
      <c r="G200" s="438" t="n">
        <v>0</v>
      </c>
      <c r="H200" s="438" t="n">
        <v>0</v>
      </c>
      <c r="I200" s="438" t="n">
        <v>0</v>
      </c>
      <c r="J200" s="438" t="n">
        <v>0</v>
      </c>
      <c r="K200" s="439" t="n">
        <v>0</v>
      </c>
      <c r="L200" s="440" t="n">
        <v>0</v>
      </c>
    </row>
    <row r="201" s="413" customFormat="true" ht="24" hidden="false" customHeight="true" outlineLevel="0" collapsed="false">
      <c r="A201" s="382" t="s">
        <v>485</v>
      </c>
      <c r="B201" s="382" t="s">
        <v>217</v>
      </c>
      <c r="C201" s="196" t="s">
        <v>487</v>
      </c>
      <c r="D201" s="416" t="s">
        <v>488</v>
      </c>
      <c r="E201" s="438" t="n">
        <v>0</v>
      </c>
      <c r="F201" s="438" t="n">
        <v>0</v>
      </c>
      <c r="G201" s="438" t="n">
        <v>0</v>
      </c>
      <c r="H201" s="438" t="n">
        <v>0</v>
      </c>
      <c r="I201" s="438" t="n">
        <v>0</v>
      </c>
      <c r="J201" s="438" t="n">
        <v>0</v>
      </c>
      <c r="K201" s="439" t="n">
        <v>0</v>
      </c>
      <c r="L201" s="440" t="n">
        <v>0</v>
      </c>
    </row>
    <row r="202" s="413" customFormat="true" ht="24" hidden="false" customHeight="true" outlineLevel="0" collapsed="false">
      <c r="A202" s="382" t="s">
        <v>485</v>
      </c>
      <c r="B202" s="382" t="s">
        <v>217</v>
      </c>
      <c r="C202" s="196" t="s">
        <v>489</v>
      </c>
      <c r="D202" s="416" t="s">
        <v>490</v>
      </c>
      <c r="E202" s="438" t="n">
        <v>0</v>
      </c>
      <c r="F202" s="438" t="n">
        <v>0</v>
      </c>
      <c r="G202" s="438" t="n">
        <v>0</v>
      </c>
      <c r="H202" s="438" t="n">
        <v>0</v>
      </c>
      <c r="I202" s="438" t="n">
        <v>0</v>
      </c>
      <c r="J202" s="438" t="n">
        <v>0</v>
      </c>
      <c r="K202" s="439" t="n">
        <v>0</v>
      </c>
      <c r="L202" s="440" t="n">
        <v>0</v>
      </c>
    </row>
    <row r="203" s="413" customFormat="true" ht="24" hidden="false" customHeight="true" outlineLevel="0" collapsed="false">
      <c r="A203" s="382" t="s">
        <v>485</v>
      </c>
      <c r="B203" s="382" t="s">
        <v>217</v>
      </c>
      <c r="C203" s="196" t="s">
        <v>491</v>
      </c>
      <c r="D203" s="416" t="s">
        <v>492</v>
      </c>
      <c r="E203" s="438" t="n">
        <v>0</v>
      </c>
      <c r="F203" s="438" t="n">
        <v>0</v>
      </c>
      <c r="G203" s="438" t="n">
        <v>0</v>
      </c>
      <c r="H203" s="438" t="n">
        <v>0</v>
      </c>
      <c r="I203" s="438" t="n">
        <v>0</v>
      </c>
      <c r="J203" s="438" t="n">
        <v>0</v>
      </c>
      <c r="K203" s="439" t="n">
        <v>0</v>
      </c>
      <c r="L203" s="440" t="n">
        <v>0</v>
      </c>
    </row>
    <row r="204" s="413" customFormat="true" ht="24" hidden="false" customHeight="true" outlineLevel="0" collapsed="false">
      <c r="A204" s="382" t="s">
        <v>485</v>
      </c>
      <c r="B204" s="382" t="s">
        <v>217</v>
      </c>
      <c r="C204" s="196" t="s">
        <v>222</v>
      </c>
      <c r="D204" s="416" t="s">
        <v>493</v>
      </c>
      <c r="E204" s="438" t="n">
        <v>0</v>
      </c>
      <c r="F204" s="438" t="n">
        <v>0</v>
      </c>
      <c r="G204" s="438" t="n">
        <v>0</v>
      </c>
      <c r="H204" s="438" t="n">
        <v>0</v>
      </c>
      <c r="I204" s="438" t="n">
        <v>0</v>
      </c>
      <c r="J204" s="438" t="n">
        <v>0</v>
      </c>
      <c r="K204" s="439" t="n">
        <v>0</v>
      </c>
      <c r="L204" s="440" t="n">
        <v>0</v>
      </c>
    </row>
    <row r="205" s="413" customFormat="true" ht="24" hidden="false" customHeight="true" outlineLevel="0" collapsed="false">
      <c r="A205" s="382" t="s">
        <v>485</v>
      </c>
      <c r="B205" s="382" t="s">
        <v>217</v>
      </c>
      <c r="C205" s="196" t="s">
        <v>494</v>
      </c>
      <c r="D205" s="416" t="s">
        <v>495</v>
      </c>
      <c r="E205" s="438" t="n">
        <v>0</v>
      </c>
      <c r="F205" s="438" t="n">
        <v>0</v>
      </c>
      <c r="G205" s="438" t="n">
        <v>0</v>
      </c>
      <c r="H205" s="438" t="n">
        <v>0</v>
      </c>
      <c r="I205" s="438" t="n">
        <v>0</v>
      </c>
      <c r="J205" s="438" t="n">
        <v>0</v>
      </c>
      <c r="K205" s="439" t="n">
        <v>0</v>
      </c>
      <c r="L205" s="440" t="n">
        <v>0</v>
      </c>
    </row>
    <row r="206" s="413" customFormat="true" ht="24" hidden="false" customHeight="true" outlineLevel="0" collapsed="false">
      <c r="A206" s="382" t="s">
        <v>485</v>
      </c>
      <c r="B206" s="382" t="s">
        <v>217</v>
      </c>
      <c r="C206" s="196" t="s">
        <v>224</v>
      </c>
      <c r="D206" s="416" t="s">
        <v>496</v>
      </c>
      <c r="E206" s="438" t="n">
        <v>0</v>
      </c>
      <c r="F206" s="438" t="n">
        <v>0</v>
      </c>
      <c r="G206" s="438" t="n">
        <v>0</v>
      </c>
      <c r="H206" s="438" t="n">
        <v>0</v>
      </c>
      <c r="I206" s="438" t="n">
        <v>0</v>
      </c>
      <c r="J206" s="438" t="n">
        <v>0</v>
      </c>
      <c r="K206" s="439" t="n">
        <v>0</v>
      </c>
      <c r="L206" s="440" t="n">
        <v>0</v>
      </c>
    </row>
    <row r="207" s="413" customFormat="true" ht="24" hidden="false" customHeight="true" outlineLevel="0" collapsed="false">
      <c r="A207" s="382" t="s">
        <v>485</v>
      </c>
      <c r="B207" s="382" t="s">
        <v>217</v>
      </c>
      <c r="C207" s="196" t="s">
        <v>497</v>
      </c>
      <c r="D207" s="416" t="s">
        <v>498</v>
      </c>
      <c r="E207" s="438" t="n">
        <v>0</v>
      </c>
      <c r="F207" s="438" t="n">
        <v>0</v>
      </c>
      <c r="G207" s="438" t="n">
        <v>0</v>
      </c>
      <c r="H207" s="438" t="n">
        <v>0</v>
      </c>
      <c r="I207" s="438" t="n">
        <v>0</v>
      </c>
      <c r="J207" s="438" t="n">
        <v>0</v>
      </c>
      <c r="K207" s="439" t="n">
        <v>0</v>
      </c>
      <c r="L207" s="440" t="n">
        <v>0</v>
      </c>
    </row>
    <row r="208" s="413" customFormat="true" ht="24" hidden="false" customHeight="true" outlineLevel="0" collapsed="false">
      <c r="A208" s="382" t="s">
        <v>485</v>
      </c>
      <c r="B208" s="382" t="s">
        <v>217</v>
      </c>
      <c r="C208" s="196" t="s">
        <v>499</v>
      </c>
      <c r="D208" s="416" t="s">
        <v>500</v>
      </c>
      <c r="E208" s="438" t="n">
        <v>0</v>
      </c>
      <c r="F208" s="438" t="n">
        <v>0</v>
      </c>
      <c r="G208" s="438" t="n">
        <v>0</v>
      </c>
      <c r="H208" s="438" t="n">
        <v>0</v>
      </c>
      <c r="I208" s="438" t="n">
        <v>0</v>
      </c>
      <c r="J208" s="438" t="n">
        <v>0</v>
      </c>
      <c r="K208" s="439" t="n">
        <v>0</v>
      </c>
      <c r="L208" s="440" t="n">
        <v>0</v>
      </c>
    </row>
    <row r="209" s="413" customFormat="true" ht="24" hidden="false" customHeight="true" outlineLevel="0" collapsed="false">
      <c r="A209" s="382" t="s">
        <v>485</v>
      </c>
      <c r="B209" s="382" t="s">
        <v>217</v>
      </c>
      <c r="C209" s="196" t="s">
        <v>501</v>
      </c>
      <c r="D209" s="416" t="s">
        <v>502</v>
      </c>
      <c r="E209" s="438" t="n">
        <v>0</v>
      </c>
      <c r="F209" s="438" t="n">
        <v>0</v>
      </c>
      <c r="G209" s="438" t="n">
        <v>0</v>
      </c>
      <c r="H209" s="438" t="n">
        <v>0</v>
      </c>
      <c r="I209" s="438" t="n">
        <v>0</v>
      </c>
      <c r="J209" s="438" t="n">
        <v>0</v>
      </c>
      <c r="K209" s="439" t="n">
        <v>0</v>
      </c>
      <c r="L209" s="440" t="n">
        <v>0</v>
      </c>
    </row>
    <row r="210" s="413" customFormat="true" ht="24" hidden="false" customHeight="true" outlineLevel="0" collapsed="false">
      <c r="A210" s="382" t="s">
        <v>485</v>
      </c>
      <c r="B210" s="382" t="s">
        <v>217</v>
      </c>
      <c r="C210" s="196" t="s">
        <v>241</v>
      </c>
      <c r="D210" s="416" t="s">
        <v>503</v>
      </c>
      <c r="E210" s="438" t="n">
        <v>0</v>
      </c>
      <c r="F210" s="438" t="n">
        <v>0</v>
      </c>
      <c r="G210" s="438" t="n">
        <v>0</v>
      </c>
      <c r="H210" s="438" t="n">
        <v>0</v>
      </c>
      <c r="I210" s="438" t="n">
        <v>0</v>
      </c>
      <c r="J210" s="438" t="n">
        <v>0</v>
      </c>
      <c r="K210" s="439" t="n">
        <v>0</v>
      </c>
      <c r="L210" s="440" t="n">
        <v>0</v>
      </c>
    </row>
    <row r="211" s="413" customFormat="true" ht="24" hidden="false" customHeight="true" outlineLevel="0" collapsed="false">
      <c r="A211" s="382" t="s">
        <v>485</v>
      </c>
      <c r="B211" s="382" t="s">
        <v>217</v>
      </c>
      <c r="C211" s="196" t="s">
        <v>504</v>
      </c>
      <c r="D211" s="416" t="s">
        <v>505</v>
      </c>
      <c r="E211" s="438" t="n">
        <v>0</v>
      </c>
      <c r="F211" s="438" t="n">
        <v>0</v>
      </c>
      <c r="G211" s="438" t="n">
        <v>0</v>
      </c>
      <c r="H211" s="438" t="n">
        <v>0</v>
      </c>
      <c r="I211" s="438" t="n">
        <v>0</v>
      </c>
      <c r="J211" s="438" t="n">
        <v>0</v>
      </c>
      <c r="K211" s="439" t="n">
        <v>0</v>
      </c>
      <c r="L211" s="440" t="n">
        <v>0</v>
      </c>
    </row>
    <row r="212" s="413" customFormat="true" ht="24" hidden="false" customHeight="true" outlineLevel="0" collapsed="false">
      <c r="A212" s="382" t="s">
        <v>485</v>
      </c>
      <c r="B212" s="382" t="s">
        <v>217</v>
      </c>
      <c r="C212" s="196" t="s">
        <v>506</v>
      </c>
      <c r="D212" s="416" t="s">
        <v>507</v>
      </c>
      <c r="E212" s="438" t="n">
        <v>0</v>
      </c>
      <c r="F212" s="438" t="n">
        <v>0</v>
      </c>
      <c r="G212" s="438" t="n">
        <v>0</v>
      </c>
      <c r="H212" s="438" t="n">
        <v>0</v>
      </c>
      <c r="I212" s="438" t="n">
        <v>0</v>
      </c>
      <c r="J212" s="438" t="n">
        <v>0</v>
      </c>
      <c r="K212" s="439" t="n">
        <v>0</v>
      </c>
      <c r="L212" s="440" t="n">
        <v>0</v>
      </c>
    </row>
    <row r="213" s="413" customFormat="true" ht="24" hidden="false" customHeight="true" outlineLevel="0" collapsed="false">
      <c r="A213" s="382" t="s">
        <v>485</v>
      </c>
      <c r="B213" s="382" t="s">
        <v>217</v>
      </c>
      <c r="C213" s="196" t="s">
        <v>243</v>
      </c>
      <c r="D213" s="416" t="s">
        <v>508</v>
      </c>
      <c r="E213" s="438" t="n">
        <v>0</v>
      </c>
      <c r="F213" s="438" t="n">
        <v>0</v>
      </c>
      <c r="G213" s="438" t="n">
        <v>0</v>
      </c>
      <c r="H213" s="438" t="n">
        <v>0</v>
      </c>
      <c r="I213" s="438" t="n">
        <v>0</v>
      </c>
      <c r="J213" s="438" t="n">
        <v>0</v>
      </c>
      <c r="K213" s="439" t="n">
        <v>0</v>
      </c>
      <c r="L213" s="440" t="n">
        <v>0</v>
      </c>
    </row>
    <row r="214" s="413" customFormat="true" ht="24" hidden="false" customHeight="true" outlineLevel="0" collapsed="false">
      <c r="A214" s="382" t="s">
        <v>485</v>
      </c>
      <c r="B214" s="382" t="s">
        <v>217</v>
      </c>
      <c r="C214" s="196" t="s">
        <v>509</v>
      </c>
      <c r="D214" s="416" t="s">
        <v>510</v>
      </c>
      <c r="E214" s="438" t="n">
        <v>0</v>
      </c>
      <c r="F214" s="438" t="n">
        <v>0</v>
      </c>
      <c r="G214" s="438" t="n">
        <v>0</v>
      </c>
      <c r="H214" s="438" t="n">
        <v>0</v>
      </c>
      <c r="I214" s="438" t="n">
        <v>0</v>
      </c>
      <c r="J214" s="438" t="n">
        <v>0</v>
      </c>
      <c r="K214" s="439" t="n">
        <v>0</v>
      </c>
      <c r="L214" s="440" t="n">
        <v>0</v>
      </c>
    </row>
    <row r="215" s="413" customFormat="true" ht="24" hidden="false" customHeight="true" outlineLevel="0" collapsed="false">
      <c r="A215" s="382" t="s">
        <v>485</v>
      </c>
      <c r="B215" s="382" t="s">
        <v>217</v>
      </c>
      <c r="C215" s="196" t="s">
        <v>218</v>
      </c>
      <c r="D215" s="416" t="s">
        <v>511</v>
      </c>
      <c r="E215" s="438" t="n">
        <v>0</v>
      </c>
      <c r="F215" s="438" t="n">
        <v>0</v>
      </c>
      <c r="G215" s="438" t="n">
        <v>0</v>
      </c>
      <c r="H215" s="438" t="n">
        <v>0</v>
      </c>
      <c r="I215" s="438" t="n">
        <v>0</v>
      </c>
      <c r="J215" s="438" t="n">
        <v>0</v>
      </c>
      <c r="K215" s="439" t="n">
        <v>0</v>
      </c>
      <c r="L215" s="440" t="n">
        <v>0</v>
      </c>
    </row>
    <row r="216" s="413" customFormat="true" ht="24" hidden="false" customHeight="true" outlineLevel="0" collapsed="false">
      <c r="A216" s="382" t="s">
        <v>485</v>
      </c>
      <c r="B216" s="382" t="s">
        <v>217</v>
      </c>
      <c r="C216" s="196" t="s">
        <v>220</v>
      </c>
      <c r="D216" s="416" t="s">
        <v>513</v>
      </c>
      <c r="E216" s="438" t="n">
        <v>0</v>
      </c>
      <c r="F216" s="438" t="n">
        <v>0</v>
      </c>
      <c r="G216" s="438" t="n">
        <v>0</v>
      </c>
      <c r="H216" s="438" t="n">
        <v>0</v>
      </c>
      <c r="I216" s="438" t="n">
        <v>0</v>
      </c>
      <c r="J216" s="438" t="n">
        <v>0</v>
      </c>
      <c r="K216" s="439" t="n">
        <v>0</v>
      </c>
      <c r="L216" s="440" t="n">
        <v>0</v>
      </c>
    </row>
    <row r="217" s="413" customFormat="true" ht="24" hidden="false" customHeight="true" outlineLevel="0" collapsed="false">
      <c r="A217" s="382" t="s">
        <v>485</v>
      </c>
      <c r="B217" s="382" t="s">
        <v>217</v>
      </c>
      <c r="C217" s="196" t="s">
        <v>222</v>
      </c>
      <c r="D217" s="416" t="s">
        <v>514</v>
      </c>
      <c r="E217" s="438" t="n">
        <v>0</v>
      </c>
      <c r="F217" s="438" t="n">
        <v>0</v>
      </c>
      <c r="G217" s="438" t="n">
        <v>0</v>
      </c>
      <c r="H217" s="438" t="n">
        <v>0</v>
      </c>
      <c r="I217" s="438" t="n">
        <v>0</v>
      </c>
      <c r="J217" s="438" t="n">
        <v>0</v>
      </c>
      <c r="K217" s="439" t="n">
        <v>0</v>
      </c>
      <c r="L217" s="440" t="n">
        <v>0</v>
      </c>
    </row>
    <row r="218" s="413" customFormat="true" ht="24" hidden="false" customHeight="true" outlineLevel="0" collapsed="false">
      <c r="A218" s="382" t="s">
        <v>485</v>
      </c>
      <c r="B218" s="382" t="s">
        <v>217</v>
      </c>
      <c r="C218" s="196" t="s">
        <v>224</v>
      </c>
      <c r="D218" s="416" t="s">
        <v>515</v>
      </c>
      <c r="E218" s="438" t="n">
        <v>0</v>
      </c>
      <c r="F218" s="438" t="n">
        <v>0</v>
      </c>
      <c r="G218" s="438" t="n">
        <v>0</v>
      </c>
      <c r="H218" s="438" t="n">
        <v>0</v>
      </c>
      <c r="I218" s="438" t="n">
        <v>0</v>
      </c>
      <c r="J218" s="438" t="n">
        <v>0</v>
      </c>
      <c r="K218" s="439" t="n">
        <v>0</v>
      </c>
      <c r="L218" s="440" t="n">
        <v>79298</v>
      </c>
    </row>
    <row r="219" s="413" customFormat="true" ht="24" hidden="false" customHeight="true" outlineLevel="0" collapsed="false">
      <c r="A219" s="382" t="s">
        <v>485</v>
      </c>
      <c r="B219" s="382" t="s">
        <v>217</v>
      </c>
      <c r="C219" s="196" t="s">
        <v>516</v>
      </c>
      <c r="D219" s="416" t="s">
        <v>517</v>
      </c>
      <c r="E219" s="438" t="n">
        <v>0</v>
      </c>
      <c r="F219" s="438" t="n">
        <v>0</v>
      </c>
      <c r="G219" s="438" t="n">
        <v>0</v>
      </c>
      <c r="H219" s="438" t="n">
        <v>0</v>
      </c>
      <c r="I219" s="438" t="n">
        <v>0</v>
      </c>
      <c r="J219" s="438" t="n">
        <v>0</v>
      </c>
      <c r="K219" s="439" t="n">
        <v>0</v>
      </c>
      <c r="L219" s="440" t="n">
        <v>0</v>
      </c>
    </row>
    <row r="220" s="413" customFormat="true" ht="24" hidden="false" customHeight="true" outlineLevel="0" collapsed="false">
      <c r="A220" s="382" t="s">
        <v>485</v>
      </c>
      <c r="B220" s="382" t="s">
        <v>217</v>
      </c>
      <c r="C220" s="196" t="s">
        <v>226</v>
      </c>
      <c r="D220" s="416" t="s">
        <v>518</v>
      </c>
      <c r="E220" s="438" t="n">
        <v>0</v>
      </c>
      <c r="F220" s="438" t="n">
        <v>0</v>
      </c>
      <c r="G220" s="438" t="n">
        <v>0</v>
      </c>
      <c r="H220" s="438" t="n">
        <v>0</v>
      </c>
      <c r="I220" s="438" t="n">
        <v>0</v>
      </c>
      <c r="J220" s="438" t="n">
        <v>0</v>
      </c>
      <c r="K220" s="439" t="n">
        <v>0</v>
      </c>
      <c r="L220" s="440" t="n">
        <v>0</v>
      </c>
    </row>
    <row r="221" s="413" customFormat="true" ht="24" hidden="false" customHeight="true" outlineLevel="0" collapsed="false">
      <c r="A221" s="382" t="s">
        <v>485</v>
      </c>
      <c r="B221" s="382" t="s">
        <v>217</v>
      </c>
      <c r="C221" s="196" t="s">
        <v>519</v>
      </c>
      <c r="D221" s="416" t="s">
        <v>520</v>
      </c>
      <c r="E221" s="438" t="n">
        <v>0</v>
      </c>
      <c r="F221" s="438" t="n">
        <v>0</v>
      </c>
      <c r="G221" s="438" t="n">
        <v>0</v>
      </c>
      <c r="H221" s="438" t="n">
        <v>0</v>
      </c>
      <c r="I221" s="438" t="n">
        <v>0</v>
      </c>
      <c r="J221" s="438" t="n">
        <v>0</v>
      </c>
      <c r="K221" s="439" t="n">
        <v>0</v>
      </c>
      <c r="L221" s="440" t="n">
        <v>0</v>
      </c>
    </row>
    <row r="222" s="413" customFormat="true" ht="24" hidden="false" customHeight="true" outlineLevel="0" collapsed="false">
      <c r="A222" s="382" t="s">
        <v>485</v>
      </c>
      <c r="B222" s="382" t="s">
        <v>217</v>
      </c>
      <c r="C222" s="196" t="s">
        <v>509</v>
      </c>
      <c r="D222" s="416" t="s">
        <v>521</v>
      </c>
      <c r="E222" s="438" t="n">
        <v>0</v>
      </c>
      <c r="F222" s="438" t="n">
        <v>0</v>
      </c>
      <c r="G222" s="438" t="n">
        <v>0</v>
      </c>
      <c r="H222" s="438" t="n">
        <v>0</v>
      </c>
      <c r="I222" s="438" t="n">
        <v>0</v>
      </c>
      <c r="J222" s="438" t="n">
        <v>0</v>
      </c>
      <c r="K222" s="439" t="n">
        <v>0</v>
      </c>
      <c r="L222" s="440" t="n">
        <v>0</v>
      </c>
    </row>
    <row r="223" s="413" customFormat="true" ht="24" hidden="false" customHeight="true" outlineLevel="0" collapsed="false">
      <c r="A223" s="382" t="s">
        <v>485</v>
      </c>
      <c r="B223" s="382" t="s">
        <v>217</v>
      </c>
      <c r="C223" s="196" t="s">
        <v>522</v>
      </c>
      <c r="D223" s="416" t="s">
        <v>523</v>
      </c>
      <c r="E223" s="438" t="n">
        <v>0</v>
      </c>
      <c r="F223" s="438" t="n">
        <v>0</v>
      </c>
      <c r="G223" s="438" t="n">
        <v>0</v>
      </c>
      <c r="H223" s="438" t="n">
        <v>0</v>
      </c>
      <c r="I223" s="438" t="n">
        <v>0</v>
      </c>
      <c r="J223" s="438" t="n">
        <v>0</v>
      </c>
      <c r="K223" s="439" t="n">
        <v>0</v>
      </c>
      <c r="L223" s="440" t="n">
        <v>0</v>
      </c>
    </row>
    <row r="224" s="413" customFormat="true" ht="24" hidden="false" customHeight="true" outlineLevel="0" collapsed="false">
      <c r="A224" s="382" t="s">
        <v>485</v>
      </c>
      <c r="B224" s="413" t="s">
        <v>561</v>
      </c>
      <c r="C224" s="196" t="s">
        <v>524</v>
      </c>
      <c r="D224" s="416" t="s">
        <v>525</v>
      </c>
      <c r="E224" s="438" t="n">
        <v>0</v>
      </c>
      <c r="F224" s="438" t="n">
        <v>0</v>
      </c>
      <c r="G224" s="438" t="n">
        <v>0</v>
      </c>
      <c r="H224" s="438" t="n">
        <v>0</v>
      </c>
      <c r="I224" s="438" t="n">
        <v>0</v>
      </c>
      <c r="J224" s="438" t="n">
        <v>0</v>
      </c>
      <c r="K224" s="439" t="n">
        <v>0</v>
      </c>
      <c r="L224" s="440" t="n">
        <v>0</v>
      </c>
    </row>
    <row r="225" s="413" customFormat="true" ht="24" hidden="false" customHeight="true" outlineLevel="0" collapsed="false">
      <c r="A225" s="382" t="s">
        <v>485</v>
      </c>
      <c r="B225" s="413" t="s">
        <v>561</v>
      </c>
      <c r="C225" s="196" t="s">
        <v>526</v>
      </c>
      <c r="D225" s="416" t="s">
        <v>527</v>
      </c>
      <c r="E225" s="438" t="n">
        <v>0</v>
      </c>
      <c r="F225" s="438" t="n">
        <v>0</v>
      </c>
      <c r="G225" s="438" t="n">
        <v>0</v>
      </c>
      <c r="H225" s="438" t="n">
        <v>0</v>
      </c>
      <c r="I225" s="438" t="n">
        <v>0</v>
      </c>
      <c r="J225" s="438" t="n">
        <v>0</v>
      </c>
      <c r="K225" s="439" t="n">
        <v>0</v>
      </c>
      <c r="L225" s="440" t="n">
        <v>0</v>
      </c>
    </row>
    <row r="226" s="413" customFormat="true" ht="24" hidden="false" customHeight="true" outlineLevel="0" collapsed="false">
      <c r="A226" s="382" t="s">
        <v>485</v>
      </c>
      <c r="B226" s="413" t="s">
        <v>561</v>
      </c>
      <c r="C226" s="196" t="s">
        <v>528</v>
      </c>
      <c r="D226" s="416" t="s">
        <v>529</v>
      </c>
      <c r="E226" s="438" t="n">
        <v>0</v>
      </c>
      <c r="F226" s="438" t="n">
        <v>0</v>
      </c>
      <c r="G226" s="438" t="n">
        <v>0</v>
      </c>
      <c r="H226" s="438" t="n">
        <v>0</v>
      </c>
      <c r="I226" s="438" t="n">
        <v>0</v>
      </c>
      <c r="J226" s="438" t="n">
        <v>0</v>
      </c>
      <c r="K226" s="439" t="n">
        <v>0</v>
      </c>
      <c r="L226" s="440" t="n">
        <v>0</v>
      </c>
    </row>
    <row r="227" s="413" customFormat="true" ht="24" hidden="false" customHeight="true" outlineLevel="0" collapsed="false">
      <c r="A227" s="382" t="s">
        <v>485</v>
      </c>
      <c r="B227" s="413" t="s">
        <v>561</v>
      </c>
      <c r="C227" s="196" t="s">
        <v>530</v>
      </c>
      <c r="D227" s="416" t="s">
        <v>531</v>
      </c>
      <c r="E227" s="438" t="n">
        <v>0</v>
      </c>
      <c r="F227" s="438" t="n">
        <v>0</v>
      </c>
      <c r="G227" s="438" t="n">
        <v>0</v>
      </c>
      <c r="H227" s="438" t="n">
        <v>0</v>
      </c>
      <c r="I227" s="438" t="n">
        <v>0</v>
      </c>
      <c r="J227" s="438" t="n">
        <v>0</v>
      </c>
      <c r="K227" s="439" t="n">
        <v>0</v>
      </c>
      <c r="L227" s="440" t="n">
        <v>0</v>
      </c>
    </row>
    <row r="228" s="413" customFormat="true" ht="24" hidden="false" customHeight="true" outlineLevel="0" collapsed="false">
      <c r="A228" s="382" t="s">
        <v>485</v>
      </c>
      <c r="B228" s="413" t="s">
        <v>561</v>
      </c>
      <c r="C228" s="196" t="s">
        <v>532</v>
      </c>
      <c r="D228" s="416" t="s">
        <v>533</v>
      </c>
      <c r="E228" s="438" t="n">
        <v>0</v>
      </c>
      <c r="F228" s="438" t="n">
        <v>0</v>
      </c>
      <c r="G228" s="438" t="n">
        <v>0</v>
      </c>
      <c r="H228" s="438" t="n">
        <v>0</v>
      </c>
      <c r="I228" s="438" t="n">
        <v>0</v>
      </c>
      <c r="J228" s="438" t="n">
        <v>0</v>
      </c>
      <c r="K228" s="439" t="n">
        <v>0</v>
      </c>
      <c r="L228" s="440" t="n">
        <v>0</v>
      </c>
    </row>
    <row r="229" s="413" customFormat="true" ht="24" hidden="false" customHeight="true" outlineLevel="0" collapsed="false">
      <c r="A229" s="382" t="s">
        <v>485</v>
      </c>
      <c r="B229" s="413" t="s">
        <v>561</v>
      </c>
      <c r="C229" s="196" t="s">
        <v>534</v>
      </c>
      <c r="D229" s="416" t="s">
        <v>535</v>
      </c>
      <c r="E229" s="438" t="n">
        <v>0</v>
      </c>
      <c r="F229" s="438" t="n">
        <v>0</v>
      </c>
      <c r="G229" s="438" t="n">
        <v>0</v>
      </c>
      <c r="H229" s="438" t="n">
        <v>0</v>
      </c>
      <c r="I229" s="438" t="n">
        <v>0</v>
      </c>
      <c r="J229" s="438" t="n">
        <v>0</v>
      </c>
      <c r="K229" s="439" t="n">
        <v>0</v>
      </c>
      <c r="L229" s="440" t="n">
        <v>0</v>
      </c>
    </row>
    <row r="230" s="413" customFormat="true" ht="24" hidden="false" customHeight="true" outlineLevel="0" collapsed="false">
      <c r="A230" s="382" t="s">
        <v>485</v>
      </c>
      <c r="B230" s="413" t="s">
        <v>561</v>
      </c>
      <c r="C230" s="196" t="s">
        <v>536</v>
      </c>
      <c r="D230" s="416" t="s">
        <v>537</v>
      </c>
      <c r="E230" s="438" t="n">
        <v>0</v>
      </c>
      <c r="F230" s="438" t="n">
        <v>0</v>
      </c>
      <c r="G230" s="438" t="n">
        <v>0</v>
      </c>
      <c r="H230" s="438" t="n">
        <v>0</v>
      </c>
      <c r="I230" s="438" t="n">
        <v>0</v>
      </c>
      <c r="J230" s="438" t="n">
        <v>0</v>
      </c>
      <c r="K230" s="439" t="n">
        <v>0</v>
      </c>
      <c r="L230" s="440" t="n">
        <v>0</v>
      </c>
    </row>
    <row r="231" s="413" customFormat="true" ht="24" hidden="false" customHeight="true" outlineLevel="0" collapsed="false">
      <c r="A231" s="382" t="s">
        <v>485</v>
      </c>
      <c r="B231" s="413" t="s">
        <v>561</v>
      </c>
      <c r="C231" s="196" t="s">
        <v>538</v>
      </c>
      <c r="D231" s="416" t="s">
        <v>539</v>
      </c>
      <c r="E231" s="438" t="n">
        <v>0</v>
      </c>
      <c r="F231" s="438" t="n">
        <v>0</v>
      </c>
      <c r="G231" s="438" t="n">
        <v>0</v>
      </c>
      <c r="H231" s="438" t="n">
        <v>0</v>
      </c>
      <c r="I231" s="438" t="n">
        <v>0</v>
      </c>
      <c r="J231" s="438" t="n">
        <v>0</v>
      </c>
      <c r="K231" s="439" t="n">
        <v>0</v>
      </c>
      <c r="L231" s="440" t="n">
        <v>0</v>
      </c>
    </row>
    <row r="232" s="413" customFormat="true" ht="24" hidden="false" customHeight="true" outlineLevel="0" collapsed="false">
      <c r="A232" s="382" t="s">
        <v>485</v>
      </c>
      <c r="B232" s="413" t="s">
        <v>561</v>
      </c>
      <c r="C232" s="196" t="s">
        <v>540</v>
      </c>
      <c r="D232" s="416" t="s">
        <v>541</v>
      </c>
      <c r="E232" s="438" t="n">
        <v>0</v>
      </c>
      <c r="F232" s="438" t="n">
        <v>0</v>
      </c>
      <c r="G232" s="438" t="n">
        <v>0</v>
      </c>
      <c r="H232" s="438" t="n">
        <v>0</v>
      </c>
      <c r="I232" s="438" t="n">
        <v>0</v>
      </c>
      <c r="J232" s="438" t="n">
        <v>0</v>
      </c>
      <c r="K232" s="439" t="n">
        <v>0</v>
      </c>
      <c r="L232" s="440" t="n">
        <v>0</v>
      </c>
    </row>
    <row r="233" s="413" customFormat="true" ht="24" hidden="false" customHeight="true" outlineLevel="0" collapsed="false">
      <c r="A233" s="382" t="s">
        <v>485</v>
      </c>
      <c r="B233" s="413" t="s">
        <v>561</v>
      </c>
      <c r="C233" s="196" t="s">
        <v>542</v>
      </c>
      <c r="D233" s="416" t="s">
        <v>543</v>
      </c>
      <c r="E233" s="438" t="n">
        <v>0</v>
      </c>
      <c r="F233" s="438" t="n">
        <v>0</v>
      </c>
      <c r="G233" s="438" t="n">
        <v>0</v>
      </c>
      <c r="H233" s="438" t="n">
        <v>0</v>
      </c>
      <c r="I233" s="438" t="n">
        <v>0</v>
      </c>
      <c r="J233" s="438" t="n">
        <v>0</v>
      </c>
      <c r="K233" s="439" t="n">
        <v>0</v>
      </c>
      <c r="L233" s="440" t="n">
        <v>0</v>
      </c>
    </row>
    <row r="234" s="413" customFormat="true" ht="24" hidden="false" customHeight="true" outlineLevel="0" collapsed="false">
      <c r="A234" s="382" t="s">
        <v>485</v>
      </c>
      <c r="B234" s="413" t="s">
        <v>561</v>
      </c>
      <c r="C234" s="196" t="s">
        <v>544</v>
      </c>
      <c r="D234" s="416" t="s">
        <v>545</v>
      </c>
      <c r="E234" s="438" t="n">
        <v>0</v>
      </c>
      <c r="F234" s="438" t="n">
        <v>0</v>
      </c>
      <c r="G234" s="438" t="n">
        <v>0</v>
      </c>
      <c r="H234" s="438" t="n">
        <v>0</v>
      </c>
      <c r="I234" s="438" t="n">
        <v>0</v>
      </c>
      <c r="J234" s="438" t="n">
        <v>0</v>
      </c>
      <c r="K234" s="439" t="n">
        <v>0</v>
      </c>
      <c r="L234" s="440" t="n">
        <v>0</v>
      </c>
    </row>
    <row r="235" s="413" customFormat="true" ht="24" hidden="false" customHeight="true" outlineLevel="0" collapsed="false">
      <c r="A235" s="382" t="s">
        <v>485</v>
      </c>
      <c r="B235" s="413" t="s">
        <v>561</v>
      </c>
      <c r="C235" s="196" t="s">
        <v>546</v>
      </c>
      <c r="D235" s="416" t="s">
        <v>547</v>
      </c>
      <c r="E235" s="438" t="n">
        <v>0</v>
      </c>
      <c r="F235" s="438" t="n">
        <v>0</v>
      </c>
      <c r="G235" s="438" t="n">
        <v>0</v>
      </c>
      <c r="H235" s="438" t="n">
        <v>0</v>
      </c>
      <c r="I235" s="438" t="n">
        <v>0</v>
      </c>
      <c r="J235" s="438" t="n">
        <v>0</v>
      </c>
      <c r="K235" s="439" t="n">
        <v>0</v>
      </c>
      <c r="L235" s="440" t="n">
        <v>0</v>
      </c>
    </row>
    <row r="236" s="413" customFormat="true" ht="24" hidden="false" customHeight="true" outlineLevel="0" collapsed="false">
      <c r="A236" s="382" t="s">
        <v>485</v>
      </c>
      <c r="B236" s="413" t="s">
        <v>561</v>
      </c>
      <c r="C236" s="196" t="s">
        <v>548</v>
      </c>
      <c r="D236" s="416" t="s">
        <v>549</v>
      </c>
      <c r="E236" s="438" t="n">
        <v>0</v>
      </c>
      <c r="F236" s="438" t="n">
        <v>0</v>
      </c>
      <c r="G236" s="438" t="n">
        <v>0</v>
      </c>
      <c r="H236" s="438" t="n">
        <v>0</v>
      </c>
      <c r="I236" s="438" t="n">
        <v>0</v>
      </c>
      <c r="J236" s="438" t="n">
        <v>0</v>
      </c>
      <c r="K236" s="439" t="n">
        <v>0</v>
      </c>
      <c r="L236" s="440" t="n">
        <v>0</v>
      </c>
    </row>
    <row r="237" s="413" customFormat="true" ht="24" hidden="false" customHeight="true" outlineLevel="0" collapsed="false">
      <c r="A237" s="382" t="s">
        <v>485</v>
      </c>
      <c r="B237" s="413" t="s">
        <v>561</v>
      </c>
      <c r="C237" s="196" t="s">
        <v>550</v>
      </c>
      <c r="D237" s="416" t="s">
        <v>551</v>
      </c>
      <c r="E237" s="438" t="n">
        <v>0</v>
      </c>
      <c r="F237" s="438" t="n">
        <v>0</v>
      </c>
      <c r="G237" s="438" t="n">
        <v>0</v>
      </c>
      <c r="H237" s="438" t="n">
        <v>0</v>
      </c>
      <c r="I237" s="438" t="n">
        <v>0</v>
      </c>
      <c r="J237" s="438" t="n">
        <v>0</v>
      </c>
      <c r="K237" s="439" t="n">
        <v>0</v>
      </c>
      <c r="L237" s="440" t="n">
        <v>0</v>
      </c>
    </row>
    <row r="238" s="413" customFormat="true" ht="24" hidden="false" customHeight="true" outlineLevel="0" collapsed="false">
      <c r="A238" s="382" t="s">
        <v>485</v>
      </c>
      <c r="B238" s="413" t="s">
        <v>561</v>
      </c>
      <c r="C238" s="196" t="s">
        <v>552</v>
      </c>
      <c r="D238" s="416" t="s">
        <v>553</v>
      </c>
      <c r="E238" s="438" t="n">
        <v>0</v>
      </c>
      <c r="F238" s="438" t="n">
        <v>0</v>
      </c>
      <c r="G238" s="438" t="n">
        <v>0</v>
      </c>
      <c r="H238" s="438" t="n">
        <v>0</v>
      </c>
      <c r="I238" s="438" t="n">
        <v>0</v>
      </c>
      <c r="J238" s="438" t="n">
        <v>0</v>
      </c>
      <c r="K238" s="439" t="n">
        <v>0</v>
      </c>
      <c r="L238" s="440" t="n">
        <v>0</v>
      </c>
    </row>
    <row r="239" s="413" customFormat="true" ht="24" hidden="false" customHeight="true" outlineLevel="0" collapsed="false">
      <c r="A239" s="382" t="s">
        <v>485</v>
      </c>
      <c r="B239" s="413" t="s">
        <v>561</v>
      </c>
      <c r="C239" s="196" t="s">
        <v>554</v>
      </c>
      <c r="D239" s="416" t="s">
        <v>555</v>
      </c>
      <c r="E239" s="438" t="n">
        <v>0</v>
      </c>
      <c r="F239" s="438" t="n">
        <v>0</v>
      </c>
      <c r="G239" s="438" t="n">
        <v>0</v>
      </c>
      <c r="H239" s="438" t="n">
        <v>0</v>
      </c>
      <c r="I239" s="438" t="n">
        <v>0</v>
      </c>
      <c r="J239" s="438" t="n">
        <v>0</v>
      </c>
      <c r="K239" s="439" t="n">
        <v>0</v>
      </c>
      <c r="L239" s="440" t="n">
        <v>0</v>
      </c>
    </row>
    <row r="240" s="413" customFormat="true" ht="24" hidden="false" customHeight="true" outlineLevel="0" collapsed="false">
      <c r="A240" s="382" t="s">
        <v>485</v>
      </c>
      <c r="B240" s="413" t="s">
        <v>561</v>
      </c>
      <c r="C240" s="196" t="s">
        <v>556</v>
      </c>
      <c r="D240" s="416" t="s">
        <v>557</v>
      </c>
      <c r="E240" s="438" t="n">
        <v>0</v>
      </c>
      <c r="F240" s="438" t="n">
        <v>0</v>
      </c>
      <c r="G240" s="438" t="n">
        <v>0</v>
      </c>
      <c r="H240" s="438" t="n">
        <v>0</v>
      </c>
      <c r="I240" s="438" t="n">
        <v>0</v>
      </c>
      <c r="J240" s="438" t="n">
        <v>0</v>
      </c>
      <c r="K240" s="439" t="n">
        <v>0</v>
      </c>
      <c r="L240" s="440" t="n">
        <v>0</v>
      </c>
    </row>
    <row r="241" s="413" customFormat="true" ht="24" hidden="false" customHeight="true" outlineLevel="0" collapsed="false">
      <c r="A241" s="382" t="s">
        <v>485</v>
      </c>
      <c r="B241" s="413" t="s">
        <v>561</v>
      </c>
      <c r="C241" s="196" t="s">
        <v>558</v>
      </c>
      <c r="D241" s="416" t="s">
        <v>559</v>
      </c>
      <c r="E241" s="438" t="n">
        <v>0</v>
      </c>
      <c r="F241" s="438" t="n">
        <v>0</v>
      </c>
      <c r="G241" s="438" t="n">
        <v>0</v>
      </c>
      <c r="H241" s="438" t="n">
        <v>0</v>
      </c>
      <c r="I241" s="438" t="n">
        <v>0</v>
      </c>
      <c r="J241" s="438" t="n">
        <v>0</v>
      </c>
      <c r="K241" s="439" t="n">
        <v>0</v>
      </c>
      <c r="L241" s="440" t="n">
        <v>0</v>
      </c>
    </row>
    <row r="242" s="413" customFormat="true" ht="24" hidden="false" customHeight="true" outlineLevel="0" collapsed="false">
      <c r="A242" s="382" t="s">
        <v>485</v>
      </c>
      <c r="B242" s="413" t="s">
        <v>561</v>
      </c>
      <c r="C242" s="196" t="s">
        <v>562</v>
      </c>
      <c r="D242" s="416" t="s">
        <v>563</v>
      </c>
      <c r="E242" s="438" t="n">
        <v>0</v>
      </c>
      <c r="F242" s="438" t="n">
        <v>0</v>
      </c>
      <c r="G242" s="438" t="n">
        <v>0</v>
      </c>
      <c r="H242" s="438" t="n">
        <v>0</v>
      </c>
      <c r="I242" s="438" t="n">
        <v>0</v>
      </c>
      <c r="J242" s="438" t="n">
        <v>0</v>
      </c>
      <c r="K242" s="439" t="n">
        <v>0</v>
      </c>
      <c r="L242" s="440" t="n">
        <v>0</v>
      </c>
    </row>
    <row r="243" s="413" customFormat="true" ht="24" hidden="false" customHeight="true" outlineLevel="0" collapsed="false">
      <c r="A243" s="382" t="s">
        <v>485</v>
      </c>
      <c r="B243" s="413" t="s">
        <v>561</v>
      </c>
      <c r="C243" s="196" t="s">
        <v>1345</v>
      </c>
      <c r="D243" s="416" t="s">
        <v>1346</v>
      </c>
      <c r="E243" s="438" t="n">
        <v>0</v>
      </c>
      <c r="F243" s="438" t="n">
        <v>0</v>
      </c>
      <c r="G243" s="438" t="n">
        <v>0</v>
      </c>
      <c r="H243" s="438" t="n">
        <v>0</v>
      </c>
      <c r="I243" s="438" t="n">
        <v>0</v>
      </c>
      <c r="J243" s="438" t="n">
        <v>0</v>
      </c>
      <c r="K243" s="439" t="n">
        <v>0</v>
      </c>
      <c r="L243" s="440" t="n">
        <v>0</v>
      </c>
    </row>
    <row r="244" s="413" customFormat="true" ht="24" hidden="false" customHeight="true" outlineLevel="0" collapsed="false">
      <c r="A244" s="382" t="s">
        <v>485</v>
      </c>
      <c r="B244" s="413" t="s">
        <v>561</v>
      </c>
      <c r="C244" s="196" t="s">
        <v>567</v>
      </c>
      <c r="D244" s="416" t="s">
        <v>568</v>
      </c>
      <c r="E244" s="438" t="n">
        <v>0</v>
      </c>
      <c r="F244" s="438" t="n">
        <v>0</v>
      </c>
      <c r="G244" s="438" t="n">
        <v>0</v>
      </c>
      <c r="H244" s="438" t="n">
        <v>0</v>
      </c>
      <c r="I244" s="438" t="n">
        <v>0</v>
      </c>
      <c r="J244" s="438" t="n">
        <v>0</v>
      </c>
      <c r="K244" s="439" t="n">
        <v>0</v>
      </c>
      <c r="L244" s="440" t="n">
        <v>0</v>
      </c>
    </row>
    <row r="245" s="413" customFormat="true" ht="24" hidden="false" customHeight="true" outlineLevel="0" collapsed="false">
      <c r="A245" s="382" t="s">
        <v>485</v>
      </c>
      <c r="B245" s="413" t="s">
        <v>561</v>
      </c>
      <c r="C245" s="196" t="s">
        <v>569</v>
      </c>
      <c r="D245" s="416" t="s">
        <v>570</v>
      </c>
      <c r="E245" s="438" t="n">
        <v>0</v>
      </c>
      <c r="F245" s="438" t="n">
        <v>0</v>
      </c>
      <c r="G245" s="438" t="n">
        <v>0</v>
      </c>
      <c r="H245" s="438" t="n">
        <v>0</v>
      </c>
      <c r="I245" s="438" t="n">
        <v>0</v>
      </c>
      <c r="J245" s="438" t="n">
        <v>0</v>
      </c>
      <c r="K245" s="439" t="n">
        <v>0</v>
      </c>
      <c r="L245" s="440" t="n">
        <v>0</v>
      </c>
    </row>
    <row r="246" s="413" customFormat="true" ht="24" hidden="false" customHeight="true" outlineLevel="0" collapsed="false">
      <c r="A246" s="382" t="s">
        <v>485</v>
      </c>
      <c r="B246" s="413" t="s">
        <v>561</v>
      </c>
      <c r="C246" s="196" t="s">
        <v>571</v>
      </c>
      <c r="D246" s="416" t="s">
        <v>572</v>
      </c>
      <c r="E246" s="438" t="n">
        <v>0</v>
      </c>
      <c r="F246" s="438" t="n">
        <v>0</v>
      </c>
      <c r="G246" s="438" t="n">
        <v>0</v>
      </c>
      <c r="H246" s="438" t="n">
        <v>0</v>
      </c>
      <c r="I246" s="438" t="n">
        <v>0</v>
      </c>
      <c r="J246" s="438" t="n">
        <v>0</v>
      </c>
      <c r="K246" s="439" t="n">
        <v>0</v>
      </c>
      <c r="L246" s="440" t="n">
        <v>0</v>
      </c>
    </row>
    <row r="247" s="413" customFormat="true" ht="24" hidden="false" customHeight="true" outlineLevel="0" collapsed="false">
      <c r="A247" s="382" t="s">
        <v>485</v>
      </c>
      <c r="B247" s="413" t="s">
        <v>561</v>
      </c>
      <c r="C247" s="196" t="s">
        <v>124</v>
      </c>
      <c r="D247" s="416" t="s">
        <v>573</v>
      </c>
      <c r="E247" s="438" t="n">
        <v>0</v>
      </c>
      <c r="F247" s="438" t="n">
        <v>0</v>
      </c>
      <c r="G247" s="438" t="n">
        <v>0</v>
      </c>
      <c r="H247" s="438" t="n">
        <v>0</v>
      </c>
      <c r="I247" s="438" t="n">
        <v>0</v>
      </c>
      <c r="J247" s="438" t="n">
        <v>0</v>
      </c>
      <c r="K247" s="439" t="n">
        <v>0</v>
      </c>
      <c r="L247" s="440" t="n">
        <v>0</v>
      </c>
    </row>
    <row r="248" s="413" customFormat="true" ht="24" hidden="false" customHeight="true" outlineLevel="0" collapsed="false">
      <c r="A248" s="382" t="s">
        <v>485</v>
      </c>
      <c r="B248" s="413" t="s">
        <v>561</v>
      </c>
      <c r="C248" s="196" t="s">
        <v>574</v>
      </c>
      <c r="D248" s="416" t="s">
        <v>575</v>
      </c>
      <c r="E248" s="438" t="n">
        <v>0</v>
      </c>
      <c r="F248" s="438" t="n">
        <v>0</v>
      </c>
      <c r="G248" s="438" t="n">
        <v>0</v>
      </c>
      <c r="H248" s="438" t="n">
        <v>0</v>
      </c>
      <c r="I248" s="438" t="n">
        <v>0</v>
      </c>
      <c r="J248" s="438" t="n">
        <v>0</v>
      </c>
      <c r="K248" s="439" t="n">
        <v>0</v>
      </c>
      <c r="L248" s="440" t="n">
        <v>0</v>
      </c>
    </row>
    <row r="249" s="413" customFormat="true" ht="24" hidden="false" customHeight="true" outlineLevel="0" collapsed="false">
      <c r="A249" s="382" t="s">
        <v>485</v>
      </c>
      <c r="B249" s="413" t="s">
        <v>561</v>
      </c>
      <c r="C249" s="196" t="s">
        <v>576</v>
      </c>
      <c r="D249" s="416" t="s">
        <v>577</v>
      </c>
      <c r="E249" s="438" t="n">
        <v>0</v>
      </c>
      <c r="F249" s="438" t="n">
        <v>0</v>
      </c>
      <c r="G249" s="438" t="n">
        <v>0</v>
      </c>
      <c r="H249" s="438" t="n">
        <v>0</v>
      </c>
      <c r="I249" s="438" t="n">
        <v>0</v>
      </c>
      <c r="J249" s="438" t="n">
        <v>0</v>
      </c>
      <c r="K249" s="439" t="n">
        <v>0</v>
      </c>
      <c r="L249" s="440" t="n">
        <v>0</v>
      </c>
    </row>
    <row r="250" s="413" customFormat="true" ht="24" hidden="false" customHeight="true" outlineLevel="0" collapsed="false">
      <c r="A250" s="382" t="s">
        <v>485</v>
      </c>
      <c r="B250" s="413" t="s">
        <v>561</v>
      </c>
      <c r="C250" s="196" t="s">
        <v>578</v>
      </c>
      <c r="D250" s="416" t="s">
        <v>579</v>
      </c>
      <c r="E250" s="438" t="n">
        <v>0</v>
      </c>
      <c r="F250" s="438" t="n">
        <v>0</v>
      </c>
      <c r="G250" s="438" t="n">
        <v>0</v>
      </c>
      <c r="H250" s="438" t="n">
        <v>0</v>
      </c>
      <c r="I250" s="438" t="n">
        <v>0</v>
      </c>
      <c r="J250" s="438" t="n">
        <v>0</v>
      </c>
      <c r="K250" s="439" t="n">
        <v>0</v>
      </c>
      <c r="L250" s="440" t="n">
        <v>0</v>
      </c>
    </row>
    <row r="251" s="413" customFormat="true" ht="24" hidden="false" customHeight="true" outlineLevel="0" collapsed="false">
      <c r="A251" s="382" t="s">
        <v>485</v>
      </c>
      <c r="B251" s="413" t="s">
        <v>561</v>
      </c>
      <c r="C251" s="196" t="s">
        <v>580</v>
      </c>
      <c r="D251" s="416" t="s">
        <v>581</v>
      </c>
      <c r="E251" s="438" t="n">
        <v>0</v>
      </c>
      <c r="F251" s="438" t="n">
        <v>0</v>
      </c>
      <c r="G251" s="438" t="n">
        <v>0</v>
      </c>
      <c r="H251" s="438" t="n">
        <v>0</v>
      </c>
      <c r="I251" s="438" t="n">
        <v>0</v>
      </c>
      <c r="J251" s="438" t="n">
        <v>0</v>
      </c>
      <c r="K251" s="439" t="n">
        <v>0</v>
      </c>
      <c r="L251" s="440" t="n">
        <v>0</v>
      </c>
    </row>
    <row r="252" s="413" customFormat="true" ht="24" hidden="false" customHeight="true" outlineLevel="0" collapsed="false">
      <c r="A252" s="382" t="s">
        <v>485</v>
      </c>
      <c r="B252" s="413" t="s">
        <v>561</v>
      </c>
      <c r="C252" s="196" t="s">
        <v>582</v>
      </c>
      <c r="D252" s="416" t="s">
        <v>583</v>
      </c>
      <c r="E252" s="438" t="n">
        <v>0</v>
      </c>
      <c r="F252" s="438" t="n">
        <v>0</v>
      </c>
      <c r="G252" s="438" t="n">
        <v>0</v>
      </c>
      <c r="H252" s="438" t="n">
        <v>0</v>
      </c>
      <c r="I252" s="438" t="n">
        <v>0</v>
      </c>
      <c r="J252" s="438" t="n">
        <v>0</v>
      </c>
      <c r="K252" s="439" t="n">
        <v>0</v>
      </c>
      <c r="L252" s="440" t="n">
        <v>0</v>
      </c>
    </row>
    <row r="253" s="413" customFormat="true" ht="24" hidden="false" customHeight="true" outlineLevel="0" collapsed="false">
      <c r="A253" s="382" t="s">
        <v>485</v>
      </c>
      <c r="B253" s="413" t="s">
        <v>561</v>
      </c>
      <c r="C253" s="196" t="s">
        <v>584</v>
      </c>
      <c r="D253" s="416" t="s">
        <v>585</v>
      </c>
      <c r="E253" s="438" t="n">
        <v>0</v>
      </c>
      <c r="F253" s="438" t="n">
        <v>0</v>
      </c>
      <c r="G253" s="438" t="n">
        <v>0</v>
      </c>
      <c r="H253" s="438" t="n">
        <v>0</v>
      </c>
      <c r="I253" s="438" t="n">
        <v>0</v>
      </c>
      <c r="J253" s="438" t="n">
        <v>0</v>
      </c>
      <c r="K253" s="439" t="n">
        <v>0</v>
      </c>
      <c r="L253" s="440" t="n">
        <v>0</v>
      </c>
    </row>
    <row r="254" s="413" customFormat="true" ht="24" hidden="false" customHeight="true" outlineLevel="0" collapsed="false">
      <c r="A254" s="382" t="s">
        <v>485</v>
      </c>
      <c r="B254" s="413" t="s">
        <v>561</v>
      </c>
      <c r="C254" s="196" t="s">
        <v>586</v>
      </c>
      <c r="D254" s="416" t="s">
        <v>587</v>
      </c>
      <c r="E254" s="438" t="n">
        <v>0</v>
      </c>
      <c r="F254" s="438" t="n">
        <v>0</v>
      </c>
      <c r="G254" s="438" t="n">
        <v>0</v>
      </c>
      <c r="H254" s="438" t="n">
        <v>0</v>
      </c>
      <c r="I254" s="438" t="n">
        <v>0</v>
      </c>
      <c r="J254" s="438" t="n">
        <v>0</v>
      </c>
      <c r="K254" s="439" t="n">
        <v>0</v>
      </c>
      <c r="L254" s="440" t="n">
        <v>0</v>
      </c>
    </row>
    <row r="255" s="413" customFormat="true" ht="24" hidden="false" customHeight="true" outlineLevel="0" collapsed="false">
      <c r="A255" s="382" t="s">
        <v>485</v>
      </c>
      <c r="B255" s="413" t="s">
        <v>561</v>
      </c>
      <c r="C255" s="196" t="s">
        <v>588</v>
      </c>
      <c r="D255" s="416" t="s">
        <v>589</v>
      </c>
      <c r="E255" s="438" t="n">
        <v>0</v>
      </c>
      <c r="F255" s="438" t="n">
        <v>0</v>
      </c>
      <c r="G255" s="438" t="n">
        <v>0</v>
      </c>
      <c r="H255" s="438" t="n">
        <v>0</v>
      </c>
      <c r="I255" s="438" t="n">
        <v>0</v>
      </c>
      <c r="J255" s="438" t="n">
        <v>0</v>
      </c>
      <c r="K255" s="439" t="n">
        <v>0</v>
      </c>
      <c r="L255" s="440" t="n">
        <v>0</v>
      </c>
    </row>
    <row r="256" s="413" customFormat="true" ht="24" hidden="false" customHeight="true" outlineLevel="0" collapsed="false">
      <c r="A256" s="382" t="s">
        <v>485</v>
      </c>
      <c r="B256" s="413" t="s">
        <v>561</v>
      </c>
      <c r="C256" s="196" t="s">
        <v>590</v>
      </c>
      <c r="D256" s="416" t="s">
        <v>591</v>
      </c>
      <c r="E256" s="438" t="n">
        <v>0</v>
      </c>
      <c r="F256" s="438" t="n">
        <v>0</v>
      </c>
      <c r="G256" s="438" t="n">
        <v>0</v>
      </c>
      <c r="H256" s="438" t="n">
        <v>0</v>
      </c>
      <c r="I256" s="438" t="n">
        <v>0</v>
      </c>
      <c r="J256" s="438" t="n">
        <v>0</v>
      </c>
      <c r="K256" s="439" t="n">
        <v>0</v>
      </c>
      <c r="L256" s="440" t="n">
        <v>0</v>
      </c>
    </row>
    <row r="257" s="413" customFormat="true" ht="24" hidden="false" customHeight="true" outlineLevel="0" collapsed="false">
      <c r="A257" s="382" t="s">
        <v>485</v>
      </c>
      <c r="B257" s="413" t="s">
        <v>561</v>
      </c>
      <c r="C257" s="196" t="s">
        <v>592</v>
      </c>
      <c r="D257" s="416" t="s">
        <v>593</v>
      </c>
      <c r="E257" s="438" t="n">
        <v>0</v>
      </c>
      <c r="F257" s="438" t="n">
        <v>0</v>
      </c>
      <c r="G257" s="438" t="n">
        <v>0</v>
      </c>
      <c r="H257" s="438" t="n">
        <v>0</v>
      </c>
      <c r="I257" s="438" t="n">
        <v>0</v>
      </c>
      <c r="J257" s="438" t="n">
        <v>0</v>
      </c>
      <c r="K257" s="439" t="n">
        <v>0</v>
      </c>
      <c r="L257" s="440" t="n">
        <v>0</v>
      </c>
    </row>
    <row r="258" s="413" customFormat="true" ht="24" hidden="false" customHeight="true" outlineLevel="0" collapsed="false">
      <c r="A258" s="382" t="s">
        <v>485</v>
      </c>
      <c r="B258" s="413" t="s">
        <v>561</v>
      </c>
      <c r="C258" s="196" t="s">
        <v>594</v>
      </c>
      <c r="D258" s="416" t="s">
        <v>595</v>
      </c>
      <c r="E258" s="438" t="n">
        <v>0</v>
      </c>
      <c r="F258" s="438" t="n">
        <v>0</v>
      </c>
      <c r="G258" s="438" t="n">
        <v>0</v>
      </c>
      <c r="H258" s="438" t="n">
        <v>0</v>
      </c>
      <c r="I258" s="438" t="n">
        <v>0</v>
      </c>
      <c r="J258" s="438" t="n">
        <v>0</v>
      </c>
      <c r="K258" s="439" t="n">
        <v>0</v>
      </c>
      <c r="L258" s="440" t="n">
        <v>0</v>
      </c>
    </row>
    <row r="259" s="413" customFormat="true" ht="24" hidden="false" customHeight="true" outlineLevel="0" collapsed="false">
      <c r="A259" s="382" t="s">
        <v>485</v>
      </c>
      <c r="B259" s="413" t="s">
        <v>561</v>
      </c>
      <c r="C259" s="196" t="s">
        <v>596</v>
      </c>
      <c r="D259" s="416" t="s">
        <v>597</v>
      </c>
      <c r="E259" s="438" t="n">
        <v>0</v>
      </c>
      <c r="F259" s="438" t="n">
        <v>0</v>
      </c>
      <c r="G259" s="438" t="n">
        <v>0</v>
      </c>
      <c r="H259" s="438" t="n">
        <v>0</v>
      </c>
      <c r="I259" s="438" t="n">
        <v>0</v>
      </c>
      <c r="J259" s="438" t="n">
        <v>0</v>
      </c>
      <c r="K259" s="439" t="n">
        <v>0</v>
      </c>
      <c r="L259" s="440" t="n">
        <v>0</v>
      </c>
    </row>
    <row r="260" s="413" customFormat="true" ht="24" hidden="false" customHeight="true" outlineLevel="0" collapsed="false">
      <c r="A260" s="382" t="s">
        <v>485</v>
      </c>
      <c r="B260" s="413" t="s">
        <v>561</v>
      </c>
      <c r="C260" s="196" t="s">
        <v>202</v>
      </c>
      <c r="D260" s="416" t="s">
        <v>598</v>
      </c>
      <c r="E260" s="438" t="n">
        <v>0</v>
      </c>
      <c r="F260" s="438" t="n">
        <v>0</v>
      </c>
      <c r="G260" s="438" t="n">
        <v>0</v>
      </c>
      <c r="H260" s="438" t="n">
        <v>0</v>
      </c>
      <c r="I260" s="438" t="n">
        <v>0</v>
      </c>
      <c r="J260" s="438" t="n">
        <v>0</v>
      </c>
      <c r="K260" s="439" t="n">
        <v>0</v>
      </c>
      <c r="L260" s="440" t="n">
        <v>0</v>
      </c>
    </row>
    <row r="261" s="413" customFormat="true" ht="24" hidden="false" customHeight="true" outlineLevel="0" collapsed="false">
      <c r="A261" s="382" t="s">
        <v>485</v>
      </c>
      <c r="B261" s="413" t="s">
        <v>561</v>
      </c>
      <c r="C261" s="196" t="s">
        <v>558</v>
      </c>
      <c r="D261" s="416" t="s">
        <v>599</v>
      </c>
      <c r="E261" s="438" t="n">
        <v>0</v>
      </c>
      <c r="F261" s="438" t="n">
        <v>0</v>
      </c>
      <c r="G261" s="438" t="n">
        <v>0</v>
      </c>
      <c r="H261" s="438" t="n">
        <v>0</v>
      </c>
      <c r="I261" s="438" t="n">
        <v>0</v>
      </c>
      <c r="J261" s="438" t="n">
        <v>0</v>
      </c>
      <c r="K261" s="439" t="n">
        <v>0</v>
      </c>
      <c r="L261" s="440" t="n">
        <v>0</v>
      </c>
    </row>
    <row r="262" s="413" customFormat="true" ht="24" hidden="false" customHeight="true" outlineLevel="0" collapsed="false">
      <c r="A262" s="382" t="s">
        <v>485</v>
      </c>
      <c r="B262" s="413" t="s">
        <v>561</v>
      </c>
      <c r="C262" s="196" t="s">
        <v>562</v>
      </c>
      <c r="D262" s="416" t="s">
        <v>600</v>
      </c>
      <c r="E262" s="438" t="n">
        <v>0</v>
      </c>
      <c r="F262" s="438" t="n">
        <v>0</v>
      </c>
      <c r="G262" s="438" t="n">
        <v>0</v>
      </c>
      <c r="H262" s="438" t="n">
        <v>0</v>
      </c>
      <c r="I262" s="438" t="n">
        <v>0</v>
      </c>
      <c r="J262" s="438" t="n">
        <v>0</v>
      </c>
      <c r="K262" s="439" t="n">
        <v>0</v>
      </c>
      <c r="L262" s="440" t="n">
        <v>0</v>
      </c>
    </row>
    <row r="263" s="413" customFormat="true" ht="24" hidden="false" customHeight="true" outlineLevel="0" collapsed="false">
      <c r="A263" s="382" t="s">
        <v>485</v>
      </c>
      <c r="B263" s="413" t="s">
        <v>561</v>
      </c>
      <c r="C263" s="196" t="s">
        <v>601</v>
      </c>
      <c r="D263" s="416" t="s">
        <v>602</v>
      </c>
      <c r="E263" s="438" t="n">
        <v>0</v>
      </c>
      <c r="F263" s="438" t="n">
        <v>0</v>
      </c>
      <c r="G263" s="438" t="n">
        <v>0</v>
      </c>
      <c r="H263" s="438" t="n">
        <v>0</v>
      </c>
      <c r="I263" s="438" t="n">
        <v>0</v>
      </c>
      <c r="J263" s="438" t="n">
        <v>0</v>
      </c>
      <c r="K263" s="439" t="n">
        <v>0</v>
      </c>
      <c r="L263" s="440" t="n">
        <v>0</v>
      </c>
    </row>
    <row r="264" s="413" customFormat="true" ht="24" hidden="false" customHeight="true" outlineLevel="0" collapsed="false">
      <c r="A264" s="382" t="s">
        <v>485</v>
      </c>
      <c r="B264" s="413" t="s">
        <v>561</v>
      </c>
      <c r="C264" s="196" t="s">
        <v>603</v>
      </c>
      <c r="D264" s="416" t="s">
        <v>604</v>
      </c>
      <c r="E264" s="438" t="n">
        <v>0</v>
      </c>
      <c r="F264" s="438" t="n">
        <v>0</v>
      </c>
      <c r="G264" s="438" t="n">
        <v>0</v>
      </c>
      <c r="H264" s="438" t="n">
        <v>0</v>
      </c>
      <c r="I264" s="438" t="n">
        <v>0</v>
      </c>
      <c r="J264" s="438" t="n">
        <v>0</v>
      </c>
      <c r="K264" s="439" t="n">
        <v>0</v>
      </c>
      <c r="L264" s="440" t="n">
        <v>0</v>
      </c>
    </row>
    <row r="265" s="413" customFormat="true" ht="24" hidden="false" customHeight="true" outlineLevel="0" collapsed="false">
      <c r="A265" s="382" t="s">
        <v>485</v>
      </c>
      <c r="B265" s="413" t="s">
        <v>561</v>
      </c>
      <c r="C265" s="196" t="s">
        <v>605</v>
      </c>
      <c r="D265" s="416" t="s">
        <v>606</v>
      </c>
      <c r="E265" s="438" t="n">
        <v>0</v>
      </c>
      <c r="F265" s="438" t="n">
        <v>0</v>
      </c>
      <c r="G265" s="438" t="n">
        <v>0</v>
      </c>
      <c r="H265" s="438" t="n">
        <v>0</v>
      </c>
      <c r="I265" s="438" t="n">
        <v>0</v>
      </c>
      <c r="J265" s="438" t="n">
        <v>0</v>
      </c>
      <c r="K265" s="439" t="n">
        <v>0</v>
      </c>
      <c r="L265" s="440" t="n">
        <v>0</v>
      </c>
    </row>
    <row r="266" s="413" customFormat="true" ht="24" hidden="false" customHeight="true" outlineLevel="0" collapsed="false">
      <c r="A266" s="382" t="s">
        <v>485</v>
      </c>
      <c r="B266" s="413" t="s">
        <v>561</v>
      </c>
      <c r="C266" s="196" t="s">
        <v>607</v>
      </c>
      <c r="D266" s="416" t="s">
        <v>608</v>
      </c>
      <c r="E266" s="438" t="n">
        <v>0</v>
      </c>
      <c r="F266" s="438" t="n">
        <v>0</v>
      </c>
      <c r="G266" s="438" t="n">
        <v>0</v>
      </c>
      <c r="H266" s="438" t="n">
        <v>0</v>
      </c>
      <c r="I266" s="438" t="n">
        <v>0</v>
      </c>
      <c r="J266" s="438" t="n">
        <v>0</v>
      </c>
      <c r="K266" s="439" t="n">
        <v>0</v>
      </c>
      <c r="L266" s="440" t="n">
        <v>0</v>
      </c>
    </row>
    <row r="267" s="413" customFormat="true" ht="24" hidden="false" customHeight="true" outlineLevel="0" collapsed="false">
      <c r="A267" s="382" t="s">
        <v>485</v>
      </c>
      <c r="B267" s="413" t="s">
        <v>561</v>
      </c>
      <c r="C267" s="196" t="s">
        <v>124</v>
      </c>
      <c r="D267" s="416" t="s">
        <v>609</v>
      </c>
      <c r="E267" s="438" t="n">
        <v>0</v>
      </c>
      <c r="F267" s="438" t="n">
        <v>0</v>
      </c>
      <c r="G267" s="438" t="n">
        <v>0</v>
      </c>
      <c r="H267" s="438" t="n">
        <v>0</v>
      </c>
      <c r="I267" s="438" t="n">
        <v>0</v>
      </c>
      <c r="J267" s="438" t="n">
        <v>0</v>
      </c>
      <c r="K267" s="439" t="n">
        <v>0</v>
      </c>
      <c r="L267" s="440" t="n">
        <v>0</v>
      </c>
    </row>
    <row r="268" s="413" customFormat="true" ht="24" hidden="false" customHeight="true" outlineLevel="0" collapsed="false">
      <c r="A268" s="382" t="s">
        <v>485</v>
      </c>
      <c r="B268" s="413" t="s">
        <v>135</v>
      </c>
      <c r="C268" s="196" t="s">
        <v>610</v>
      </c>
      <c r="D268" s="416" t="s">
        <v>611</v>
      </c>
      <c r="E268" s="438" t="n">
        <v>0</v>
      </c>
      <c r="F268" s="438" t="n">
        <v>0</v>
      </c>
      <c r="G268" s="438" t="n">
        <v>0</v>
      </c>
      <c r="H268" s="438" t="n">
        <v>0</v>
      </c>
      <c r="I268" s="438" t="n">
        <v>0</v>
      </c>
      <c r="J268" s="438" t="n">
        <v>0</v>
      </c>
      <c r="K268" s="439" t="n">
        <v>0</v>
      </c>
      <c r="L268" s="440" t="n">
        <v>0</v>
      </c>
    </row>
    <row r="269" s="413" customFormat="true" ht="24" hidden="false" customHeight="true" outlineLevel="0" collapsed="false">
      <c r="A269" s="382" t="s">
        <v>485</v>
      </c>
      <c r="B269" s="413" t="s">
        <v>135</v>
      </c>
      <c r="C269" s="196" t="s">
        <v>612</v>
      </c>
      <c r="D269" s="416" t="s">
        <v>613</v>
      </c>
      <c r="E269" s="438" t="n">
        <v>0</v>
      </c>
      <c r="F269" s="438" t="n">
        <v>0</v>
      </c>
      <c r="G269" s="438" t="n">
        <v>0</v>
      </c>
      <c r="H269" s="438" t="n">
        <v>0</v>
      </c>
      <c r="I269" s="438" t="n">
        <v>0</v>
      </c>
      <c r="J269" s="438" t="n">
        <v>0</v>
      </c>
      <c r="K269" s="439" t="n">
        <v>0</v>
      </c>
      <c r="L269" s="440" t="n">
        <v>0</v>
      </c>
    </row>
    <row r="270" s="413" customFormat="true" ht="24" hidden="false" customHeight="true" outlineLevel="0" collapsed="false">
      <c r="A270" s="382" t="s">
        <v>485</v>
      </c>
      <c r="B270" s="413" t="s">
        <v>135</v>
      </c>
      <c r="C270" s="196" t="s">
        <v>614</v>
      </c>
      <c r="D270" s="416" t="s">
        <v>615</v>
      </c>
      <c r="E270" s="438" t="n">
        <v>0</v>
      </c>
      <c r="F270" s="438" t="n">
        <v>0</v>
      </c>
      <c r="G270" s="438" t="n">
        <v>0</v>
      </c>
      <c r="H270" s="438" t="n">
        <v>0</v>
      </c>
      <c r="I270" s="438" t="n">
        <v>0</v>
      </c>
      <c r="J270" s="438" t="n">
        <v>0</v>
      </c>
      <c r="K270" s="439" t="n">
        <v>0</v>
      </c>
      <c r="L270" s="440" t="n">
        <v>0</v>
      </c>
    </row>
    <row r="271" s="413" customFormat="true" ht="24" hidden="false" customHeight="true" outlineLevel="0" collapsed="false">
      <c r="A271" s="382" t="s">
        <v>485</v>
      </c>
      <c r="B271" s="413" t="s">
        <v>135</v>
      </c>
      <c r="C271" s="196" t="s">
        <v>290</v>
      </c>
      <c r="D271" s="416" t="s">
        <v>616</v>
      </c>
      <c r="E271" s="438" t="n">
        <v>0</v>
      </c>
      <c r="F271" s="438" t="n">
        <v>0</v>
      </c>
      <c r="G271" s="438" t="n">
        <v>0</v>
      </c>
      <c r="H271" s="438" t="n">
        <v>0</v>
      </c>
      <c r="I271" s="438" t="n">
        <v>0</v>
      </c>
      <c r="J271" s="438" t="n">
        <v>0</v>
      </c>
      <c r="K271" s="439" t="n">
        <v>0</v>
      </c>
      <c r="L271" s="440" t="n">
        <v>0</v>
      </c>
    </row>
    <row r="272" s="413" customFormat="true" ht="24" hidden="false" customHeight="true" outlineLevel="0" collapsed="false">
      <c r="A272" s="382" t="s">
        <v>485</v>
      </c>
      <c r="B272" s="413" t="s">
        <v>142</v>
      </c>
      <c r="C272" s="196" t="s">
        <v>621</v>
      </c>
      <c r="D272" s="416" t="s">
        <v>622</v>
      </c>
      <c r="E272" s="438" t="n">
        <v>0</v>
      </c>
      <c r="F272" s="438" t="n">
        <v>0</v>
      </c>
      <c r="G272" s="438" t="n">
        <v>0</v>
      </c>
      <c r="H272" s="438" t="n">
        <v>0</v>
      </c>
      <c r="I272" s="438" t="n">
        <v>0</v>
      </c>
      <c r="J272" s="438" t="n">
        <v>0</v>
      </c>
      <c r="K272" s="439" t="n">
        <v>0</v>
      </c>
      <c r="L272" s="440" t="n">
        <v>0</v>
      </c>
    </row>
    <row r="273" s="413" customFormat="true" ht="24" hidden="false" customHeight="true" outlineLevel="0" collapsed="false">
      <c r="A273" s="382" t="s">
        <v>485</v>
      </c>
      <c r="B273" s="413" t="s">
        <v>142</v>
      </c>
      <c r="C273" s="196" t="s">
        <v>623</v>
      </c>
      <c r="D273" s="416" t="s">
        <v>624</v>
      </c>
      <c r="E273" s="438" t="n">
        <v>0</v>
      </c>
      <c r="F273" s="438" t="n">
        <v>0</v>
      </c>
      <c r="G273" s="438" t="n">
        <v>0</v>
      </c>
      <c r="H273" s="438" t="n">
        <v>0</v>
      </c>
      <c r="I273" s="438" t="n">
        <v>0</v>
      </c>
      <c r="J273" s="438" t="n">
        <v>0</v>
      </c>
      <c r="K273" s="439" t="n">
        <v>0</v>
      </c>
      <c r="L273" s="440" t="n">
        <v>0</v>
      </c>
    </row>
    <row r="274" s="413" customFormat="true" ht="24" hidden="false" customHeight="true" outlineLevel="0" collapsed="false">
      <c r="A274" s="382" t="s">
        <v>485</v>
      </c>
      <c r="B274" s="413" t="s">
        <v>142</v>
      </c>
      <c r="C274" s="196" t="s">
        <v>625</v>
      </c>
      <c r="D274" s="416" t="s">
        <v>626</v>
      </c>
      <c r="E274" s="438" t="n">
        <v>0</v>
      </c>
      <c r="F274" s="438" t="n">
        <v>0</v>
      </c>
      <c r="G274" s="438" t="n">
        <v>0</v>
      </c>
      <c r="H274" s="438" t="n">
        <v>0</v>
      </c>
      <c r="I274" s="438" t="n">
        <v>0</v>
      </c>
      <c r="J274" s="438" t="n">
        <v>0</v>
      </c>
      <c r="K274" s="439" t="n">
        <v>0</v>
      </c>
      <c r="L274" s="440" t="n">
        <v>0</v>
      </c>
    </row>
    <row r="275" s="413" customFormat="true" ht="24" hidden="false" customHeight="true" outlineLevel="0" collapsed="false">
      <c r="A275" s="382" t="s">
        <v>485</v>
      </c>
      <c r="B275" s="413" t="s">
        <v>142</v>
      </c>
      <c r="C275" s="196" t="s">
        <v>627</v>
      </c>
      <c r="D275" s="416" t="s">
        <v>628</v>
      </c>
      <c r="E275" s="438" t="n">
        <v>0</v>
      </c>
      <c r="F275" s="438" t="n">
        <v>0</v>
      </c>
      <c r="G275" s="438" t="n">
        <v>0</v>
      </c>
      <c r="H275" s="438" t="n">
        <v>0</v>
      </c>
      <c r="I275" s="438" t="n">
        <v>0</v>
      </c>
      <c r="J275" s="438" t="n">
        <v>0</v>
      </c>
      <c r="K275" s="439" t="n">
        <v>0</v>
      </c>
      <c r="L275" s="440" t="n">
        <v>0</v>
      </c>
    </row>
    <row r="276" s="413" customFormat="true" ht="24" hidden="false" customHeight="true" outlineLevel="0" collapsed="false">
      <c r="A276" s="382" t="s">
        <v>485</v>
      </c>
      <c r="B276" s="413" t="s">
        <v>142</v>
      </c>
      <c r="C276" s="196" t="s">
        <v>397</v>
      </c>
      <c r="D276" s="416" t="s">
        <v>629</v>
      </c>
      <c r="E276" s="438" t="n">
        <v>0</v>
      </c>
      <c r="F276" s="438" t="n">
        <v>0</v>
      </c>
      <c r="G276" s="438" t="n">
        <v>0</v>
      </c>
      <c r="H276" s="438" t="n">
        <v>0</v>
      </c>
      <c r="I276" s="438" t="n">
        <v>0</v>
      </c>
      <c r="J276" s="438" t="n">
        <v>0</v>
      </c>
      <c r="K276" s="439" t="n">
        <v>0</v>
      </c>
      <c r="L276" s="440" t="n">
        <v>0</v>
      </c>
    </row>
    <row r="277" s="413" customFormat="true" ht="24" hidden="false" customHeight="true" outlineLevel="0" collapsed="false">
      <c r="A277" s="382" t="s">
        <v>485</v>
      </c>
      <c r="B277" s="413" t="s">
        <v>142</v>
      </c>
      <c r="C277" s="196" t="s">
        <v>630</v>
      </c>
      <c r="D277" s="416" t="s">
        <v>631</v>
      </c>
      <c r="E277" s="438" t="n">
        <v>0</v>
      </c>
      <c r="F277" s="438" t="n">
        <v>0</v>
      </c>
      <c r="G277" s="438" t="n">
        <v>0</v>
      </c>
      <c r="H277" s="438" t="n">
        <v>0</v>
      </c>
      <c r="I277" s="438" t="n">
        <v>0</v>
      </c>
      <c r="J277" s="438" t="n">
        <v>0</v>
      </c>
      <c r="K277" s="439" t="n">
        <v>0</v>
      </c>
      <c r="L277" s="440" t="n">
        <v>0</v>
      </c>
    </row>
    <row r="278" s="413" customFormat="true" ht="24" hidden="false" customHeight="true" outlineLevel="0" collapsed="false">
      <c r="A278" s="382" t="s">
        <v>485</v>
      </c>
      <c r="B278" s="413" t="s">
        <v>142</v>
      </c>
      <c r="C278" s="196" t="s">
        <v>632</v>
      </c>
      <c r="D278" s="416" t="s">
        <v>633</v>
      </c>
      <c r="E278" s="438" t="n">
        <v>0</v>
      </c>
      <c r="F278" s="438" t="n">
        <v>0</v>
      </c>
      <c r="G278" s="438" t="n">
        <v>0</v>
      </c>
      <c r="H278" s="438" t="n">
        <v>0</v>
      </c>
      <c r="I278" s="438" t="n">
        <v>0</v>
      </c>
      <c r="J278" s="438" t="n">
        <v>0</v>
      </c>
      <c r="K278" s="439" t="n">
        <v>0</v>
      </c>
      <c r="L278" s="440" t="n">
        <v>0</v>
      </c>
    </row>
    <row r="279" s="413" customFormat="true" ht="24" hidden="false" customHeight="true" outlineLevel="0" collapsed="false">
      <c r="A279" s="382" t="s">
        <v>485</v>
      </c>
      <c r="B279" s="413" t="s">
        <v>142</v>
      </c>
      <c r="C279" s="196" t="s">
        <v>634</v>
      </c>
      <c r="D279" s="416" t="s">
        <v>635</v>
      </c>
      <c r="E279" s="438" t="n">
        <v>0</v>
      </c>
      <c r="F279" s="438" t="n">
        <v>0</v>
      </c>
      <c r="G279" s="438" t="n">
        <v>0</v>
      </c>
      <c r="H279" s="438" t="n">
        <v>0</v>
      </c>
      <c r="I279" s="438" t="n">
        <v>0</v>
      </c>
      <c r="J279" s="438" t="n">
        <v>0</v>
      </c>
      <c r="K279" s="439" t="n">
        <v>0</v>
      </c>
      <c r="L279" s="440" t="n">
        <v>0</v>
      </c>
    </row>
    <row r="280" s="413" customFormat="true" ht="24" hidden="false" customHeight="true" outlineLevel="0" collapsed="false">
      <c r="A280" s="382" t="s">
        <v>485</v>
      </c>
      <c r="B280" s="413" t="s">
        <v>142</v>
      </c>
      <c r="C280" s="196" t="s">
        <v>318</v>
      </c>
      <c r="D280" s="416" t="s">
        <v>636</v>
      </c>
      <c r="E280" s="438" t="n">
        <v>0</v>
      </c>
      <c r="F280" s="438" t="n">
        <v>0</v>
      </c>
      <c r="G280" s="438" t="n">
        <v>0</v>
      </c>
      <c r="H280" s="438" t="n">
        <v>0</v>
      </c>
      <c r="I280" s="438" t="n">
        <v>0</v>
      </c>
      <c r="J280" s="438" t="n">
        <v>0</v>
      </c>
      <c r="K280" s="439" t="n">
        <v>0</v>
      </c>
      <c r="L280" s="440" t="n">
        <v>0</v>
      </c>
    </row>
    <row r="281" s="413" customFormat="true" ht="24" hidden="false" customHeight="true" outlineLevel="0" collapsed="false">
      <c r="A281" s="382" t="s">
        <v>485</v>
      </c>
      <c r="B281" s="413" t="s">
        <v>142</v>
      </c>
      <c r="C281" s="196" t="s">
        <v>637</v>
      </c>
      <c r="D281" s="416" t="s">
        <v>638</v>
      </c>
      <c r="E281" s="438" t="n">
        <v>0</v>
      </c>
      <c r="F281" s="438" t="n">
        <v>0</v>
      </c>
      <c r="G281" s="438" t="n">
        <v>0</v>
      </c>
      <c r="H281" s="438" t="n">
        <v>0</v>
      </c>
      <c r="I281" s="438" t="n">
        <v>0</v>
      </c>
      <c r="J281" s="438" t="n">
        <v>0</v>
      </c>
      <c r="K281" s="439" t="n">
        <v>0</v>
      </c>
      <c r="L281" s="440" t="n">
        <v>0</v>
      </c>
    </row>
    <row r="282" s="413" customFormat="true" ht="24" hidden="false" customHeight="true" outlineLevel="0" collapsed="false">
      <c r="A282" s="382" t="s">
        <v>485</v>
      </c>
      <c r="B282" s="413" t="s">
        <v>142</v>
      </c>
      <c r="C282" s="196" t="s">
        <v>639</v>
      </c>
      <c r="D282" s="416" t="s">
        <v>640</v>
      </c>
      <c r="E282" s="438" t="n">
        <v>0</v>
      </c>
      <c r="F282" s="438" t="n">
        <v>0</v>
      </c>
      <c r="G282" s="438" t="n">
        <v>0</v>
      </c>
      <c r="H282" s="438" t="n">
        <v>0</v>
      </c>
      <c r="I282" s="438" t="n">
        <v>0</v>
      </c>
      <c r="J282" s="438" t="n">
        <v>0</v>
      </c>
      <c r="K282" s="439" t="n">
        <v>0</v>
      </c>
      <c r="L282" s="440" t="n">
        <v>0</v>
      </c>
    </row>
    <row r="283" s="413" customFormat="true" ht="24" hidden="false" customHeight="true" outlineLevel="0" collapsed="false">
      <c r="A283" s="382" t="s">
        <v>485</v>
      </c>
      <c r="B283" s="413" t="s">
        <v>142</v>
      </c>
      <c r="C283" s="196" t="s">
        <v>373</v>
      </c>
      <c r="D283" s="416" t="s">
        <v>641</v>
      </c>
      <c r="E283" s="438" t="n">
        <v>0</v>
      </c>
      <c r="F283" s="438" t="n">
        <v>0</v>
      </c>
      <c r="G283" s="438" t="n">
        <v>0</v>
      </c>
      <c r="H283" s="438" t="n">
        <v>0</v>
      </c>
      <c r="I283" s="438" t="n">
        <v>0</v>
      </c>
      <c r="J283" s="438" t="n">
        <v>0</v>
      </c>
      <c r="K283" s="439" t="n">
        <v>0</v>
      </c>
      <c r="L283" s="440" t="n">
        <v>0</v>
      </c>
    </row>
    <row r="284" s="413" customFormat="true" ht="24" hidden="false" customHeight="true" outlineLevel="0" collapsed="false">
      <c r="A284" s="382" t="s">
        <v>485</v>
      </c>
      <c r="B284" s="413" t="s">
        <v>142</v>
      </c>
      <c r="C284" s="196" t="s">
        <v>642</v>
      </c>
      <c r="D284" s="416" t="s">
        <v>643</v>
      </c>
      <c r="E284" s="438" t="n">
        <v>0</v>
      </c>
      <c r="F284" s="438" t="n">
        <v>0</v>
      </c>
      <c r="G284" s="438" t="n">
        <v>0</v>
      </c>
      <c r="H284" s="438" t="n">
        <v>0</v>
      </c>
      <c r="I284" s="438" t="n">
        <v>0</v>
      </c>
      <c r="J284" s="438" t="n">
        <v>0</v>
      </c>
      <c r="K284" s="439" t="n">
        <v>0</v>
      </c>
      <c r="L284" s="440" t="n">
        <v>0</v>
      </c>
    </row>
    <row r="285" s="413" customFormat="true" ht="24" hidden="false" customHeight="true" outlineLevel="0" collapsed="false">
      <c r="A285" s="382" t="s">
        <v>485</v>
      </c>
      <c r="B285" s="413" t="s">
        <v>142</v>
      </c>
      <c r="C285" s="196" t="s">
        <v>644</v>
      </c>
      <c r="D285" s="416" t="s">
        <v>645</v>
      </c>
      <c r="E285" s="438" t="n">
        <v>0</v>
      </c>
      <c r="F285" s="438" t="n">
        <v>0</v>
      </c>
      <c r="G285" s="438" t="n">
        <v>0</v>
      </c>
      <c r="H285" s="438" t="n">
        <v>0</v>
      </c>
      <c r="I285" s="438" t="n">
        <v>0</v>
      </c>
      <c r="J285" s="438" t="n">
        <v>0</v>
      </c>
      <c r="K285" s="439" t="n">
        <v>0</v>
      </c>
      <c r="L285" s="440" t="n">
        <v>0</v>
      </c>
    </row>
    <row r="286" s="413" customFormat="true" ht="24" hidden="false" customHeight="true" outlineLevel="0" collapsed="false">
      <c r="A286" s="382" t="s">
        <v>485</v>
      </c>
      <c r="B286" s="413" t="s">
        <v>142</v>
      </c>
      <c r="C286" s="196" t="s">
        <v>646</v>
      </c>
      <c r="D286" s="416" t="s">
        <v>647</v>
      </c>
      <c r="E286" s="438" t="n">
        <v>0</v>
      </c>
      <c r="F286" s="438" t="n">
        <v>0</v>
      </c>
      <c r="G286" s="438" t="n">
        <v>0</v>
      </c>
      <c r="H286" s="438" t="n">
        <v>0</v>
      </c>
      <c r="I286" s="438" t="n">
        <v>0</v>
      </c>
      <c r="J286" s="438" t="n">
        <v>0</v>
      </c>
      <c r="K286" s="439" t="n">
        <v>0</v>
      </c>
      <c r="L286" s="440" t="n">
        <v>0</v>
      </c>
    </row>
    <row r="287" s="413" customFormat="true" ht="24" hidden="false" customHeight="true" outlineLevel="0" collapsed="false">
      <c r="A287" s="382" t="s">
        <v>485</v>
      </c>
      <c r="B287" s="413" t="s">
        <v>142</v>
      </c>
      <c r="C287" s="196" t="s">
        <v>648</v>
      </c>
      <c r="D287" s="416" t="s">
        <v>649</v>
      </c>
      <c r="E287" s="438" t="n">
        <v>0</v>
      </c>
      <c r="F287" s="438" t="n">
        <v>0</v>
      </c>
      <c r="G287" s="438" t="n">
        <v>0</v>
      </c>
      <c r="H287" s="438" t="n">
        <v>0</v>
      </c>
      <c r="I287" s="438" t="n">
        <v>0</v>
      </c>
      <c r="J287" s="438" t="n">
        <v>0</v>
      </c>
      <c r="K287" s="439" t="n">
        <v>0</v>
      </c>
      <c r="L287" s="440" t="n">
        <v>0</v>
      </c>
    </row>
    <row r="288" s="413" customFormat="true" ht="24" hidden="false" customHeight="true" outlineLevel="0" collapsed="false">
      <c r="A288" s="382" t="s">
        <v>485</v>
      </c>
      <c r="B288" s="413" t="s">
        <v>142</v>
      </c>
      <c r="C288" s="196" t="s">
        <v>350</v>
      </c>
      <c r="D288" s="416" t="s">
        <v>650</v>
      </c>
      <c r="E288" s="438" t="n">
        <v>0</v>
      </c>
      <c r="F288" s="438" t="n">
        <v>0</v>
      </c>
      <c r="G288" s="438" t="n">
        <v>0</v>
      </c>
      <c r="H288" s="438" t="n">
        <v>0</v>
      </c>
      <c r="I288" s="438" t="n">
        <v>0</v>
      </c>
      <c r="J288" s="438" t="n">
        <v>0</v>
      </c>
      <c r="K288" s="439" t="n">
        <v>0</v>
      </c>
      <c r="L288" s="440" t="n">
        <v>0</v>
      </c>
    </row>
    <row r="289" s="413" customFormat="true" ht="24" hidden="false" customHeight="true" outlineLevel="0" collapsed="false">
      <c r="A289" s="382" t="s">
        <v>485</v>
      </c>
      <c r="B289" s="413" t="s">
        <v>142</v>
      </c>
      <c r="C289" s="196" t="s">
        <v>326</v>
      </c>
      <c r="D289" s="416" t="s">
        <v>652</v>
      </c>
      <c r="E289" s="438" t="n">
        <v>0</v>
      </c>
      <c r="F289" s="438" t="n">
        <v>0</v>
      </c>
      <c r="G289" s="438" t="n">
        <v>0</v>
      </c>
      <c r="H289" s="438" t="n">
        <v>0</v>
      </c>
      <c r="I289" s="438" t="n">
        <v>0</v>
      </c>
      <c r="J289" s="438" t="n">
        <v>0</v>
      </c>
      <c r="K289" s="439" t="n">
        <v>0</v>
      </c>
      <c r="L289" s="440" t="n">
        <v>0</v>
      </c>
    </row>
    <row r="290" s="413" customFormat="true" ht="24" hidden="false" customHeight="true" outlineLevel="0" collapsed="false">
      <c r="A290" s="382" t="s">
        <v>485</v>
      </c>
      <c r="B290" s="413" t="s">
        <v>142</v>
      </c>
      <c r="C290" s="196" t="s">
        <v>341</v>
      </c>
      <c r="D290" s="416" t="s">
        <v>653</v>
      </c>
      <c r="E290" s="438" t="n">
        <v>0</v>
      </c>
      <c r="F290" s="438" t="n">
        <v>0</v>
      </c>
      <c r="G290" s="438" t="n">
        <v>0</v>
      </c>
      <c r="H290" s="438" t="n">
        <v>0</v>
      </c>
      <c r="I290" s="438" t="n">
        <v>0</v>
      </c>
      <c r="J290" s="438" t="n">
        <v>0</v>
      </c>
      <c r="K290" s="439" t="n">
        <v>0</v>
      </c>
      <c r="L290" s="440" t="n">
        <v>0</v>
      </c>
    </row>
    <row r="291" s="413" customFormat="true" ht="24" hidden="false" customHeight="true" outlineLevel="0" collapsed="false">
      <c r="A291" s="382" t="s">
        <v>485</v>
      </c>
      <c r="B291" s="413" t="s">
        <v>142</v>
      </c>
      <c r="C291" s="196" t="s">
        <v>343</v>
      </c>
      <c r="D291" s="416" t="s">
        <v>654</v>
      </c>
      <c r="E291" s="438" t="n">
        <v>0</v>
      </c>
      <c r="F291" s="438" t="n">
        <v>0</v>
      </c>
      <c r="G291" s="438" t="n">
        <v>0</v>
      </c>
      <c r="H291" s="438" t="n">
        <v>0</v>
      </c>
      <c r="I291" s="438" t="n">
        <v>0</v>
      </c>
      <c r="J291" s="438" t="n">
        <v>0</v>
      </c>
      <c r="K291" s="439" t="n">
        <v>0</v>
      </c>
      <c r="L291" s="440" t="n">
        <v>0</v>
      </c>
    </row>
    <row r="292" s="413" customFormat="true" ht="24" hidden="false" customHeight="true" outlineLevel="0" collapsed="false">
      <c r="A292" s="382" t="s">
        <v>485</v>
      </c>
      <c r="B292" s="413" t="s">
        <v>142</v>
      </c>
      <c r="C292" s="196" t="s">
        <v>332</v>
      </c>
      <c r="D292" s="416" t="s">
        <v>655</v>
      </c>
      <c r="E292" s="438" t="n">
        <v>0</v>
      </c>
      <c r="F292" s="438" t="n">
        <v>0</v>
      </c>
      <c r="G292" s="438" t="n">
        <v>0</v>
      </c>
      <c r="H292" s="438" t="n">
        <v>0</v>
      </c>
      <c r="I292" s="438" t="n">
        <v>0</v>
      </c>
      <c r="J292" s="438" t="n">
        <v>0</v>
      </c>
      <c r="K292" s="439" t="n">
        <v>0</v>
      </c>
      <c r="L292" s="440" t="n">
        <v>0</v>
      </c>
    </row>
    <row r="293" s="413" customFormat="true" ht="24" hidden="false" customHeight="true" outlineLevel="0" collapsed="false">
      <c r="A293" s="382" t="s">
        <v>485</v>
      </c>
      <c r="B293" s="413" t="s">
        <v>142</v>
      </c>
      <c r="C293" s="196" t="s">
        <v>656</v>
      </c>
      <c r="D293" s="416" t="s">
        <v>657</v>
      </c>
      <c r="E293" s="438" t="n">
        <v>0</v>
      </c>
      <c r="F293" s="438" t="n">
        <v>0</v>
      </c>
      <c r="G293" s="438" t="n">
        <v>0</v>
      </c>
      <c r="H293" s="438" t="n">
        <v>0</v>
      </c>
      <c r="I293" s="438" t="n">
        <v>0</v>
      </c>
      <c r="J293" s="438" t="n">
        <v>0</v>
      </c>
      <c r="K293" s="439" t="n">
        <v>0</v>
      </c>
      <c r="L293" s="440" t="n">
        <v>0</v>
      </c>
    </row>
    <row r="294" s="413" customFormat="true" ht="24" hidden="false" customHeight="true" outlineLevel="0" collapsed="false">
      <c r="A294" s="382" t="s">
        <v>485</v>
      </c>
      <c r="B294" s="413" t="s">
        <v>142</v>
      </c>
      <c r="C294" s="196" t="s">
        <v>345</v>
      </c>
      <c r="D294" s="416" t="s">
        <v>658</v>
      </c>
      <c r="E294" s="438" t="n">
        <v>0</v>
      </c>
      <c r="F294" s="438" t="n">
        <v>0</v>
      </c>
      <c r="G294" s="438" t="n">
        <v>0</v>
      </c>
      <c r="H294" s="438" t="n">
        <v>0</v>
      </c>
      <c r="I294" s="438" t="n">
        <v>0</v>
      </c>
      <c r="J294" s="438" t="n">
        <v>0</v>
      </c>
      <c r="K294" s="439" t="n">
        <v>0</v>
      </c>
      <c r="L294" s="440" t="n">
        <v>0</v>
      </c>
    </row>
    <row r="295" s="413" customFormat="true" ht="24" hidden="false" customHeight="true" outlineLevel="0" collapsed="false">
      <c r="A295" s="382" t="s">
        <v>485</v>
      </c>
      <c r="B295" s="413" t="s">
        <v>142</v>
      </c>
      <c r="C295" s="196" t="s">
        <v>352</v>
      </c>
      <c r="D295" s="416" t="s">
        <v>659</v>
      </c>
      <c r="E295" s="438" t="n">
        <v>0</v>
      </c>
      <c r="F295" s="438" t="n">
        <v>0</v>
      </c>
      <c r="G295" s="438" t="n">
        <v>0</v>
      </c>
      <c r="H295" s="438" t="n">
        <v>0</v>
      </c>
      <c r="I295" s="438" t="n">
        <v>0</v>
      </c>
      <c r="J295" s="438" t="n">
        <v>0</v>
      </c>
      <c r="K295" s="439" t="n">
        <v>0</v>
      </c>
      <c r="L295" s="440" t="n">
        <v>0</v>
      </c>
    </row>
    <row r="296" s="413" customFormat="true" ht="24" hidden="false" customHeight="true" outlineLevel="0" collapsed="false">
      <c r="A296" s="382" t="s">
        <v>485</v>
      </c>
      <c r="B296" s="413" t="s">
        <v>142</v>
      </c>
      <c r="C296" s="196" t="s">
        <v>660</v>
      </c>
      <c r="D296" s="416" t="s">
        <v>651</v>
      </c>
      <c r="E296" s="438" t="n">
        <v>0</v>
      </c>
      <c r="F296" s="438" t="n">
        <v>0</v>
      </c>
      <c r="G296" s="438" t="n">
        <v>0</v>
      </c>
      <c r="H296" s="438" t="n">
        <v>0</v>
      </c>
      <c r="I296" s="438" t="n">
        <v>0</v>
      </c>
      <c r="J296" s="438" t="n">
        <v>0</v>
      </c>
      <c r="K296" s="439" t="n">
        <v>0</v>
      </c>
      <c r="L296" s="440" t="n">
        <v>0</v>
      </c>
    </row>
    <row r="297" s="413" customFormat="true" ht="24" hidden="false" customHeight="true" outlineLevel="0" collapsed="false">
      <c r="A297" s="382" t="s">
        <v>485</v>
      </c>
      <c r="B297" s="413" t="s">
        <v>142</v>
      </c>
      <c r="C297" s="196" t="s">
        <v>321</v>
      </c>
      <c r="D297" s="416" t="s">
        <v>661</v>
      </c>
      <c r="E297" s="438" t="n">
        <v>0</v>
      </c>
      <c r="F297" s="438" t="n">
        <v>0</v>
      </c>
      <c r="G297" s="438" t="n">
        <v>0</v>
      </c>
      <c r="H297" s="438" t="n">
        <v>0</v>
      </c>
      <c r="I297" s="438" t="n">
        <v>0</v>
      </c>
      <c r="J297" s="438" t="n">
        <v>0</v>
      </c>
      <c r="K297" s="439" t="n">
        <v>0</v>
      </c>
      <c r="L297" s="440" t="n">
        <v>0</v>
      </c>
    </row>
    <row r="298" s="413" customFormat="true" ht="24" hidden="false" customHeight="true" outlineLevel="0" collapsed="false">
      <c r="A298" s="382" t="s">
        <v>485</v>
      </c>
      <c r="B298" s="413" t="s">
        <v>142</v>
      </c>
      <c r="C298" s="196" t="s">
        <v>662</v>
      </c>
      <c r="D298" s="416" t="s">
        <v>663</v>
      </c>
      <c r="E298" s="438" t="n">
        <v>0</v>
      </c>
      <c r="F298" s="438" t="n">
        <v>0</v>
      </c>
      <c r="G298" s="438" t="n">
        <v>0</v>
      </c>
      <c r="H298" s="438" t="n">
        <v>0</v>
      </c>
      <c r="I298" s="438" t="n">
        <v>0</v>
      </c>
      <c r="J298" s="438" t="n">
        <v>0</v>
      </c>
      <c r="K298" s="439" t="n">
        <v>0</v>
      </c>
      <c r="L298" s="440" t="n">
        <v>0</v>
      </c>
    </row>
    <row r="299" s="413" customFormat="true" ht="24" hidden="false" customHeight="true" outlineLevel="0" collapsed="false">
      <c r="A299" s="382" t="s">
        <v>485</v>
      </c>
      <c r="B299" s="413" t="s">
        <v>142</v>
      </c>
      <c r="C299" s="196" t="s">
        <v>321</v>
      </c>
      <c r="D299" s="416" t="s">
        <v>664</v>
      </c>
      <c r="E299" s="438" t="n">
        <v>0</v>
      </c>
      <c r="F299" s="438" t="n">
        <v>0</v>
      </c>
      <c r="G299" s="438" t="n">
        <v>0</v>
      </c>
      <c r="H299" s="438" t="n">
        <v>0</v>
      </c>
      <c r="I299" s="438" t="n">
        <v>0</v>
      </c>
      <c r="J299" s="438" t="n">
        <v>0</v>
      </c>
      <c r="K299" s="439" t="n">
        <v>0</v>
      </c>
      <c r="L299" s="440" t="n">
        <v>0</v>
      </c>
    </row>
    <row r="300" s="413" customFormat="true" ht="24" hidden="false" customHeight="true" outlineLevel="0" collapsed="false">
      <c r="A300" s="382" t="s">
        <v>485</v>
      </c>
      <c r="B300" s="413" t="s">
        <v>142</v>
      </c>
      <c r="C300" s="196" t="s">
        <v>204</v>
      </c>
      <c r="D300" s="416" t="s">
        <v>665</v>
      </c>
      <c r="E300" s="438" t="n">
        <v>0</v>
      </c>
      <c r="F300" s="438" t="n">
        <v>0</v>
      </c>
      <c r="G300" s="438" t="n">
        <v>0</v>
      </c>
      <c r="H300" s="438" t="n">
        <v>0</v>
      </c>
      <c r="I300" s="438" t="n">
        <v>0</v>
      </c>
      <c r="J300" s="438" t="n">
        <v>0</v>
      </c>
      <c r="K300" s="439" t="n">
        <v>0</v>
      </c>
      <c r="L300" s="440" t="n">
        <v>0</v>
      </c>
    </row>
    <row r="301" s="413" customFormat="true" ht="24" hidden="false" customHeight="true" outlineLevel="0" collapsed="false">
      <c r="A301" s="382" t="s">
        <v>485</v>
      </c>
      <c r="B301" s="413" t="s">
        <v>142</v>
      </c>
      <c r="C301" s="196" t="s">
        <v>173</v>
      </c>
      <c r="D301" s="416" t="s">
        <v>666</v>
      </c>
      <c r="E301" s="438" t="n">
        <v>0</v>
      </c>
      <c r="F301" s="438" t="n">
        <v>0</v>
      </c>
      <c r="G301" s="438" t="n">
        <v>0</v>
      </c>
      <c r="H301" s="438" t="n">
        <v>0</v>
      </c>
      <c r="I301" s="438" t="n">
        <v>0</v>
      </c>
      <c r="J301" s="438" t="n">
        <v>0</v>
      </c>
      <c r="K301" s="439" t="n">
        <v>0</v>
      </c>
      <c r="L301" s="440" t="n">
        <v>0</v>
      </c>
    </row>
    <row r="302" s="413" customFormat="true" ht="24" hidden="false" customHeight="true" outlineLevel="0" collapsed="false">
      <c r="A302" s="382" t="s">
        <v>485</v>
      </c>
      <c r="B302" s="413" t="s">
        <v>142</v>
      </c>
      <c r="C302" s="196" t="s">
        <v>667</v>
      </c>
      <c r="D302" s="416" t="s">
        <v>668</v>
      </c>
      <c r="E302" s="438" t="n">
        <v>0</v>
      </c>
      <c r="F302" s="438" t="n">
        <v>0</v>
      </c>
      <c r="G302" s="438" t="n">
        <v>0</v>
      </c>
      <c r="H302" s="438" t="n">
        <v>0</v>
      </c>
      <c r="I302" s="438" t="n">
        <v>0</v>
      </c>
      <c r="J302" s="438" t="n">
        <v>0</v>
      </c>
      <c r="K302" s="439" t="n">
        <v>0</v>
      </c>
      <c r="L302" s="440" t="n">
        <v>0</v>
      </c>
    </row>
    <row r="303" s="413" customFormat="true" ht="24" hidden="false" customHeight="true" outlineLevel="0" collapsed="false">
      <c r="A303" s="382" t="s">
        <v>485</v>
      </c>
      <c r="B303" s="413" t="s">
        <v>142</v>
      </c>
      <c r="C303" s="196" t="s">
        <v>669</v>
      </c>
      <c r="D303" s="416" t="s">
        <v>670</v>
      </c>
      <c r="E303" s="438" t="n">
        <v>0</v>
      </c>
      <c r="F303" s="438" t="n">
        <v>0</v>
      </c>
      <c r="G303" s="438" t="n">
        <v>0</v>
      </c>
      <c r="H303" s="438" t="n">
        <v>0</v>
      </c>
      <c r="I303" s="438" t="n">
        <v>0</v>
      </c>
      <c r="J303" s="438" t="n">
        <v>0</v>
      </c>
      <c r="K303" s="439" t="n">
        <v>0</v>
      </c>
      <c r="L303" s="440" t="n">
        <v>0</v>
      </c>
    </row>
    <row r="304" s="413" customFormat="true" ht="24" hidden="false" customHeight="true" outlineLevel="0" collapsed="false">
      <c r="A304" s="382" t="s">
        <v>485</v>
      </c>
      <c r="B304" s="413" t="s">
        <v>142</v>
      </c>
      <c r="C304" s="196" t="s">
        <v>365</v>
      </c>
      <c r="D304" s="416" t="s">
        <v>1347</v>
      </c>
      <c r="E304" s="438" t="n">
        <v>0</v>
      </c>
      <c r="F304" s="438" t="n">
        <v>0</v>
      </c>
      <c r="G304" s="438" t="n">
        <v>0</v>
      </c>
      <c r="H304" s="438" t="n">
        <v>0</v>
      </c>
      <c r="I304" s="438" t="n">
        <v>0</v>
      </c>
      <c r="J304" s="438" t="n">
        <v>0</v>
      </c>
      <c r="K304" s="439" t="n">
        <v>0</v>
      </c>
      <c r="L304" s="440" t="n">
        <v>0</v>
      </c>
    </row>
    <row r="305" s="413" customFormat="true" ht="24" hidden="false" customHeight="true" outlineLevel="0" collapsed="false">
      <c r="A305" s="382" t="s">
        <v>485</v>
      </c>
      <c r="B305" s="413" t="s">
        <v>142</v>
      </c>
      <c r="C305" s="196" t="s">
        <v>204</v>
      </c>
      <c r="D305" s="416" t="s">
        <v>674</v>
      </c>
      <c r="E305" s="438" t="n">
        <v>0</v>
      </c>
      <c r="F305" s="438" t="n">
        <v>0</v>
      </c>
      <c r="G305" s="438" t="n">
        <v>0</v>
      </c>
      <c r="H305" s="438" t="n">
        <v>0</v>
      </c>
      <c r="I305" s="438" t="n">
        <v>0</v>
      </c>
      <c r="J305" s="438" t="n">
        <v>0</v>
      </c>
      <c r="K305" s="439" t="n">
        <v>0</v>
      </c>
      <c r="L305" s="440" t="n">
        <v>0</v>
      </c>
    </row>
    <row r="306" s="413" customFormat="true" ht="24" hidden="false" customHeight="true" outlineLevel="0" collapsed="false">
      <c r="A306" s="382" t="s">
        <v>485</v>
      </c>
      <c r="B306" s="413" t="s">
        <v>142</v>
      </c>
      <c r="C306" s="196" t="s">
        <v>675</v>
      </c>
      <c r="D306" s="416" t="s">
        <v>676</v>
      </c>
      <c r="E306" s="438" t="n">
        <v>0</v>
      </c>
      <c r="F306" s="438" t="n">
        <v>0</v>
      </c>
      <c r="G306" s="438" t="n">
        <v>0</v>
      </c>
      <c r="H306" s="438" t="n">
        <v>0</v>
      </c>
      <c r="I306" s="438" t="n">
        <v>0</v>
      </c>
      <c r="J306" s="438" t="n">
        <v>0</v>
      </c>
      <c r="K306" s="439" t="n">
        <v>0</v>
      </c>
      <c r="L306" s="440" t="n">
        <v>0</v>
      </c>
    </row>
    <row r="307" s="413" customFormat="true" ht="24" hidden="false" customHeight="true" outlineLevel="0" collapsed="false">
      <c r="A307" s="382" t="s">
        <v>485</v>
      </c>
      <c r="B307" s="413" t="s">
        <v>142</v>
      </c>
      <c r="C307" s="196" t="s">
        <v>677</v>
      </c>
      <c r="D307" s="416" t="s">
        <v>678</v>
      </c>
      <c r="E307" s="438" t="n">
        <v>0</v>
      </c>
      <c r="F307" s="438" t="n">
        <v>0</v>
      </c>
      <c r="G307" s="438" t="n">
        <v>0</v>
      </c>
      <c r="H307" s="438" t="n">
        <v>0</v>
      </c>
      <c r="I307" s="438" t="n">
        <v>0</v>
      </c>
      <c r="J307" s="438" t="n">
        <v>0</v>
      </c>
      <c r="K307" s="439" t="n">
        <v>0</v>
      </c>
      <c r="L307" s="440" t="n">
        <v>0</v>
      </c>
    </row>
    <row r="308" s="413" customFormat="true" ht="24" hidden="false" customHeight="true" outlineLevel="0" collapsed="false">
      <c r="A308" s="382" t="s">
        <v>485</v>
      </c>
      <c r="B308" s="413" t="s">
        <v>142</v>
      </c>
      <c r="C308" s="196" t="s">
        <v>679</v>
      </c>
      <c r="D308" s="416" t="s">
        <v>680</v>
      </c>
      <c r="E308" s="438" t="n">
        <v>0</v>
      </c>
      <c r="F308" s="438" t="n">
        <v>0</v>
      </c>
      <c r="G308" s="438" t="n">
        <v>0</v>
      </c>
      <c r="H308" s="438" t="n">
        <v>0</v>
      </c>
      <c r="I308" s="438" t="n">
        <v>0</v>
      </c>
      <c r="J308" s="438" t="n">
        <v>0</v>
      </c>
      <c r="K308" s="439" t="n">
        <v>0</v>
      </c>
      <c r="L308" s="440" t="n">
        <v>0</v>
      </c>
    </row>
    <row r="309" s="413" customFormat="true" ht="24" hidden="false" customHeight="true" outlineLevel="0" collapsed="false">
      <c r="A309" s="382" t="s">
        <v>485</v>
      </c>
      <c r="B309" s="413" t="s">
        <v>142</v>
      </c>
      <c r="C309" s="196" t="s">
        <v>681</v>
      </c>
      <c r="D309" s="416" t="s">
        <v>682</v>
      </c>
      <c r="E309" s="438" t="n">
        <v>0</v>
      </c>
      <c r="F309" s="438" t="n">
        <v>0</v>
      </c>
      <c r="G309" s="438" t="n">
        <v>0</v>
      </c>
      <c r="H309" s="438" t="n">
        <v>0</v>
      </c>
      <c r="I309" s="438" t="n">
        <v>0</v>
      </c>
      <c r="J309" s="438" t="n">
        <v>0</v>
      </c>
      <c r="K309" s="439" t="n">
        <v>0</v>
      </c>
      <c r="L309" s="440" t="n">
        <v>0</v>
      </c>
    </row>
    <row r="310" s="413" customFormat="true" ht="24" hidden="false" customHeight="true" outlineLevel="0" collapsed="false">
      <c r="A310" s="382" t="s">
        <v>485</v>
      </c>
      <c r="B310" s="413" t="s">
        <v>142</v>
      </c>
      <c r="C310" s="196" t="s">
        <v>683</v>
      </c>
      <c r="D310" s="416" t="s">
        <v>684</v>
      </c>
      <c r="E310" s="438" t="n">
        <v>0</v>
      </c>
      <c r="F310" s="438" t="n">
        <v>0</v>
      </c>
      <c r="G310" s="438" t="n">
        <v>0</v>
      </c>
      <c r="H310" s="438" t="n">
        <v>0</v>
      </c>
      <c r="I310" s="438" t="n">
        <v>0</v>
      </c>
      <c r="J310" s="438" t="n">
        <v>0</v>
      </c>
      <c r="K310" s="439" t="n">
        <v>0</v>
      </c>
      <c r="L310" s="440" t="n">
        <v>0</v>
      </c>
    </row>
    <row r="311" s="413" customFormat="true" ht="24" hidden="false" customHeight="true" outlineLevel="0" collapsed="false">
      <c r="A311" s="382" t="s">
        <v>485</v>
      </c>
      <c r="B311" s="413" t="s">
        <v>142</v>
      </c>
      <c r="C311" s="196" t="s">
        <v>300</v>
      </c>
      <c r="D311" s="416" t="s">
        <v>685</v>
      </c>
      <c r="E311" s="438" t="n">
        <v>0</v>
      </c>
      <c r="F311" s="438" t="n">
        <v>0</v>
      </c>
      <c r="G311" s="438" t="n">
        <v>0</v>
      </c>
      <c r="H311" s="438" t="n">
        <v>0</v>
      </c>
      <c r="I311" s="438" t="n">
        <v>0</v>
      </c>
      <c r="J311" s="438" t="n">
        <v>0</v>
      </c>
      <c r="K311" s="439" t="n">
        <v>0</v>
      </c>
      <c r="L311" s="440" t="n">
        <v>0</v>
      </c>
    </row>
    <row r="312" s="413" customFormat="true" ht="24" hidden="false" customHeight="true" outlineLevel="0" collapsed="false">
      <c r="A312" s="382" t="s">
        <v>485</v>
      </c>
      <c r="B312" s="413" t="s">
        <v>142</v>
      </c>
      <c r="C312" s="196" t="s">
        <v>688</v>
      </c>
      <c r="D312" s="416" t="s">
        <v>689</v>
      </c>
      <c r="E312" s="438" t="n">
        <v>0</v>
      </c>
      <c r="F312" s="438" t="n">
        <v>0</v>
      </c>
      <c r="G312" s="438" t="n">
        <v>0</v>
      </c>
      <c r="H312" s="438" t="n">
        <v>0</v>
      </c>
      <c r="I312" s="438" t="n">
        <v>0</v>
      </c>
      <c r="J312" s="438" t="n">
        <v>0</v>
      </c>
      <c r="K312" s="439" t="n">
        <v>0</v>
      </c>
      <c r="L312" s="440" t="n">
        <v>0</v>
      </c>
    </row>
    <row r="313" s="413" customFormat="true" ht="24" hidden="false" customHeight="true" outlineLevel="0" collapsed="false">
      <c r="A313" s="382" t="s">
        <v>485</v>
      </c>
      <c r="B313" s="413" t="s">
        <v>142</v>
      </c>
      <c r="C313" s="196" t="s">
        <v>691</v>
      </c>
      <c r="D313" s="416" t="s">
        <v>692</v>
      </c>
      <c r="E313" s="438" t="n">
        <v>0</v>
      </c>
      <c r="F313" s="438" t="n">
        <v>0</v>
      </c>
      <c r="G313" s="438" t="n">
        <v>0</v>
      </c>
      <c r="H313" s="438" t="n">
        <v>0</v>
      </c>
      <c r="I313" s="438" t="n">
        <v>0</v>
      </c>
      <c r="J313" s="438" t="n">
        <v>0</v>
      </c>
      <c r="K313" s="439" t="n">
        <v>0</v>
      </c>
      <c r="L313" s="440" t="n">
        <v>0</v>
      </c>
    </row>
    <row r="314" s="413" customFormat="true" ht="24" hidden="false" customHeight="true" outlineLevel="0" collapsed="false">
      <c r="A314" s="382" t="s">
        <v>485</v>
      </c>
      <c r="B314" s="413" t="s">
        <v>142</v>
      </c>
      <c r="C314" s="196" t="s">
        <v>693</v>
      </c>
      <c r="D314" s="416" t="s">
        <v>694</v>
      </c>
      <c r="E314" s="438" t="n">
        <v>0</v>
      </c>
      <c r="F314" s="438" t="n">
        <v>0</v>
      </c>
      <c r="G314" s="438" t="n">
        <v>0</v>
      </c>
      <c r="H314" s="438" t="n">
        <v>0</v>
      </c>
      <c r="I314" s="438" t="n">
        <v>0</v>
      </c>
      <c r="J314" s="438" t="n">
        <v>0</v>
      </c>
      <c r="K314" s="439" t="n">
        <v>0</v>
      </c>
      <c r="L314" s="440" t="n">
        <v>0</v>
      </c>
    </row>
    <row r="315" s="413" customFormat="true" ht="24" hidden="false" customHeight="true" outlineLevel="0" collapsed="false">
      <c r="A315" s="382" t="s">
        <v>485</v>
      </c>
      <c r="B315" s="413" t="s">
        <v>142</v>
      </c>
      <c r="C315" s="196" t="s">
        <v>686</v>
      </c>
      <c r="D315" s="416" t="s">
        <v>687</v>
      </c>
      <c r="E315" s="438" t="n">
        <v>0</v>
      </c>
      <c r="F315" s="438" t="n">
        <v>0</v>
      </c>
      <c r="G315" s="438" t="n">
        <v>0</v>
      </c>
      <c r="H315" s="438" t="n">
        <v>0</v>
      </c>
      <c r="I315" s="438" t="n">
        <v>0</v>
      </c>
      <c r="J315" s="438" t="n">
        <v>0</v>
      </c>
      <c r="K315" s="439" t="n">
        <v>0</v>
      </c>
      <c r="L315" s="440" t="n">
        <v>0</v>
      </c>
    </row>
    <row r="316" s="413" customFormat="true" ht="24" hidden="false" customHeight="true" outlineLevel="0" collapsed="false">
      <c r="A316" s="382" t="s">
        <v>485</v>
      </c>
      <c r="B316" s="413" t="s">
        <v>142</v>
      </c>
      <c r="C316" s="196" t="s">
        <v>302</v>
      </c>
      <c r="D316" s="416" t="s">
        <v>695</v>
      </c>
      <c r="E316" s="438" t="n">
        <v>0</v>
      </c>
      <c r="F316" s="438" t="n">
        <v>0</v>
      </c>
      <c r="G316" s="438" t="n">
        <v>0</v>
      </c>
      <c r="H316" s="438" t="n">
        <v>0</v>
      </c>
      <c r="I316" s="438" t="n">
        <v>0</v>
      </c>
      <c r="J316" s="438" t="n">
        <v>0</v>
      </c>
      <c r="K316" s="439" t="n">
        <v>0</v>
      </c>
      <c r="L316" s="440" t="n">
        <v>0</v>
      </c>
    </row>
    <row r="317" s="413" customFormat="true" ht="24" hidden="false" customHeight="true" outlineLevel="0" collapsed="false">
      <c r="A317" s="382" t="s">
        <v>485</v>
      </c>
      <c r="B317" s="413" t="s">
        <v>142</v>
      </c>
      <c r="C317" s="196" t="s">
        <v>698</v>
      </c>
      <c r="D317" s="416" t="s">
        <v>699</v>
      </c>
      <c r="E317" s="438" t="n">
        <v>0</v>
      </c>
      <c r="F317" s="438" t="n">
        <v>0</v>
      </c>
      <c r="G317" s="438" t="n">
        <v>0</v>
      </c>
      <c r="H317" s="438" t="n">
        <v>0</v>
      </c>
      <c r="I317" s="438" t="n">
        <v>0</v>
      </c>
      <c r="J317" s="438" t="n">
        <v>0</v>
      </c>
      <c r="K317" s="439" t="n">
        <v>0</v>
      </c>
      <c r="L317" s="440" t="n">
        <v>0</v>
      </c>
    </row>
    <row r="318" s="413" customFormat="true" ht="24" hidden="false" customHeight="true" outlineLevel="0" collapsed="false">
      <c r="A318" s="382" t="s">
        <v>485</v>
      </c>
      <c r="B318" s="413" t="s">
        <v>142</v>
      </c>
      <c r="C318" s="196" t="s">
        <v>700</v>
      </c>
      <c r="D318" s="416" t="s">
        <v>701</v>
      </c>
      <c r="E318" s="438" t="n">
        <v>0</v>
      </c>
      <c r="F318" s="438" t="n">
        <v>0</v>
      </c>
      <c r="G318" s="438" t="n">
        <v>0</v>
      </c>
      <c r="H318" s="438" t="n">
        <v>0</v>
      </c>
      <c r="I318" s="438" t="n">
        <v>0</v>
      </c>
      <c r="J318" s="438" t="n">
        <v>0</v>
      </c>
      <c r="K318" s="439" t="n">
        <v>0</v>
      </c>
      <c r="L318" s="440" t="n">
        <v>0</v>
      </c>
    </row>
    <row r="319" s="413" customFormat="true" ht="24" hidden="false" customHeight="true" outlineLevel="0" collapsed="false">
      <c r="A319" s="382" t="s">
        <v>485</v>
      </c>
      <c r="B319" s="413" t="s">
        <v>142</v>
      </c>
      <c r="C319" s="196" t="s">
        <v>702</v>
      </c>
      <c r="D319" s="416" t="s">
        <v>703</v>
      </c>
      <c r="E319" s="438" t="n">
        <v>0</v>
      </c>
      <c r="F319" s="438" t="n">
        <v>0</v>
      </c>
      <c r="G319" s="438" t="n">
        <v>0</v>
      </c>
      <c r="H319" s="438" t="n">
        <v>0</v>
      </c>
      <c r="I319" s="438" t="n">
        <v>0</v>
      </c>
      <c r="J319" s="438" t="n">
        <v>0</v>
      </c>
      <c r="K319" s="439" t="n">
        <v>0</v>
      </c>
      <c r="L319" s="440" t="n">
        <v>0</v>
      </c>
    </row>
    <row r="320" s="413" customFormat="true" ht="24" hidden="false" customHeight="true" outlineLevel="0" collapsed="false">
      <c r="A320" s="382" t="s">
        <v>485</v>
      </c>
      <c r="B320" s="413" t="s">
        <v>142</v>
      </c>
      <c r="C320" s="196" t="s">
        <v>704</v>
      </c>
      <c r="D320" s="416" t="s">
        <v>705</v>
      </c>
      <c r="E320" s="438" t="n">
        <v>0</v>
      </c>
      <c r="F320" s="438" t="n">
        <v>0</v>
      </c>
      <c r="G320" s="438" t="n">
        <v>0</v>
      </c>
      <c r="H320" s="438" t="n">
        <v>0</v>
      </c>
      <c r="I320" s="438" t="n">
        <v>0</v>
      </c>
      <c r="J320" s="438" t="n">
        <v>0</v>
      </c>
      <c r="K320" s="439" t="n">
        <v>0</v>
      </c>
      <c r="L320" s="440" t="n">
        <v>0</v>
      </c>
    </row>
    <row r="321" s="413" customFormat="true" ht="24" hidden="false" customHeight="true" outlineLevel="0" collapsed="false">
      <c r="A321" s="382" t="s">
        <v>485</v>
      </c>
      <c r="B321" s="413" t="s">
        <v>142</v>
      </c>
      <c r="C321" s="196" t="s">
        <v>706</v>
      </c>
      <c r="D321" s="416" t="s">
        <v>707</v>
      </c>
      <c r="E321" s="438" t="n">
        <v>0</v>
      </c>
      <c r="F321" s="438" t="n">
        <v>0</v>
      </c>
      <c r="G321" s="438" t="n">
        <v>0</v>
      </c>
      <c r="H321" s="438" t="n">
        <v>0</v>
      </c>
      <c r="I321" s="438" t="n">
        <v>0</v>
      </c>
      <c r="J321" s="438" t="n">
        <v>0</v>
      </c>
      <c r="K321" s="439" t="n">
        <v>0</v>
      </c>
      <c r="L321" s="440" t="n">
        <v>0</v>
      </c>
    </row>
    <row r="322" s="413" customFormat="true" ht="24" hidden="false" customHeight="true" outlineLevel="0" collapsed="false">
      <c r="A322" s="382" t="s">
        <v>485</v>
      </c>
      <c r="B322" s="413" t="s">
        <v>142</v>
      </c>
      <c r="C322" s="196" t="s">
        <v>708</v>
      </c>
      <c r="D322" s="416" t="s">
        <v>709</v>
      </c>
      <c r="E322" s="438" t="n">
        <v>0</v>
      </c>
      <c r="F322" s="438" t="n">
        <v>0</v>
      </c>
      <c r="G322" s="438" t="n">
        <v>0</v>
      </c>
      <c r="H322" s="438" t="n">
        <v>0</v>
      </c>
      <c r="I322" s="438" t="n">
        <v>0</v>
      </c>
      <c r="J322" s="438" t="n">
        <v>0</v>
      </c>
      <c r="K322" s="439" t="n">
        <v>0</v>
      </c>
      <c r="L322" s="440" t="n">
        <v>0</v>
      </c>
    </row>
    <row r="323" s="413" customFormat="true" ht="24" hidden="false" customHeight="true" outlineLevel="0" collapsed="false">
      <c r="A323" s="382" t="s">
        <v>485</v>
      </c>
      <c r="B323" s="413" t="s">
        <v>142</v>
      </c>
      <c r="C323" s="196" t="s">
        <v>696</v>
      </c>
      <c r="D323" s="416" t="s">
        <v>697</v>
      </c>
      <c r="E323" s="438" t="n">
        <v>0</v>
      </c>
      <c r="F323" s="438" t="n">
        <v>0</v>
      </c>
      <c r="G323" s="438" t="n">
        <v>0</v>
      </c>
      <c r="H323" s="438" t="n">
        <v>0</v>
      </c>
      <c r="I323" s="438" t="n">
        <v>0</v>
      </c>
      <c r="J323" s="438" t="n">
        <v>0</v>
      </c>
      <c r="K323" s="439" t="n">
        <v>0</v>
      </c>
      <c r="L323" s="440" t="n">
        <v>0</v>
      </c>
    </row>
    <row r="324" s="413" customFormat="true" ht="24" hidden="false" customHeight="true" outlineLevel="0" collapsed="false">
      <c r="A324" s="382" t="s">
        <v>485</v>
      </c>
      <c r="B324" s="413" t="s">
        <v>142</v>
      </c>
      <c r="C324" s="196" t="s">
        <v>453</v>
      </c>
      <c r="D324" s="416" t="s">
        <v>710</v>
      </c>
      <c r="E324" s="438" t="n">
        <v>0</v>
      </c>
      <c r="F324" s="438" t="n">
        <v>0</v>
      </c>
      <c r="G324" s="438" t="n">
        <v>0</v>
      </c>
      <c r="H324" s="438" t="n">
        <v>0</v>
      </c>
      <c r="I324" s="438" t="n">
        <v>0</v>
      </c>
      <c r="J324" s="438" t="n">
        <v>0</v>
      </c>
      <c r="K324" s="439" t="n">
        <v>0</v>
      </c>
      <c r="L324" s="440" t="n">
        <v>0</v>
      </c>
    </row>
    <row r="325" s="413" customFormat="true" ht="24" hidden="false" customHeight="true" outlineLevel="0" collapsed="false">
      <c r="A325" s="382" t="s">
        <v>485</v>
      </c>
      <c r="B325" s="413" t="s">
        <v>142</v>
      </c>
      <c r="C325" s="196" t="s">
        <v>719</v>
      </c>
      <c r="D325" s="416" t="s">
        <v>720</v>
      </c>
      <c r="E325" s="438" t="n">
        <v>0</v>
      </c>
      <c r="F325" s="438" t="n">
        <v>0</v>
      </c>
      <c r="G325" s="438" t="n">
        <v>0</v>
      </c>
      <c r="H325" s="438" t="n">
        <v>0</v>
      </c>
      <c r="I325" s="438" t="n">
        <v>0</v>
      </c>
      <c r="J325" s="438" t="n">
        <v>0</v>
      </c>
      <c r="K325" s="439" t="n">
        <v>0</v>
      </c>
      <c r="L325" s="440" t="n">
        <v>0</v>
      </c>
    </row>
    <row r="326" s="413" customFormat="true" ht="24" hidden="false" customHeight="true" outlineLevel="0" collapsed="false">
      <c r="A326" s="382" t="s">
        <v>485</v>
      </c>
      <c r="B326" s="413" t="s">
        <v>142</v>
      </c>
      <c r="C326" s="196" t="s">
        <v>721</v>
      </c>
      <c r="D326" s="416" t="s">
        <v>722</v>
      </c>
      <c r="E326" s="438" t="n">
        <v>0</v>
      </c>
      <c r="F326" s="438" t="n">
        <v>0</v>
      </c>
      <c r="G326" s="438" t="n">
        <v>0</v>
      </c>
      <c r="H326" s="438" t="n">
        <v>0</v>
      </c>
      <c r="I326" s="438" t="n">
        <v>0</v>
      </c>
      <c r="J326" s="438" t="n">
        <v>0</v>
      </c>
      <c r="K326" s="439" t="n">
        <v>0</v>
      </c>
      <c r="L326" s="440" t="n">
        <v>0</v>
      </c>
    </row>
    <row r="327" s="413" customFormat="true" ht="24" hidden="false" customHeight="true" outlineLevel="0" collapsed="false">
      <c r="A327" s="382" t="s">
        <v>485</v>
      </c>
      <c r="B327" s="413" t="s">
        <v>142</v>
      </c>
      <c r="C327" s="196" t="s">
        <v>723</v>
      </c>
      <c r="D327" s="416" t="s">
        <v>724</v>
      </c>
      <c r="E327" s="438" t="n">
        <v>0</v>
      </c>
      <c r="F327" s="438" t="n">
        <v>0</v>
      </c>
      <c r="G327" s="438" t="n">
        <v>0</v>
      </c>
      <c r="H327" s="438" t="n">
        <v>0</v>
      </c>
      <c r="I327" s="438" t="n">
        <v>0</v>
      </c>
      <c r="J327" s="438" t="n">
        <v>0</v>
      </c>
      <c r="K327" s="439" t="n">
        <v>0</v>
      </c>
      <c r="L327" s="440" t="n">
        <v>0</v>
      </c>
    </row>
    <row r="328" s="413" customFormat="true" ht="24" hidden="false" customHeight="true" outlineLevel="0" collapsed="false">
      <c r="A328" s="382" t="s">
        <v>485</v>
      </c>
      <c r="B328" s="413" t="s">
        <v>142</v>
      </c>
      <c r="C328" s="196" t="s">
        <v>725</v>
      </c>
      <c r="D328" s="416" t="s">
        <v>726</v>
      </c>
      <c r="E328" s="438" t="n">
        <v>0</v>
      </c>
      <c r="F328" s="438" t="n">
        <v>0</v>
      </c>
      <c r="G328" s="438" t="n">
        <v>0</v>
      </c>
      <c r="H328" s="438" t="n">
        <v>0</v>
      </c>
      <c r="I328" s="438" t="n">
        <v>0</v>
      </c>
      <c r="J328" s="438" t="n">
        <v>0</v>
      </c>
      <c r="K328" s="439" t="n">
        <v>0</v>
      </c>
      <c r="L328" s="440" t="n">
        <v>0</v>
      </c>
    </row>
    <row r="329" s="413" customFormat="true" ht="24" hidden="false" customHeight="true" outlineLevel="0" collapsed="false">
      <c r="A329" s="382" t="s">
        <v>485</v>
      </c>
      <c r="B329" s="413" t="s">
        <v>142</v>
      </c>
      <c r="C329" s="196" t="s">
        <v>431</v>
      </c>
      <c r="D329" s="416" t="s">
        <v>727</v>
      </c>
      <c r="E329" s="438" t="n">
        <v>0</v>
      </c>
      <c r="F329" s="438" t="n">
        <v>0</v>
      </c>
      <c r="G329" s="438" t="n">
        <v>0</v>
      </c>
      <c r="H329" s="438" t="n">
        <v>0</v>
      </c>
      <c r="I329" s="438" t="n">
        <v>0</v>
      </c>
      <c r="J329" s="438" t="n">
        <v>0</v>
      </c>
      <c r="K329" s="439" t="n">
        <v>0</v>
      </c>
      <c r="L329" s="440" t="n">
        <v>0</v>
      </c>
    </row>
    <row r="330" s="413" customFormat="true" ht="24" hidden="false" customHeight="true" outlineLevel="0" collapsed="false">
      <c r="A330" s="382" t="s">
        <v>485</v>
      </c>
      <c r="B330" s="413" t="s">
        <v>142</v>
      </c>
      <c r="C330" s="196" t="s">
        <v>728</v>
      </c>
      <c r="D330" s="416" t="s">
        <v>729</v>
      </c>
      <c r="E330" s="438" t="n">
        <v>0</v>
      </c>
      <c r="F330" s="438" t="n">
        <v>0</v>
      </c>
      <c r="G330" s="438" t="n">
        <v>0</v>
      </c>
      <c r="H330" s="438" t="n">
        <v>0</v>
      </c>
      <c r="I330" s="438" t="n">
        <v>0</v>
      </c>
      <c r="J330" s="438" t="n">
        <v>0</v>
      </c>
      <c r="K330" s="439" t="n">
        <v>0</v>
      </c>
      <c r="L330" s="440" t="n">
        <v>0</v>
      </c>
    </row>
    <row r="331" s="413" customFormat="true" ht="24" hidden="false" customHeight="true" outlineLevel="0" collapsed="false">
      <c r="A331" s="382" t="s">
        <v>485</v>
      </c>
      <c r="B331" s="413" t="s">
        <v>142</v>
      </c>
      <c r="C331" s="196" t="s">
        <v>730</v>
      </c>
      <c r="D331" s="416" t="s">
        <v>731</v>
      </c>
      <c r="E331" s="438" t="n">
        <v>0</v>
      </c>
      <c r="F331" s="438" t="n">
        <v>0</v>
      </c>
      <c r="G331" s="438" t="n">
        <v>0</v>
      </c>
      <c r="H331" s="438" t="n">
        <v>0</v>
      </c>
      <c r="I331" s="438" t="n">
        <v>0</v>
      </c>
      <c r="J331" s="438" t="n">
        <v>0</v>
      </c>
      <c r="K331" s="439" t="n">
        <v>0</v>
      </c>
      <c r="L331" s="440" t="n">
        <v>0</v>
      </c>
    </row>
    <row r="332" s="413" customFormat="true" ht="24" hidden="false" customHeight="true" outlineLevel="0" collapsed="false">
      <c r="A332" s="382" t="s">
        <v>485</v>
      </c>
      <c r="B332" s="413" t="s">
        <v>142</v>
      </c>
      <c r="C332" s="196" t="s">
        <v>732</v>
      </c>
      <c r="D332" s="416" t="s">
        <v>733</v>
      </c>
      <c r="E332" s="438" t="n">
        <v>0</v>
      </c>
      <c r="F332" s="438" t="n">
        <v>0</v>
      </c>
      <c r="G332" s="438" t="n">
        <v>0</v>
      </c>
      <c r="H332" s="438" t="n">
        <v>0</v>
      </c>
      <c r="I332" s="438" t="n">
        <v>0</v>
      </c>
      <c r="J332" s="438" t="n">
        <v>0</v>
      </c>
      <c r="K332" s="439" t="n">
        <v>0</v>
      </c>
      <c r="L332" s="440" t="n">
        <v>0</v>
      </c>
    </row>
    <row r="333" s="413" customFormat="true" ht="24" hidden="false" customHeight="true" outlineLevel="0" collapsed="false">
      <c r="A333" s="382" t="s">
        <v>485</v>
      </c>
      <c r="B333" s="413" t="s">
        <v>142</v>
      </c>
      <c r="C333" s="196" t="s">
        <v>734</v>
      </c>
      <c r="D333" s="416" t="s">
        <v>735</v>
      </c>
      <c r="E333" s="438" t="n">
        <v>0</v>
      </c>
      <c r="F333" s="438" t="n">
        <v>0</v>
      </c>
      <c r="G333" s="438" t="n">
        <v>0</v>
      </c>
      <c r="H333" s="438" t="n">
        <v>0</v>
      </c>
      <c r="I333" s="438" t="n">
        <v>0</v>
      </c>
      <c r="J333" s="438" t="n">
        <v>0</v>
      </c>
      <c r="K333" s="439" t="n">
        <v>0</v>
      </c>
      <c r="L333" s="440" t="n">
        <v>0</v>
      </c>
    </row>
    <row r="334" s="413" customFormat="true" ht="24" hidden="false" customHeight="true" outlineLevel="0" collapsed="false">
      <c r="A334" s="382" t="s">
        <v>485</v>
      </c>
      <c r="B334" s="413" t="s">
        <v>142</v>
      </c>
      <c r="C334" s="196" t="s">
        <v>736</v>
      </c>
      <c r="D334" s="416" t="s">
        <v>737</v>
      </c>
      <c r="E334" s="438" t="n">
        <v>0</v>
      </c>
      <c r="F334" s="438" t="n">
        <v>0</v>
      </c>
      <c r="G334" s="438" t="n">
        <v>0</v>
      </c>
      <c r="H334" s="438" t="n">
        <v>0</v>
      </c>
      <c r="I334" s="438" t="n">
        <v>0</v>
      </c>
      <c r="J334" s="438" t="n">
        <v>0</v>
      </c>
      <c r="K334" s="439" t="n">
        <v>0</v>
      </c>
      <c r="L334" s="440" t="n">
        <v>0</v>
      </c>
    </row>
    <row r="335" s="413" customFormat="true" ht="24" hidden="false" customHeight="true" outlineLevel="0" collapsed="false">
      <c r="A335" s="382" t="s">
        <v>485</v>
      </c>
      <c r="B335" s="413" t="s">
        <v>142</v>
      </c>
      <c r="C335" s="196" t="s">
        <v>738</v>
      </c>
      <c r="D335" s="416" t="s">
        <v>739</v>
      </c>
      <c r="E335" s="438" t="n">
        <v>0</v>
      </c>
      <c r="F335" s="438" t="n">
        <v>0</v>
      </c>
      <c r="G335" s="438" t="n">
        <v>0</v>
      </c>
      <c r="H335" s="438" t="n">
        <v>0</v>
      </c>
      <c r="I335" s="438" t="n">
        <v>0</v>
      </c>
      <c r="J335" s="438" t="n">
        <v>0</v>
      </c>
      <c r="K335" s="439" t="n">
        <v>0</v>
      </c>
      <c r="L335" s="440" t="n">
        <v>0</v>
      </c>
    </row>
    <row r="336" s="413" customFormat="true" ht="24" hidden="false" customHeight="true" outlineLevel="0" collapsed="false">
      <c r="A336" s="382" t="s">
        <v>485</v>
      </c>
      <c r="B336" s="413" t="s">
        <v>142</v>
      </c>
      <c r="C336" s="196" t="s">
        <v>740</v>
      </c>
      <c r="D336" s="416" t="s">
        <v>741</v>
      </c>
      <c r="E336" s="438" t="n">
        <v>0</v>
      </c>
      <c r="F336" s="438" t="n">
        <v>0</v>
      </c>
      <c r="G336" s="438" t="n">
        <v>0</v>
      </c>
      <c r="H336" s="438" t="n">
        <v>0</v>
      </c>
      <c r="I336" s="438" t="n">
        <v>0</v>
      </c>
      <c r="J336" s="438" t="n">
        <v>0</v>
      </c>
      <c r="K336" s="439" t="n">
        <v>0</v>
      </c>
      <c r="L336" s="440" t="n">
        <v>0</v>
      </c>
    </row>
    <row r="337" s="413" customFormat="true" ht="24" hidden="false" customHeight="true" outlineLevel="0" collapsed="false">
      <c r="A337" s="382" t="s">
        <v>485</v>
      </c>
      <c r="B337" s="413" t="s">
        <v>142</v>
      </c>
      <c r="C337" s="196" t="s">
        <v>742</v>
      </c>
      <c r="D337" s="416" t="s">
        <v>743</v>
      </c>
      <c r="E337" s="438" t="n">
        <v>0</v>
      </c>
      <c r="F337" s="438" t="n">
        <v>0</v>
      </c>
      <c r="G337" s="438" t="n">
        <v>0</v>
      </c>
      <c r="H337" s="438" t="n">
        <v>0</v>
      </c>
      <c r="I337" s="438" t="n">
        <v>0</v>
      </c>
      <c r="J337" s="438" t="n">
        <v>0</v>
      </c>
      <c r="K337" s="439" t="n">
        <v>0</v>
      </c>
      <c r="L337" s="440" t="n">
        <v>0</v>
      </c>
    </row>
    <row r="338" s="413" customFormat="true" ht="24" hidden="false" customHeight="true" outlineLevel="0" collapsed="false">
      <c r="A338" s="382" t="s">
        <v>485</v>
      </c>
      <c r="B338" s="413" t="s">
        <v>142</v>
      </c>
      <c r="C338" s="196" t="s">
        <v>744</v>
      </c>
      <c r="D338" s="416" t="s">
        <v>745</v>
      </c>
      <c r="E338" s="438" t="n">
        <v>0</v>
      </c>
      <c r="F338" s="438" t="n">
        <v>0</v>
      </c>
      <c r="G338" s="438" t="n">
        <v>0</v>
      </c>
      <c r="H338" s="438" t="n">
        <v>0</v>
      </c>
      <c r="I338" s="438" t="n">
        <v>0</v>
      </c>
      <c r="J338" s="438" t="n">
        <v>0</v>
      </c>
      <c r="K338" s="439" t="n">
        <v>0</v>
      </c>
      <c r="L338" s="440" t="n">
        <v>0</v>
      </c>
    </row>
    <row r="339" s="413" customFormat="true" ht="24" hidden="false" customHeight="true" outlineLevel="0" collapsed="false">
      <c r="A339" s="382" t="s">
        <v>485</v>
      </c>
      <c r="B339" s="413" t="s">
        <v>142</v>
      </c>
      <c r="C339" s="196" t="s">
        <v>746</v>
      </c>
      <c r="D339" s="416" t="s">
        <v>747</v>
      </c>
      <c r="E339" s="438" t="n">
        <v>0</v>
      </c>
      <c r="F339" s="438" t="n">
        <v>0</v>
      </c>
      <c r="G339" s="438" t="n">
        <v>0</v>
      </c>
      <c r="H339" s="438" t="n">
        <v>0</v>
      </c>
      <c r="I339" s="438" t="n">
        <v>0</v>
      </c>
      <c r="J339" s="438" t="n">
        <v>0</v>
      </c>
      <c r="K339" s="439" t="n">
        <v>0</v>
      </c>
      <c r="L339" s="440" t="n">
        <v>0</v>
      </c>
    </row>
    <row r="340" s="413" customFormat="true" ht="24" hidden="false" customHeight="true" outlineLevel="0" collapsed="false">
      <c r="A340" s="382" t="s">
        <v>485</v>
      </c>
      <c r="B340" s="413" t="s">
        <v>142</v>
      </c>
      <c r="C340" s="196" t="s">
        <v>748</v>
      </c>
      <c r="D340" s="416" t="s">
        <v>749</v>
      </c>
      <c r="E340" s="438" t="n">
        <v>0</v>
      </c>
      <c r="F340" s="438" t="n">
        <v>0</v>
      </c>
      <c r="G340" s="438" t="n">
        <v>0</v>
      </c>
      <c r="H340" s="438" t="n">
        <v>0</v>
      </c>
      <c r="I340" s="438" t="n">
        <v>0</v>
      </c>
      <c r="J340" s="438" t="n">
        <v>0</v>
      </c>
      <c r="K340" s="439" t="n">
        <v>0</v>
      </c>
      <c r="L340" s="440" t="n">
        <v>0</v>
      </c>
    </row>
    <row r="341" s="413" customFormat="true" ht="24" hidden="false" customHeight="true" outlineLevel="0" collapsed="false">
      <c r="A341" s="382" t="s">
        <v>485</v>
      </c>
      <c r="B341" s="413" t="s">
        <v>142</v>
      </c>
      <c r="C341" s="196" t="s">
        <v>750</v>
      </c>
      <c r="D341" s="416" t="s">
        <v>751</v>
      </c>
      <c r="E341" s="438" t="n">
        <v>0</v>
      </c>
      <c r="F341" s="438" t="n">
        <v>0</v>
      </c>
      <c r="G341" s="438" t="n">
        <v>0</v>
      </c>
      <c r="H341" s="438" t="n">
        <v>0</v>
      </c>
      <c r="I341" s="438" t="n">
        <v>0</v>
      </c>
      <c r="J341" s="438" t="n">
        <v>0</v>
      </c>
      <c r="K341" s="439" t="n">
        <v>0</v>
      </c>
      <c r="L341" s="440" t="n">
        <v>0</v>
      </c>
    </row>
    <row r="342" s="413" customFormat="true" ht="24" hidden="false" customHeight="true" outlineLevel="0" collapsed="false">
      <c r="A342" s="382" t="s">
        <v>485</v>
      </c>
      <c r="B342" s="413" t="s">
        <v>142</v>
      </c>
      <c r="C342" s="196" t="s">
        <v>752</v>
      </c>
      <c r="D342" s="416" t="s">
        <v>753</v>
      </c>
      <c r="E342" s="438" t="n">
        <v>0</v>
      </c>
      <c r="F342" s="438" t="n">
        <v>0</v>
      </c>
      <c r="G342" s="438" t="n">
        <v>0</v>
      </c>
      <c r="H342" s="438" t="n">
        <v>0</v>
      </c>
      <c r="I342" s="438" t="n">
        <v>0</v>
      </c>
      <c r="J342" s="438" t="n">
        <v>0</v>
      </c>
      <c r="K342" s="439" t="n">
        <v>0</v>
      </c>
      <c r="L342" s="440" t="n">
        <v>0</v>
      </c>
    </row>
    <row r="343" s="413" customFormat="true" ht="24" hidden="false" customHeight="true" outlineLevel="0" collapsed="false">
      <c r="A343" s="382" t="s">
        <v>485</v>
      </c>
      <c r="B343" s="413" t="s">
        <v>142</v>
      </c>
      <c r="C343" s="196" t="s">
        <v>447</v>
      </c>
      <c r="D343" s="416" t="s">
        <v>754</v>
      </c>
      <c r="E343" s="438" t="n">
        <v>0</v>
      </c>
      <c r="F343" s="438" t="n">
        <v>0</v>
      </c>
      <c r="G343" s="438" t="n">
        <v>0</v>
      </c>
      <c r="H343" s="438" t="n">
        <v>0</v>
      </c>
      <c r="I343" s="438" t="n">
        <v>0</v>
      </c>
      <c r="J343" s="438" t="n">
        <v>0</v>
      </c>
      <c r="K343" s="439" t="n">
        <v>0</v>
      </c>
      <c r="L343" s="440" t="n">
        <v>0</v>
      </c>
    </row>
    <row r="344" s="413" customFormat="true" ht="24" hidden="false" customHeight="true" outlineLevel="0" collapsed="false">
      <c r="A344" s="382" t="s">
        <v>485</v>
      </c>
      <c r="B344" s="413" t="s">
        <v>142</v>
      </c>
      <c r="C344" s="196" t="s">
        <v>755</v>
      </c>
      <c r="D344" s="416" t="s">
        <v>756</v>
      </c>
      <c r="E344" s="438" t="n">
        <v>0</v>
      </c>
      <c r="F344" s="438" t="n">
        <v>0</v>
      </c>
      <c r="G344" s="438" t="n">
        <v>0</v>
      </c>
      <c r="H344" s="438" t="n">
        <v>0</v>
      </c>
      <c r="I344" s="438" t="n">
        <v>0</v>
      </c>
      <c r="J344" s="438" t="n">
        <v>0</v>
      </c>
      <c r="K344" s="439" t="n">
        <v>0</v>
      </c>
      <c r="L344" s="440" t="n">
        <v>0</v>
      </c>
    </row>
    <row r="345" s="413" customFormat="true" ht="24" hidden="false" customHeight="true" outlineLevel="0" collapsed="false">
      <c r="A345" s="382" t="s">
        <v>485</v>
      </c>
      <c r="B345" s="413" t="s">
        <v>142</v>
      </c>
      <c r="C345" s="196" t="s">
        <v>451</v>
      </c>
      <c r="D345" s="416" t="s">
        <v>757</v>
      </c>
      <c r="E345" s="438" t="n">
        <v>0</v>
      </c>
      <c r="F345" s="438" t="n">
        <v>0</v>
      </c>
      <c r="G345" s="438" t="n">
        <v>0</v>
      </c>
      <c r="H345" s="438" t="n">
        <v>0</v>
      </c>
      <c r="I345" s="438" t="n">
        <v>0</v>
      </c>
      <c r="J345" s="438" t="n">
        <v>0</v>
      </c>
      <c r="K345" s="439" t="n">
        <v>0</v>
      </c>
      <c r="L345" s="440" t="n">
        <v>0</v>
      </c>
    </row>
    <row r="346" s="413" customFormat="true" ht="24" hidden="false" customHeight="true" outlineLevel="0" collapsed="false">
      <c r="A346" s="382" t="s">
        <v>485</v>
      </c>
      <c r="B346" s="413" t="s">
        <v>142</v>
      </c>
      <c r="C346" s="196" t="s">
        <v>758</v>
      </c>
      <c r="D346" s="416" t="s">
        <v>759</v>
      </c>
      <c r="E346" s="438" t="n">
        <v>0</v>
      </c>
      <c r="F346" s="438" t="n">
        <v>0</v>
      </c>
      <c r="G346" s="438" t="n">
        <v>0</v>
      </c>
      <c r="H346" s="438" t="n">
        <v>0</v>
      </c>
      <c r="I346" s="438" t="n">
        <v>0</v>
      </c>
      <c r="J346" s="438" t="n">
        <v>0</v>
      </c>
      <c r="K346" s="439" t="n">
        <v>0</v>
      </c>
      <c r="L346" s="440" t="n">
        <v>0</v>
      </c>
    </row>
    <row r="347" s="413" customFormat="true" ht="24" hidden="false" customHeight="true" outlineLevel="0" collapsed="false">
      <c r="A347" s="382" t="s">
        <v>485</v>
      </c>
      <c r="B347" s="413" t="s">
        <v>142</v>
      </c>
      <c r="C347" s="196" t="s">
        <v>760</v>
      </c>
      <c r="D347" s="416" t="s">
        <v>761</v>
      </c>
      <c r="E347" s="438" t="n">
        <v>0</v>
      </c>
      <c r="F347" s="438" t="n">
        <v>0</v>
      </c>
      <c r="G347" s="438" t="n">
        <v>0</v>
      </c>
      <c r="H347" s="438" t="n">
        <v>0</v>
      </c>
      <c r="I347" s="438" t="n">
        <v>0</v>
      </c>
      <c r="J347" s="438" t="n">
        <v>0</v>
      </c>
      <c r="K347" s="439" t="n">
        <v>0</v>
      </c>
      <c r="L347" s="440" t="n">
        <v>0</v>
      </c>
    </row>
    <row r="348" s="413" customFormat="true" ht="24" hidden="false" customHeight="true" outlineLevel="0" collapsed="false">
      <c r="A348" s="382" t="s">
        <v>485</v>
      </c>
      <c r="B348" s="413" t="s">
        <v>142</v>
      </c>
      <c r="C348" s="196" t="s">
        <v>762</v>
      </c>
      <c r="D348" s="416" t="s">
        <v>763</v>
      </c>
      <c r="E348" s="438" t="n">
        <v>0</v>
      </c>
      <c r="F348" s="438" t="n">
        <v>0</v>
      </c>
      <c r="G348" s="438" t="n">
        <v>0</v>
      </c>
      <c r="H348" s="438" t="n">
        <v>0</v>
      </c>
      <c r="I348" s="438" t="n">
        <v>0</v>
      </c>
      <c r="J348" s="438" t="n">
        <v>0</v>
      </c>
      <c r="K348" s="439" t="n">
        <v>0</v>
      </c>
      <c r="L348" s="440" t="n">
        <v>0</v>
      </c>
    </row>
    <row r="349" s="413" customFormat="true" ht="24" hidden="false" customHeight="true" outlineLevel="0" collapsed="false">
      <c r="A349" s="382" t="s">
        <v>485</v>
      </c>
      <c r="B349" s="413" t="s">
        <v>142</v>
      </c>
      <c r="C349" s="196" t="s">
        <v>764</v>
      </c>
      <c r="D349" s="416" t="s">
        <v>765</v>
      </c>
      <c r="E349" s="438" t="n">
        <v>0</v>
      </c>
      <c r="F349" s="438" t="n">
        <v>0</v>
      </c>
      <c r="G349" s="438" t="n">
        <v>0</v>
      </c>
      <c r="H349" s="438" t="n">
        <v>0</v>
      </c>
      <c r="I349" s="438" t="n">
        <v>0</v>
      </c>
      <c r="J349" s="438" t="n">
        <v>0</v>
      </c>
      <c r="K349" s="439" t="n">
        <v>0</v>
      </c>
      <c r="L349" s="440" t="n">
        <v>0</v>
      </c>
    </row>
    <row r="350" s="413" customFormat="true" ht="24" hidden="false" customHeight="true" outlineLevel="0" collapsed="false">
      <c r="A350" s="382" t="s">
        <v>485</v>
      </c>
      <c r="B350" s="413" t="s">
        <v>142</v>
      </c>
      <c r="C350" s="196" t="s">
        <v>766</v>
      </c>
      <c r="D350" s="416" t="s">
        <v>767</v>
      </c>
      <c r="E350" s="438" t="n">
        <v>0</v>
      </c>
      <c r="F350" s="438" t="n">
        <v>0</v>
      </c>
      <c r="G350" s="438" t="n">
        <v>0</v>
      </c>
      <c r="H350" s="438" t="n">
        <v>0</v>
      </c>
      <c r="I350" s="438" t="n">
        <v>0</v>
      </c>
      <c r="J350" s="438" t="n">
        <v>0</v>
      </c>
      <c r="K350" s="439" t="n">
        <v>0</v>
      </c>
      <c r="L350" s="440" t="n">
        <v>0</v>
      </c>
    </row>
    <row r="351" s="413" customFormat="true" ht="24" hidden="false" customHeight="true" outlineLevel="0" collapsed="false">
      <c r="A351" s="382" t="s">
        <v>485</v>
      </c>
      <c r="B351" s="413" t="s">
        <v>142</v>
      </c>
      <c r="C351" s="196" t="s">
        <v>768</v>
      </c>
      <c r="D351" s="416" t="s">
        <v>769</v>
      </c>
      <c r="E351" s="438" t="n">
        <v>0</v>
      </c>
      <c r="F351" s="438" t="n">
        <v>0</v>
      </c>
      <c r="G351" s="438" t="n">
        <v>0</v>
      </c>
      <c r="H351" s="438" t="n">
        <v>0</v>
      </c>
      <c r="I351" s="438" t="n">
        <v>0</v>
      </c>
      <c r="J351" s="438" t="n">
        <v>0</v>
      </c>
      <c r="K351" s="439" t="n">
        <v>0</v>
      </c>
      <c r="L351" s="440" t="n">
        <v>0</v>
      </c>
    </row>
    <row r="352" s="413" customFormat="true" ht="24" hidden="false" customHeight="true" outlineLevel="0" collapsed="false">
      <c r="A352" s="382" t="s">
        <v>485</v>
      </c>
      <c r="B352" s="413" t="s">
        <v>142</v>
      </c>
      <c r="C352" s="196" t="s">
        <v>455</v>
      </c>
      <c r="D352" s="416" t="s">
        <v>770</v>
      </c>
      <c r="E352" s="438" t="n">
        <v>0</v>
      </c>
      <c r="F352" s="438" t="n">
        <v>0</v>
      </c>
      <c r="G352" s="438" t="n">
        <v>0</v>
      </c>
      <c r="H352" s="438" t="n">
        <v>0</v>
      </c>
      <c r="I352" s="438" t="n">
        <v>0</v>
      </c>
      <c r="J352" s="438" t="n">
        <v>0</v>
      </c>
      <c r="K352" s="439" t="n">
        <v>0</v>
      </c>
      <c r="L352" s="440" t="n">
        <v>0</v>
      </c>
    </row>
    <row r="353" s="413" customFormat="true" ht="24" hidden="false" customHeight="true" outlineLevel="0" collapsed="false">
      <c r="A353" s="382" t="s">
        <v>485</v>
      </c>
      <c r="B353" s="413" t="s">
        <v>142</v>
      </c>
      <c r="C353" s="196" t="s">
        <v>771</v>
      </c>
      <c r="D353" s="416" t="s">
        <v>772</v>
      </c>
      <c r="E353" s="438" t="n">
        <v>0</v>
      </c>
      <c r="F353" s="438" t="n">
        <v>0</v>
      </c>
      <c r="G353" s="438" t="n">
        <v>0</v>
      </c>
      <c r="H353" s="438" t="n">
        <v>0</v>
      </c>
      <c r="I353" s="438" t="n">
        <v>0</v>
      </c>
      <c r="J353" s="438" t="n">
        <v>0</v>
      </c>
      <c r="K353" s="439" t="n">
        <v>0</v>
      </c>
      <c r="L353" s="440" t="n">
        <v>0</v>
      </c>
    </row>
    <row r="354" s="413" customFormat="true" ht="24" hidden="false" customHeight="true" outlineLevel="0" collapsed="false">
      <c r="A354" s="382" t="s">
        <v>485</v>
      </c>
      <c r="B354" s="413" t="s">
        <v>142</v>
      </c>
      <c r="C354" s="196" t="s">
        <v>773</v>
      </c>
      <c r="D354" s="416" t="s">
        <v>774</v>
      </c>
      <c r="E354" s="438" t="n">
        <v>0</v>
      </c>
      <c r="F354" s="438" t="n">
        <v>0</v>
      </c>
      <c r="G354" s="438" t="n">
        <v>0</v>
      </c>
      <c r="H354" s="438" t="n">
        <v>0</v>
      </c>
      <c r="I354" s="438" t="n">
        <v>0</v>
      </c>
      <c r="J354" s="438" t="n">
        <v>0</v>
      </c>
      <c r="K354" s="439" t="n">
        <v>0</v>
      </c>
      <c r="L354" s="440" t="n">
        <v>0</v>
      </c>
    </row>
    <row r="355" s="413" customFormat="true" ht="24" hidden="false" customHeight="true" outlineLevel="0" collapsed="false">
      <c r="A355" s="382" t="s">
        <v>485</v>
      </c>
      <c r="B355" s="413" t="s">
        <v>142</v>
      </c>
      <c r="C355" s="196" t="s">
        <v>775</v>
      </c>
      <c r="D355" s="416" t="s">
        <v>776</v>
      </c>
      <c r="E355" s="438" t="n">
        <v>0</v>
      </c>
      <c r="F355" s="438" t="n">
        <v>0</v>
      </c>
      <c r="G355" s="438" t="n">
        <v>0</v>
      </c>
      <c r="H355" s="438" t="n">
        <v>0</v>
      </c>
      <c r="I355" s="438" t="n">
        <v>0</v>
      </c>
      <c r="J355" s="438" t="n">
        <v>0</v>
      </c>
      <c r="K355" s="439" t="n">
        <v>0</v>
      </c>
      <c r="L355" s="440" t="n">
        <v>0</v>
      </c>
    </row>
    <row r="356" s="413" customFormat="true" ht="24" hidden="false" customHeight="true" outlineLevel="0" collapsed="false">
      <c r="A356" s="382" t="s">
        <v>485</v>
      </c>
      <c r="B356" s="413" t="s">
        <v>142</v>
      </c>
      <c r="C356" s="196" t="s">
        <v>698</v>
      </c>
      <c r="D356" s="416" t="s">
        <v>777</v>
      </c>
      <c r="E356" s="438" t="n">
        <v>0</v>
      </c>
      <c r="F356" s="438" t="n">
        <v>0</v>
      </c>
      <c r="G356" s="438" t="n">
        <v>0</v>
      </c>
      <c r="H356" s="438" t="n">
        <v>0</v>
      </c>
      <c r="I356" s="438" t="n">
        <v>0</v>
      </c>
      <c r="J356" s="438" t="n">
        <v>0</v>
      </c>
      <c r="K356" s="439" t="n">
        <v>0</v>
      </c>
      <c r="L356" s="440" t="n">
        <v>0</v>
      </c>
    </row>
    <row r="357" s="413" customFormat="true" ht="24" hidden="false" customHeight="true" outlineLevel="0" collapsed="false">
      <c r="A357" s="382" t="s">
        <v>485</v>
      </c>
      <c r="B357" s="413" t="s">
        <v>142</v>
      </c>
      <c r="C357" s="196" t="s">
        <v>700</v>
      </c>
      <c r="D357" s="416" t="s">
        <v>778</v>
      </c>
      <c r="E357" s="438" t="n">
        <v>0</v>
      </c>
      <c r="F357" s="438" t="n">
        <v>0</v>
      </c>
      <c r="G357" s="438" t="n">
        <v>0</v>
      </c>
      <c r="H357" s="438" t="n">
        <v>0</v>
      </c>
      <c r="I357" s="438" t="n">
        <v>0</v>
      </c>
      <c r="J357" s="438" t="n">
        <v>0</v>
      </c>
      <c r="K357" s="439" t="n">
        <v>0</v>
      </c>
      <c r="L357" s="440" t="n">
        <v>0</v>
      </c>
    </row>
    <row r="358" s="413" customFormat="true" ht="24" hidden="false" customHeight="true" outlineLevel="0" collapsed="false">
      <c r="A358" s="382" t="s">
        <v>485</v>
      </c>
      <c r="B358" s="413" t="s">
        <v>142</v>
      </c>
      <c r="C358" s="196" t="s">
        <v>779</v>
      </c>
      <c r="D358" s="416" t="s">
        <v>780</v>
      </c>
      <c r="E358" s="438" t="n">
        <v>0</v>
      </c>
      <c r="F358" s="438" t="n">
        <v>0</v>
      </c>
      <c r="G358" s="438" t="n">
        <v>0</v>
      </c>
      <c r="H358" s="438" t="n">
        <v>0</v>
      </c>
      <c r="I358" s="438" t="n">
        <v>0</v>
      </c>
      <c r="J358" s="438" t="n">
        <v>0</v>
      </c>
      <c r="K358" s="439" t="n">
        <v>0</v>
      </c>
      <c r="L358" s="440" t="n">
        <v>0</v>
      </c>
    </row>
    <row r="359" s="413" customFormat="true" ht="24" hidden="false" customHeight="true" outlineLevel="0" collapsed="false">
      <c r="A359" s="382" t="s">
        <v>485</v>
      </c>
      <c r="B359" s="413" t="s">
        <v>142</v>
      </c>
      <c r="C359" s="196" t="s">
        <v>781</v>
      </c>
      <c r="D359" s="416" t="s">
        <v>782</v>
      </c>
      <c r="E359" s="438" t="n">
        <v>0</v>
      </c>
      <c r="F359" s="438" t="n">
        <v>0</v>
      </c>
      <c r="G359" s="438" t="n">
        <v>0</v>
      </c>
      <c r="H359" s="438" t="n">
        <v>0</v>
      </c>
      <c r="I359" s="438" t="n">
        <v>0</v>
      </c>
      <c r="J359" s="438" t="n">
        <v>0</v>
      </c>
      <c r="K359" s="439" t="n">
        <v>0</v>
      </c>
      <c r="L359" s="440" t="n">
        <v>0</v>
      </c>
    </row>
    <row r="360" s="413" customFormat="true" ht="24" hidden="false" customHeight="true" outlineLevel="0" collapsed="false">
      <c r="A360" s="382" t="s">
        <v>485</v>
      </c>
      <c r="B360" s="413" t="s">
        <v>142</v>
      </c>
      <c r="C360" s="196" t="s">
        <v>783</v>
      </c>
      <c r="D360" s="416" t="s">
        <v>784</v>
      </c>
      <c r="E360" s="438" t="n">
        <v>0</v>
      </c>
      <c r="F360" s="438" t="n">
        <v>0</v>
      </c>
      <c r="G360" s="438" t="n">
        <v>0</v>
      </c>
      <c r="H360" s="438" t="n">
        <v>0</v>
      </c>
      <c r="I360" s="438" t="n">
        <v>0</v>
      </c>
      <c r="J360" s="438" t="n">
        <v>0</v>
      </c>
      <c r="K360" s="439" t="n">
        <v>0</v>
      </c>
      <c r="L360" s="440" t="n">
        <v>0</v>
      </c>
    </row>
    <row r="361" s="413" customFormat="true" ht="24" hidden="false" customHeight="true" outlineLevel="0" collapsed="false">
      <c r="A361" s="382" t="s">
        <v>485</v>
      </c>
      <c r="B361" s="413" t="s">
        <v>142</v>
      </c>
      <c r="C361" s="196" t="s">
        <v>785</v>
      </c>
      <c r="D361" s="416" t="s">
        <v>786</v>
      </c>
      <c r="E361" s="438" t="n">
        <v>0</v>
      </c>
      <c r="F361" s="438" t="n">
        <v>0</v>
      </c>
      <c r="G361" s="438" t="n">
        <v>0</v>
      </c>
      <c r="H361" s="438" t="n">
        <v>0</v>
      </c>
      <c r="I361" s="438" t="n">
        <v>0</v>
      </c>
      <c r="J361" s="438" t="n">
        <v>0</v>
      </c>
      <c r="K361" s="439" t="n">
        <v>0</v>
      </c>
      <c r="L361" s="440" t="n">
        <v>0</v>
      </c>
    </row>
    <row r="362" s="413" customFormat="true" ht="24" hidden="false" customHeight="true" outlineLevel="0" collapsed="false">
      <c r="A362" s="382" t="s">
        <v>485</v>
      </c>
      <c r="B362" s="413" t="s">
        <v>142</v>
      </c>
      <c r="C362" s="196" t="s">
        <v>787</v>
      </c>
      <c r="D362" s="416" t="s">
        <v>788</v>
      </c>
      <c r="E362" s="438" t="n">
        <v>0</v>
      </c>
      <c r="F362" s="438" t="n">
        <v>0</v>
      </c>
      <c r="G362" s="438" t="n">
        <v>0</v>
      </c>
      <c r="H362" s="438" t="n">
        <v>0</v>
      </c>
      <c r="I362" s="438" t="n">
        <v>0</v>
      </c>
      <c r="J362" s="438" t="n">
        <v>0</v>
      </c>
      <c r="K362" s="439" t="n">
        <v>0</v>
      </c>
      <c r="L362" s="440" t="n">
        <v>0</v>
      </c>
    </row>
    <row r="363" s="413" customFormat="true" ht="24" hidden="false" customHeight="true" outlineLevel="0" collapsed="false">
      <c r="A363" s="382" t="s">
        <v>485</v>
      </c>
      <c r="B363" s="413" t="s">
        <v>142</v>
      </c>
      <c r="C363" s="196" t="s">
        <v>789</v>
      </c>
      <c r="D363" s="416" t="s">
        <v>790</v>
      </c>
      <c r="E363" s="438" t="n">
        <v>0</v>
      </c>
      <c r="F363" s="438" t="n">
        <v>0</v>
      </c>
      <c r="G363" s="438" t="n">
        <v>0</v>
      </c>
      <c r="H363" s="438" t="n">
        <v>0</v>
      </c>
      <c r="I363" s="438" t="n">
        <v>0</v>
      </c>
      <c r="J363" s="438" t="n">
        <v>0</v>
      </c>
      <c r="K363" s="439" t="n">
        <v>0</v>
      </c>
      <c r="L363" s="440" t="n">
        <v>0</v>
      </c>
    </row>
    <row r="364" s="413" customFormat="true" ht="24" hidden="false" customHeight="true" outlineLevel="0" collapsed="false">
      <c r="A364" s="382" t="s">
        <v>485</v>
      </c>
      <c r="B364" s="413" t="s">
        <v>142</v>
      </c>
      <c r="C364" s="196" t="s">
        <v>791</v>
      </c>
      <c r="D364" s="416" t="s">
        <v>792</v>
      </c>
      <c r="E364" s="438" t="n">
        <v>0</v>
      </c>
      <c r="F364" s="438" t="n">
        <v>0</v>
      </c>
      <c r="G364" s="438" t="n">
        <v>0</v>
      </c>
      <c r="H364" s="438" t="n">
        <v>0</v>
      </c>
      <c r="I364" s="438" t="n">
        <v>0</v>
      </c>
      <c r="J364" s="438" t="n">
        <v>0</v>
      </c>
      <c r="K364" s="439" t="n">
        <v>0</v>
      </c>
      <c r="L364" s="440" t="n">
        <v>0</v>
      </c>
    </row>
    <row r="365" s="413" customFormat="true" ht="24" hidden="false" customHeight="true" outlineLevel="0" collapsed="false">
      <c r="A365" s="382" t="s">
        <v>485</v>
      </c>
      <c r="B365" s="413" t="s">
        <v>142</v>
      </c>
      <c r="C365" s="196" t="s">
        <v>793</v>
      </c>
      <c r="D365" s="416" t="s">
        <v>794</v>
      </c>
      <c r="E365" s="438" t="n">
        <v>0</v>
      </c>
      <c r="F365" s="438" t="n">
        <v>0</v>
      </c>
      <c r="G365" s="438" t="n">
        <v>0</v>
      </c>
      <c r="H365" s="438" t="n">
        <v>0</v>
      </c>
      <c r="I365" s="438" t="n">
        <v>0</v>
      </c>
      <c r="J365" s="438" t="n">
        <v>0</v>
      </c>
      <c r="K365" s="439" t="n">
        <v>0</v>
      </c>
      <c r="L365" s="440" t="n">
        <v>0</v>
      </c>
    </row>
    <row r="366" s="413" customFormat="true" ht="24" hidden="false" customHeight="true" outlineLevel="0" collapsed="false">
      <c r="A366" s="382" t="s">
        <v>485</v>
      </c>
      <c r="B366" s="413" t="s">
        <v>142</v>
      </c>
      <c r="C366" s="196" t="s">
        <v>795</v>
      </c>
      <c r="D366" s="416" t="s">
        <v>796</v>
      </c>
      <c r="E366" s="438" t="n">
        <v>0</v>
      </c>
      <c r="F366" s="438" t="n">
        <v>0</v>
      </c>
      <c r="G366" s="438" t="n">
        <v>0</v>
      </c>
      <c r="H366" s="438" t="n">
        <v>0</v>
      </c>
      <c r="I366" s="438" t="n">
        <v>0</v>
      </c>
      <c r="J366" s="438" t="n">
        <v>0</v>
      </c>
      <c r="K366" s="439" t="n">
        <v>0</v>
      </c>
      <c r="L366" s="440" t="n">
        <v>0</v>
      </c>
    </row>
    <row r="367" s="413" customFormat="true" ht="24" hidden="false" customHeight="true" outlineLevel="0" collapsed="false">
      <c r="A367" s="382" t="s">
        <v>485</v>
      </c>
      <c r="B367" s="413" t="s">
        <v>142</v>
      </c>
      <c r="C367" s="196" t="s">
        <v>797</v>
      </c>
      <c r="D367" s="416" t="s">
        <v>798</v>
      </c>
      <c r="E367" s="438" t="n">
        <v>0</v>
      </c>
      <c r="F367" s="438" t="n">
        <v>0</v>
      </c>
      <c r="G367" s="438" t="n">
        <v>0</v>
      </c>
      <c r="H367" s="438" t="n">
        <v>0</v>
      </c>
      <c r="I367" s="438" t="n">
        <v>0</v>
      </c>
      <c r="J367" s="438" t="n">
        <v>0</v>
      </c>
      <c r="K367" s="439" t="n">
        <v>0</v>
      </c>
      <c r="L367" s="440" t="n">
        <v>0</v>
      </c>
    </row>
    <row r="368" s="413" customFormat="true" ht="24" hidden="false" customHeight="true" outlineLevel="0" collapsed="false">
      <c r="A368" s="382" t="s">
        <v>485</v>
      </c>
      <c r="B368" s="413" t="s">
        <v>142</v>
      </c>
      <c r="C368" s="196" t="s">
        <v>799</v>
      </c>
      <c r="D368" s="416" t="s">
        <v>800</v>
      </c>
      <c r="E368" s="438" t="n">
        <v>0</v>
      </c>
      <c r="F368" s="438" t="n">
        <v>0</v>
      </c>
      <c r="G368" s="438" t="n">
        <v>0</v>
      </c>
      <c r="H368" s="438" t="n">
        <v>0</v>
      </c>
      <c r="I368" s="438" t="n">
        <v>0</v>
      </c>
      <c r="J368" s="438" t="n">
        <v>0</v>
      </c>
      <c r="K368" s="439" t="n">
        <v>0</v>
      </c>
      <c r="L368" s="440" t="n">
        <v>0</v>
      </c>
    </row>
    <row r="369" s="413" customFormat="true" ht="24" hidden="false" customHeight="true" outlineLevel="0" collapsed="false">
      <c r="A369" s="382" t="s">
        <v>801</v>
      </c>
      <c r="B369" s="382" t="s">
        <v>802</v>
      </c>
      <c r="C369" s="196" t="s">
        <v>803</v>
      </c>
      <c r="D369" s="417" t="s">
        <v>804</v>
      </c>
      <c r="E369" s="438" t="n">
        <v>0</v>
      </c>
      <c r="F369" s="438" t="n">
        <v>0</v>
      </c>
      <c r="G369" s="438" t="n">
        <v>0</v>
      </c>
      <c r="H369" s="438" t="n">
        <v>0</v>
      </c>
      <c r="I369" s="438" t="n">
        <v>0</v>
      </c>
      <c r="J369" s="438" t="n">
        <v>0</v>
      </c>
      <c r="K369" s="439" t="n">
        <v>0</v>
      </c>
      <c r="L369" s="440" t="n">
        <v>0</v>
      </c>
    </row>
    <row r="370" s="413" customFormat="true" ht="24" hidden="false" customHeight="true" outlineLevel="0" collapsed="false">
      <c r="A370" s="382" t="s">
        <v>801</v>
      </c>
      <c r="B370" s="382" t="s">
        <v>802</v>
      </c>
      <c r="C370" s="196" t="s">
        <v>534</v>
      </c>
      <c r="D370" s="417" t="s">
        <v>805</v>
      </c>
      <c r="E370" s="438" t="n">
        <v>0</v>
      </c>
      <c r="F370" s="438" t="n">
        <v>0</v>
      </c>
      <c r="G370" s="438" t="n">
        <v>0</v>
      </c>
      <c r="H370" s="438" t="n">
        <v>0</v>
      </c>
      <c r="I370" s="438" t="n">
        <v>0</v>
      </c>
      <c r="J370" s="438" t="n">
        <v>0</v>
      </c>
      <c r="K370" s="439" t="n">
        <v>0</v>
      </c>
      <c r="L370" s="440" t="n">
        <v>0</v>
      </c>
    </row>
    <row r="371" s="413" customFormat="true" ht="24" hidden="false" customHeight="true" outlineLevel="0" collapsed="false">
      <c r="A371" s="382" t="s">
        <v>801</v>
      </c>
      <c r="B371" s="382" t="s">
        <v>802</v>
      </c>
      <c r="C371" s="196" t="s">
        <v>530</v>
      </c>
      <c r="D371" s="417" t="s">
        <v>806</v>
      </c>
      <c r="E371" s="438" t="n">
        <v>0</v>
      </c>
      <c r="F371" s="438" t="n">
        <v>0</v>
      </c>
      <c r="G371" s="438" t="n">
        <v>0</v>
      </c>
      <c r="H371" s="438" t="n">
        <v>0</v>
      </c>
      <c r="I371" s="438" t="n">
        <v>0</v>
      </c>
      <c r="J371" s="438" t="n">
        <v>0</v>
      </c>
      <c r="K371" s="439" t="n">
        <v>0</v>
      </c>
      <c r="L371" s="440" t="n">
        <v>0</v>
      </c>
    </row>
    <row r="372" s="413" customFormat="true" ht="24" hidden="false" customHeight="true" outlineLevel="0" collapsed="false">
      <c r="A372" s="382" t="s">
        <v>801</v>
      </c>
      <c r="B372" s="382" t="s">
        <v>802</v>
      </c>
      <c r="C372" s="196" t="s">
        <v>532</v>
      </c>
      <c r="D372" s="417" t="s">
        <v>807</v>
      </c>
      <c r="E372" s="438" t="n">
        <v>0</v>
      </c>
      <c r="F372" s="438" t="n">
        <v>0</v>
      </c>
      <c r="G372" s="438" t="n">
        <v>0</v>
      </c>
      <c r="H372" s="438" t="n">
        <v>0</v>
      </c>
      <c r="I372" s="438" t="n">
        <v>0</v>
      </c>
      <c r="J372" s="438" t="n">
        <v>0</v>
      </c>
      <c r="K372" s="439" t="n">
        <v>0</v>
      </c>
      <c r="L372" s="440" t="n">
        <v>0</v>
      </c>
    </row>
    <row r="373" s="413" customFormat="true" ht="24" hidden="false" customHeight="true" outlineLevel="0" collapsed="false">
      <c r="A373" s="382" t="s">
        <v>801</v>
      </c>
      <c r="B373" s="382" t="s">
        <v>802</v>
      </c>
      <c r="C373" s="196" t="s">
        <v>808</v>
      </c>
      <c r="D373" s="417" t="s">
        <v>809</v>
      </c>
      <c r="E373" s="438" t="n">
        <v>0</v>
      </c>
      <c r="F373" s="438" t="n">
        <v>0</v>
      </c>
      <c r="G373" s="438" t="n">
        <v>0</v>
      </c>
      <c r="H373" s="438" t="n">
        <v>0</v>
      </c>
      <c r="I373" s="438" t="n">
        <v>0</v>
      </c>
      <c r="J373" s="438" t="n">
        <v>0</v>
      </c>
      <c r="K373" s="439" t="n">
        <v>0</v>
      </c>
      <c r="L373" s="440" t="n">
        <v>0</v>
      </c>
    </row>
    <row r="374" s="413" customFormat="true" ht="24" hidden="false" customHeight="true" outlineLevel="0" collapsed="false">
      <c r="A374" s="382" t="s">
        <v>801</v>
      </c>
      <c r="B374" s="382" t="s">
        <v>802</v>
      </c>
      <c r="C374" s="196" t="s">
        <v>542</v>
      </c>
      <c r="D374" s="417" t="s">
        <v>810</v>
      </c>
      <c r="E374" s="438" t="n">
        <v>0</v>
      </c>
      <c r="F374" s="438" t="n">
        <v>0</v>
      </c>
      <c r="G374" s="438" t="n">
        <v>0</v>
      </c>
      <c r="H374" s="438" t="n">
        <v>0</v>
      </c>
      <c r="I374" s="438" t="n">
        <v>0</v>
      </c>
      <c r="J374" s="438" t="n">
        <v>0</v>
      </c>
      <c r="K374" s="439" t="n">
        <v>0</v>
      </c>
      <c r="L374" s="440" t="n">
        <v>0</v>
      </c>
    </row>
    <row r="375" s="413" customFormat="true" ht="24" hidden="false" customHeight="true" outlineLevel="0" collapsed="false">
      <c r="A375" s="382" t="s">
        <v>801</v>
      </c>
      <c r="B375" s="382" t="s">
        <v>802</v>
      </c>
      <c r="C375" s="196" t="s">
        <v>811</v>
      </c>
      <c r="D375" s="417" t="s">
        <v>812</v>
      </c>
      <c r="E375" s="438" t="n">
        <v>0</v>
      </c>
      <c r="F375" s="438" t="n">
        <v>0</v>
      </c>
      <c r="G375" s="438" t="n">
        <v>0</v>
      </c>
      <c r="H375" s="438" t="n">
        <v>0</v>
      </c>
      <c r="I375" s="438" t="n">
        <v>0</v>
      </c>
      <c r="J375" s="438" t="n">
        <v>0</v>
      </c>
      <c r="K375" s="439" t="n">
        <v>0</v>
      </c>
      <c r="L375" s="440" t="n">
        <v>0</v>
      </c>
    </row>
    <row r="376" s="413" customFormat="true" ht="24" hidden="false" customHeight="true" outlineLevel="0" collapsed="false">
      <c r="A376" s="382" t="s">
        <v>801</v>
      </c>
      <c r="B376" s="382" t="s">
        <v>802</v>
      </c>
      <c r="C376" s="196" t="s">
        <v>571</v>
      </c>
      <c r="D376" s="417" t="s">
        <v>813</v>
      </c>
      <c r="E376" s="438" t="n">
        <v>0</v>
      </c>
      <c r="F376" s="438" t="n">
        <v>0</v>
      </c>
      <c r="G376" s="438" t="n">
        <v>0</v>
      </c>
      <c r="H376" s="438" t="n">
        <v>0</v>
      </c>
      <c r="I376" s="438" t="n">
        <v>0</v>
      </c>
      <c r="J376" s="438" t="n">
        <v>0</v>
      </c>
      <c r="K376" s="439" t="n">
        <v>0</v>
      </c>
      <c r="L376" s="440" t="n">
        <v>0</v>
      </c>
    </row>
    <row r="377" s="413" customFormat="true" ht="24" hidden="false" customHeight="true" outlineLevel="0" collapsed="false">
      <c r="A377" s="382" t="s">
        <v>801</v>
      </c>
      <c r="B377" s="382" t="s">
        <v>802</v>
      </c>
      <c r="C377" s="196" t="s">
        <v>814</v>
      </c>
      <c r="D377" s="417" t="s">
        <v>815</v>
      </c>
      <c r="E377" s="438" t="n">
        <v>0</v>
      </c>
      <c r="F377" s="438" t="n">
        <v>0</v>
      </c>
      <c r="G377" s="438" t="n">
        <v>0</v>
      </c>
      <c r="H377" s="438" t="n">
        <v>0</v>
      </c>
      <c r="I377" s="438" t="n">
        <v>0</v>
      </c>
      <c r="J377" s="438" t="n">
        <v>0</v>
      </c>
      <c r="K377" s="439" t="n">
        <v>0</v>
      </c>
      <c r="L377" s="440" t="n">
        <v>0</v>
      </c>
    </row>
    <row r="378" s="413" customFormat="true" ht="24" hidden="false" customHeight="true" outlineLevel="0" collapsed="false">
      <c r="A378" s="382" t="s">
        <v>801</v>
      </c>
      <c r="B378" s="382" t="s">
        <v>802</v>
      </c>
      <c r="C378" s="196" t="s">
        <v>816</v>
      </c>
      <c r="D378" s="417" t="s">
        <v>817</v>
      </c>
      <c r="E378" s="438" t="n">
        <v>0</v>
      </c>
      <c r="F378" s="438" t="n">
        <v>0</v>
      </c>
      <c r="G378" s="438" t="n">
        <v>0</v>
      </c>
      <c r="H378" s="438" t="n">
        <v>0</v>
      </c>
      <c r="I378" s="438" t="n">
        <v>0</v>
      </c>
      <c r="J378" s="438" t="n">
        <v>0</v>
      </c>
      <c r="K378" s="439" t="n">
        <v>0</v>
      </c>
      <c r="L378" s="440" t="n">
        <v>0</v>
      </c>
    </row>
    <row r="379" s="413" customFormat="true" ht="24" hidden="false" customHeight="true" outlineLevel="0" collapsed="false">
      <c r="A379" s="382" t="s">
        <v>801</v>
      </c>
      <c r="B379" s="382" t="s">
        <v>802</v>
      </c>
      <c r="C379" s="196" t="s">
        <v>818</v>
      </c>
      <c r="D379" s="417" t="s">
        <v>819</v>
      </c>
      <c r="E379" s="438" t="n">
        <v>0</v>
      </c>
      <c r="F379" s="438" t="n">
        <v>0</v>
      </c>
      <c r="G379" s="438" t="n">
        <v>0</v>
      </c>
      <c r="H379" s="438" t="n">
        <v>0</v>
      </c>
      <c r="I379" s="438" t="n">
        <v>0</v>
      </c>
      <c r="J379" s="438" t="n">
        <v>0</v>
      </c>
      <c r="K379" s="439" t="n">
        <v>0</v>
      </c>
      <c r="L379" s="440" t="n">
        <v>0</v>
      </c>
    </row>
    <row r="380" s="413" customFormat="true" ht="24" hidden="false" customHeight="true" outlineLevel="0" collapsed="false">
      <c r="A380" s="382" t="s">
        <v>801</v>
      </c>
      <c r="B380" s="382" t="s">
        <v>802</v>
      </c>
      <c r="C380" s="196" t="s">
        <v>820</v>
      </c>
      <c r="D380" s="417" t="s">
        <v>821</v>
      </c>
      <c r="E380" s="438" t="n">
        <v>0</v>
      </c>
      <c r="F380" s="438" t="n">
        <v>0</v>
      </c>
      <c r="G380" s="438" t="n">
        <v>0</v>
      </c>
      <c r="H380" s="438" t="n">
        <v>0</v>
      </c>
      <c r="I380" s="438" t="n">
        <v>0</v>
      </c>
      <c r="J380" s="438" t="n">
        <v>0</v>
      </c>
      <c r="K380" s="439" t="n">
        <v>0</v>
      </c>
      <c r="L380" s="440" t="n">
        <v>0</v>
      </c>
    </row>
    <row r="381" s="413" customFormat="true" ht="24" hidden="false" customHeight="true" outlineLevel="0" collapsed="false">
      <c r="A381" s="382" t="s">
        <v>801</v>
      </c>
      <c r="B381" s="382" t="s">
        <v>802</v>
      </c>
      <c r="C381" s="196" t="s">
        <v>822</v>
      </c>
      <c r="D381" s="417" t="s">
        <v>823</v>
      </c>
      <c r="E381" s="438" t="n">
        <v>0</v>
      </c>
      <c r="F381" s="438" t="n">
        <v>0</v>
      </c>
      <c r="G381" s="438" t="n">
        <v>0</v>
      </c>
      <c r="H381" s="438" t="n">
        <v>0</v>
      </c>
      <c r="I381" s="438" t="n">
        <v>0</v>
      </c>
      <c r="J381" s="438" t="n">
        <v>0</v>
      </c>
      <c r="K381" s="439" t="n">
        <v>0</v>
      </c>
      <c r="L381" s="440" t="n">
        <v>0</v>
      </c>
    </row>
    <row r="382" s="413" customFormat="true" ht="24" hidden="false" customHeight="true" outlineLevel="0" collapsed="false">
      <c r="A382" s="382" t="s">
        <v>801</v>
      </c>
      <c r="B382" s="382" t="s">
        <v>802</v>
      </c>
      <c r="C382" s="196" t="s">
        <v>569</v>
      </c>
      <c r="D382" s="417" t="s">
        <v>825</v>
      </c>
      <c r="E382" s="438" t="n">
        <v>0</v>
      </c>
      <c r="F382" s="438" t="n">
        <v>0</v>
      </c>
      <c r="G382" s="438" t="n">
        <v>0</v>
      </c>
      <c r="H382" s="438" t="n">
        <v>0</v>
      </c>
      <c r="I382" s="438" t="n">
        <v>0</v>
      </c>
      <c r="J382" s="438" t="n">
        <v>0</v>
      </c>
      <c r="K382" s="439" t="n">
        <v>0</v>
      </c>
      <c r="L382" s="440" t="n">
        <v>0</v>
      </c>
    </row>
    <row r="383" s="413" customFormat="true" ht="24" hidden="false" customHeight="true" outlineLevel="0" collapsed="false">
      <c r="A383" s="382" t="s">
        <v>801</v>
      </c>
      <c r="B383" s="382" t="s">
        <v>802</v>
      </c>
      <c r="C383" s="196" t="s">
        <v>574</v>
      </c>
      <c r="D383" s="417" t="s">
        <v>826</v>
      </c>
      <c r="E383" s="438" t="n">
        <v>0</v>
      </c>
      <c r="F383" s="438" t="n">
        <v>0</v>
      </c>
      <c r="G383" s="438" t="n">
        <v>0</v>
      </c>
      <c r="H383" s="438" t="n">
        <v>0</v>
      </c>
      <c r="I383" s="438" t="n">
        <v>0</v>
      </c>
      <c r="J383" s="438" t="n">
        <v>0</v>
      </c>
      <c r="K383" s="439" t="n">
        <v>0</v>
      </c>
      <c r="L383" s="440" t="n">
        <v>0</v>
      </c>
    </row>
    <row r="384" s="413" customFormat="true" ht="24" hidden="false" customHeight="true" outlineLevel="0" collapsed="false">
      <c r="A384" s="382" t="s">
        <v>801</v>
      </c>
      <c r="B384" s="382" t="s">
        <v>802</v>
      </c>
      <c r="C384" s="196" t="s">
        <v>576</v>
      </c>
      <c r="D384" s="417" t="s">
        <v>827</v>
      </c>
      <c r="E384" s="438" t="n">
        <v>0</v>
      </c>
      <c r="F384" s="438" t="n">
        <v>0</v>
      </c>
      <c r="G384" s="438" t="n">
        <v>0</v>
      </c>
      <c r="H384" s="438" t="n">
        <v>0</v>
      </c>
      <c r="I384" s="438" t="n">
        <v>0</v>
      </c>
      <c r="J384" s="438" t="n">
        <v>0</v>
      </c>
      <c r="K384" s="439" t="n">
        <v>0</v>
      </c>
      <c r="L384" s="440" t="n">
        <v>0</v>
      </c>
    </row>
    <row r="385" s="413" customFormat="true" ht="24" hidden="false" customHeight="true" outlineLevel="0" collapsed="false">
      <c r="A385" s="382" t="s">
        <v>801</v>
      </c>
      <c r="B385" s="382" t="s">
        <v>802</v>
      </c>
      <c r="C385" s="196" t="s">
        <v>828</v>
      </c>
      <c r="D385" s="417" t="s">
        <v>829</v>
      </c>
      <c r="E385" s="438" t="n">
        <v>0</v>
      </c>
      <c r="F385" s="438" t="n">
        <v>0</v>
      </c>
      <c r="G385" s="438" t="n">
        <v>0</v>
      </c>
      <c r="H385" s="438" t="n">
        <v>0</v>
      </c>
      <c r="I385" s="438" t="n">
        <v>0</v>
      </c>
      <c r="J385" s="438" t="n">
        <v>0</v>
      </c>
      <c r="K385" s="439" t="n">
        <v>0</v>
      </c>
      <c r="L385" s="440" t="n">
        <v>0</v>
      </c>
    </row>
    <row r="386" s="413" customFormat="true" ht="24" hidden="false" customHeight="true" outlineLevel="0" collapsed="false">
      <c r="A386" s="382" t="s">
        <v>801</v>
      </c>
      <c r="B386" s="382" t="s">
        <v>802</v>
      </c>
      <c r="C386" s="196" t="s">
        <v>830</v>
      </c>
      <c r="D386" s="417" t="s">
        <v>831</v>
      </c>
      <c r="E386" s="438" t="n">
        <v>0</v>
      </c>
      <c r="F386" s="438" t="n">
        <v>0</v>
      </c>
      <c r="G386" s="438" t="n">
        <v>0</v>
      </c>
      <c r="H386" s="438" t="n">
        <v>0</v>
      </c>
      <c r="I386" s="438" t="n">
        <v>0</v>
      </c>
      <c r="J386" s="438" t="n">
        <v>0</v>
      </c>
      <c r="K386" s="439" t="n">
        <v>0</v>
      </c>
      <c r="L386" s="440" t="n">
        <v>0</v>
      </c>
    </row>
    <row r="387" s="413" customFormat="true" ht="24" hidden="false" customHeight="true" outlineLevel="0" collapsed="false">
      <c r="A387" s="382" t="s">
        <v>801</v>
      </c>
      <c r="B387" s="382" t="s">
        <v>802</v>
      </c>
      <c r="C387" s="196" t="s">
        <v>822</v>
      </c>
      <c r="D387" s="417" t="s">
        <v>832</v>
      </c>
      <c r="E387" s="438" t="n">
        <v>0</v>
      </c>
      <c r="F387" s="438" t="n">
        <v>0</v>
      </c>
      <c r="G387" s="438" t="n">
        <v>0</v>
      </c>
      <c r="H387" s="438" t="n">
        <v>0</v>
      </c>
      <c r="I387" s="438" t="n">
        <v>0</v>
      </c>
      <c r="J387" s="438" t="n">
        <v>0</v>
      </c>
      <c r="K387" s="439" t="n">
        <v>0</v>
      </c>
      <c r="L387" s="440" t="n">
        <v>0</v>
      </c>
    </row>
    <row r="388" s="413" customFormat="true" ht="24" hidden="false" customHeight="true" outlineLevel="0" collapsed="false">
      <c r="A388" s="382" t="s">
        <v>801</v>
      </c>
      <c r="B388" s="382" t="s">
        <v>802</v>
      </c>
      <c r="C388" s="196" t="s">
        <v>607</v>
      </c>
      <c r="D388" s="417" t="s">
        <v>833</v>
      </c>
      <c r="E388" s="438" t="n">
        <v>0</v>
      </c>
      <c r="F388" s="438" t="n">
        <v>0</v>
      </c>
      <c r="G388" s="438" t="n">
        <v>0</v>
      </c>
      <c r="H388" s="438" t="n">
        <v>0</v>
      </c>
      <c r="I388" s="438" t="n">
        <v>0</v>
      </c>
      <c r="J388" s="438" t="n">
        <v>0</v>
      </c>
      <c r="K388" s="439" t="n">
        <v>0</v>
      </c>
      <c r="L388" s="440" t="n">
        <v>0</v>
      </c>
    </row>
    <row r="389" s="413" customFormat="true" ht="24" hidden="false" customHeight="true" outlineLevel="0" collapsed="false">
      <c r="A389" s="382" t="s">
        <v>801</v>
      </c>
      <c r="B389" s="413" t="s">
        <v>217</v>
      </c>
      <c r="C389" s="196" t="s">
        <v>834</v>
      </c>
      <c r="D389" s="417" t="s">
        <v>835</v>
      </c>
      <c r="E389" s="438" t="n">
        <v>0</v>
      </c>
      <c r="F389" s="438" t="n">
        <v>0</v>
      </c>
      <c r="G389" s="438" t="n">
        <v>0</v>
      </c>
      <c r="H389" s="438" t="n">
        <v>0</v>
      </c>
      <c r="I389" s="438" t="n">
        <v>0</v>
      </c>
      <c r="J389" s="438" t="n">
        <v>0</v>
      </c>
      <c r="K389" s="439" t="n">
        <v>0</v>
      </c>
      <c r="L389" s="440" t="n">
        <v>0</v>
      </c>
    </row>
    <row r="390" s="413" customFormat="true" ht="24" hidden="false" customHeight="true" outlineLevel="0" collapsed="false">
      <c r="A390" s="382" t="s">
        <v>801</v>
      </c>
      <c r="B390" s="413" t="s">
        <v>217</v>
      </c>
      <c r="C390" s="196" t="s">
        <v>241</v>
      </c>
      <c r="D390" s="417" t="s">
        <v>836</v>
      </c>
      <c r="E390" s="438" t="n">
        <v>0</v>
      </c>
      <c r="F390" s="438" t="n">
        <v>0</v>
      </c>
      <c r="G390" s="438" t="n">
        <v>0</v>
      </c>
      <c r="H390" s="438" t="n">
        <v>0</v>
      </c>
      <c r="I390" s="438" t="n">
        <v>0</v>
      </c>
      <c r="J390" s="438" t="n">
        <v>0</v>
      </c>
      <c r="K390" s="439" t="n">
        <v>0</v>
      </c>
      <c r="L390" s="440" t="n">
        <v>0</v>
      </c>
    </row>
    <row r="391" s="413" customFormat="true" ht="24" hidden="false" customHeight="true" outlineLevel="0" collapsed="false">
      <c r="A391" s="382" t="s">
        <v>801</v>
      </c>
      <c r="B391" s="413" t="s">
        <v>217</v>
      </c>
      <c r="C391" s="196" t="s">
        <v>243</v>
      </c>
      <c r="D391" s="417" t="s">
        <v>837</v>
      </c>
      <c r="E391" s="438" t="n">
        <v>0</v>
      </c>
      <c r="F391" s="438" t="n">
        <v>0</v>
      </c>
      <c r="G391" s="438" t="n">
        <v>0</v>
      </c>
      <c r="H391" s="438" t="n">
        <v>0</v>
      </c>
      <c r="I391" s="438" t="n">
        <v>0</v>
      </c>
      <c r="J391" s="438" t="n">
        <v>0</v>
      </c>
      <c r="K391" s="439" t="n">
        <v>0</v>
      </c>
      <c r="L391" s="440" t="n">
        <v>0</v>
      </c>
    </row>
    <row r="392" s="413" customFormat="true" ht="24" hidden="false" customHeight="true" outlineLevel="0" collapsed="false">
      <c r="A392" s="382" t="s">
        <v>801</v>
      </c>
      <c r="B392" s="413" t="s">
        <v>217</v>
      </c>
      <c r="C392" s="196" t="s">
        <v>241</v>
      </c>
      <c r="D392" s="417" t="s">
        <v>838</v>
      </c>
      <c r="E392" s="438" t="n">
        <v>0</v>
      </c>
      <c r="F392" s="438" t="n">
        <v>0</v>
      </c>
      <c r="G392" s="438" t="n">
        <v>0</v>
      </c>
      <c r="H392" s="438" t="n">
        <v>0</v>
      </c>
      <c r="I392" s="438" t="n">
        <v>0</v>
      </c>
      <c r="J392" s="438" t="n">
        <v>0</v>
      </c>
      <c r="K392" s="439" t="n">
        <v>0</v>
      </c>
      <c r="L392" s="440" t="n">
        <v>0</v>
      </c>
    </row>
    <row r="393" s="413" customFormat="true" ht="24" hidden="false" customHeight="true" outlineLevel="0" collapsed="false">
      <c r="A393" s="382" t="s">
        <v>801</v>
      </c>
      <c r="B393" s="413" t="s">
        <v>135</v>
      </c>
      <c r="C393" s="196" t="s">
        <v>612</v>
      </c>
      <c r="D393" s="417" t="s">
        <v>839</v>
      </c>
      <c r="E393" s="438" t="n">
        <v>0</v>
      </c>
      <c r="F393" s="438" t="n">
        <v>0</v>
      </c>
      <c r="G393" s="438" t="n">
        <v>0</v>
      </c>
      <c r="H393" s="438" t="n">
        <v>0</v>
      </c>
      <c r="I393" s="438" t="n">
        <v>0</v>
      </c>
      <c r="J393" s="438" t="n">
        <v>0</v>
      </c>
      <c r="K393" s="439" t="n">
        <v>0</v>
      </c>
      <c r="L393" s="440" t="n">
        <v>0</v>
      </c>
    </row>
    <row r="394" s="413" customFormat="true" ht="24" hidden="false" customHeight="true" outlineLevel="0" collapsed="false">
      <c r="A394" s="382" t="s">
        <v>801</v>
      </c>
      <c r="B394" s="413" t="s">
        <v>201</v>
      </c>
      <c r="C394" s="196" t="s">
        <v>840</v>
      </c>
      <c r="D394" s="417" t="s">
        <v>841</v>
      </c>
      <c r="E394" s="438" t="n">
        <v>0</v>
      </c>
      <c r="F394" s="438" t="n">
        <v>0</v>
      </c>
      <c r="G394" s="438" t="n">
        <v>0</v>
      </c>
      <c r="H394" s="438" t="n">
        <v>0</v>
      </c>
      <c r="I394" s="438" t="n">
        <v>0</v>
      </c>
      <c r="J394" s="438" t="n">
        <v>0</v>
      </c>
      <c r="K394" s="439" t="n">
        <v>0</v>
      </c>
      <c r="L394" s="440" t="n">
        <v>0</v>
      </c>
    </row>
    <row r="395" s="413" customFormat="true" ht="24" hidden="false" customHeight="true" outlineLevel="0" collapsed="false">
      <c r="A395" s="382" t="s">
        <v>801</v>
      </c>
      <c r="B395" s="413" t="s">
        <v>201</v>
      </c>
      <c r="C395" s="196" t="s">
        <v>204</v>
      </c>
      <c r="D395" s="417" t="s">
        <v>842</v>
      </c>
      <c r="E395" s="438" t="n">
        <v>0</v>
      </c>
      <c r="F395" s="438" t="n">
        <v>0</v>
      </c>
      <c r="G395" s="438" t="n">
        <v>0</v>
      </c>
      <c r="H395" s="438" t="n">
        <v>0</v>
      </c>
      <c r="I395" s="438" t="n">
        <v>0</v>
      </c>
      <c r="J395" s="438" t="n">
        <v>0</v>
      </c>
      <c r="K395" s="439" t="n">
        <v>0</v>
      </c>
      <c r="L395" s="440" t="n">
        <v>0</v>
      </c>
    </row>
    <row r="396" s="413" customFormat="true" ht="24" hidden="false" customHeight="true" outlineLevel="0" collapsed="false">
      <c r="A396" s="382" t="s">
        <v>801</v>
      </c>
      <c r="B396" s="413" t="s">
        <v>201</v>
      </c>
      <c r="C396" s="196" t="s">
        <v>843</v>
      </c>
      <c r="D396" s="417" t="s">
        <v>844</v>
      </c>
      <c r="E396" s="438" t="n">
        <v>0</v>
      </c>
      <c r="F396" s="438" t="n">
        <v>0</v>
      </c>
      <c r="G396" s="438" t="n">
        <v>0</v>
      </c>
      <c r="H396" s="438" t="n">
        <v>0</v>
      </c>
      <c r="I396" s="438" t="n">
        <v>0</v>
      </c>
      <c r="J396" s="438" t="n">
        <v>0</v>
      </c>
      <c r="K396" s="439" t="n">
        <v>0</v>
      </c>
      <c r="L396" s="440" t="n">
        <v>0</v>
      </c>
    </row>
    <row r="397" s="413" customFormat="true" ht="24" hidden="false" customHeight="true" outlineLevel="0" collapsed="false">
      <c r="A397" s="382" t="s">
        <v>801</v>
      </c>
      <c r="B397" s="413" t="s">
        <v>201</v>
      </c>
      <c r="C397" s="196" t="s">
        <v>845</v>
      </c>
      <c r="D397" s="417" t="s">
        <v>846</v>
      </c>
      <c r="E397" s="438" t="n">
        <v>0</v>
      </c>
      <c r="F397" s="438" t="n">
        <v>0</v>
      </c>
      <c r="G397" s="438" t="n">
        <v>0</v>
      </c>
      <c r="H397" s="438" t="n">
        <v>0</v>
      </c>
      <c r="I397" s="438" t="n">
        <v>0</v>
      </c>
      <c r="J397" s="438" t="n">
        <v>0</v>
      </c>
      <c r="K397" s="439" t="n">
        <v>0</v>
      </c>
      <c r="L397" s="440" t="n">
        <v>0</v>
      </c>
    </row>
    <row r="398" s="413" customFormat="true" ht="24" hidden="false" customHeight="true" outlineLevel="0" collapsed="false">
      <c r="A398" s="382" t="s">
        <v>801</v>
      </c>
      <c r="B398" s="413" t="s">
        <v>201</v>
      </c>
      <c r="C398" s="196" t="s">
        <v>847</v>
      </c>
      <c r="D398" s="417" t="s">
        <v>848</v>
      </c>
      <c r="E398" s="438" t="n">
        <v>0</v>
      </c>
      <c r="F398" s="438" t="n">
        <v>0</v>
      </c>
      <c r="G398" s="438" t="n">
        <v>0</v>
      </c>
      <c r="H398" s="438" t="n">
        <v>0</v>
      </c>
      <c r="I398" s="438" t="n">
        <v>0</v>
      </c>
      <c r="J398" s="438" t="n">
        <v>0</v>
      </c>
      <c r="K398" s="439" t="n">
        <v>0</v>
      </c>
      <c r="L398" s="440" t="n">
        <v>0</v>
      </c>
    </row>
    <row r="399" s="413" customFormat="true" ht="24" hidden="false" customHeight="true" outlineLevel="0" collapsed="false">
      <c r="A399" s="382" t="s">
        <v>801</v>
      </c>
      <c r="B399" s="413" t="s">
        <v>201</v>
      </c>
      <c r="C399" s="196" t="s">
        <v>849</v>
      </c>
      <c r="D399" s="417" t="s">
        <v>850</v>
      </c>
      <c r="E399" s="438" t="n">
        <v>0</v>
      </c>
      <c r="F399" s="438" t="n">
        <v>0</v>
      </c>
      <c r="G399" s="438" t="n">
        <v>0</v>
      </c>
      <c r="H399" s="438" t="n">
        <v>0</v>
      </c>
      <c r="I399" s="438" t="n">
        <v>0</v>
      </c>
      <c r="J399" s="438" t="n">
        <v>0</v>
      </c>
      <c r="K399" s="439" t="n">
        <v>0</v>
      </c>
      <c r="L399" s="440" t="n">
        <v>0</v>
      </c>
    </row>
    <row r="400" s="413" customFormat="true" ht="24" hidden="false" customHeight="true" outlineLevel="0" collapsed="false">
      <c r="A400" s="382" t="s">
        <v>801</v>
      </c>
      <c r="B400" s="413" t="s">
        <v>201</v>
      </c>
      <c r="C400" s="196" t="s">
        <v>851</v>
      </c>
      <c r="D400" s="417" t="s">
        <v>852</v>
      </c>
      <c r="E400" s="438" t="n">
        <v>0</v>
      </c>
      <c r="F400" s="438" t="n">
        <v>0</v>
      </c>
      <c r="G400" s="438" t="n">
        <v>0</v>
      </c>
      <c r="H400" s="438" t="n">
        <v>0</v>
      </c>
      <c r="I400" s="438" t="n">
        <v>0</v>
      </c>
      <c r="J400" s="438" t="n">
        <v>0</v>
      </c>
      <c r="K400" s="439" t="n">
        <v>0</v>
      </c>
      <c r="L400" s="440" t="n">
        <v>0</v>
      </c>
    </row>
    <row r="401" s="413" customFormat="true" ht="24" hidden="false" customHeight="true" outlineLevel="0" collapsed="false">
      <c r="A401" s="382" t="s">
        <v>801</v>
      </c>
      <c r="B401" s="413" t="s">
        <v>201</v>
      </c>
      <c r="C401" s="196" t="s">
        <v>853</v>
      </c>
      <c r="D401" s="417" t="s">
        <v>854</v>
      </c>
      <c r="E401" s="438" t="n">
        <v>0</v>
      </c>
      <c r="F401" s="438" t="n">
        <v>0</v>
      </c>
      <c r="G401" s="438" t="n">
        <v>0</v>
      </c>
      <c r="H401" s="438" t="n">
        <v>0</v>
      </c>
      <c r="I401" s="438" t="n">
        <v>0</v>
      </c>
      <c r="J401" s="438" t="n">
        <v>0</v>
      </c>
      <c r="K401" s="439" t="n">
        <v>0</v>
      </c>
      <c r="L401" s="440" t="n">
        <v>0</v>
      </c>
    </row>
    <row r="402" s="413" customFormat="true" ht="24" hidden="false" customHeight="true" outlineLevel="0" collapsed="false">
      <c r="A402" s="382" t="s">
        <v>801</v>
      </c>
      <c r="B402" s="413" t="s">
        <v>201</v>
      </c>
      <c r="C402" s="196" t="s">
        <v>855</v>
      </c>
      <c r="D402" s="417" t="s">
        <v>856</v>
      </c>
      <c r="E402" s="438" t="n">
        <v>0</v>
      </c>
      <c r="F402" s="438" t="n">
        <v>0</v>
      </c>
      <c r="G402" s="438" t="n">
        <v>0</v>
      </c>
      <c r="H402" s="438" t="n">
        <v>0</v>
      </c>
      <c r="I402" s="438" t="n">
        <v>0</v>
      </c>
      <c r="J402" s="438" t="n">
        <v>0</v>
      </c>
      <c r="K402" s="439" t="n">
        <v>0</v>
      </c>
      <c r="L402" s="440" t="n">
        <v>0</v>
      </c>
    </row>
    <row r="403" s="413" customFormat="true" ht="24" hidden="false" customHeight="true" outlineLevel="0" collapsed="false">
      <c r="A403" s="382" t="s">
        <v>801</v>
      </c>
      <c r="B403" s="413" t="s">
        <v>201</v>
      </c>
      <c r="C403" s="196" t="s">
        <v>857</v>
      </c>
      <c r="D403" s="417" t="s">
        <v>858</v>
      </c>
      <c r="E403" s="438" t="n">
        <v>0</v>
      </c>
      <c r="F403" s="438" t="n">
        <v>0</v>
      </c>
      <c r="G403" s="438" t="n">
        <v>0</v>
      </c>
      <c r="H403" s="438" t="n">
        <v>0</v>
      </c>
      <c r="I403" s="438" t="n">
        <v>0</v>
      </c>
      <c r="J403" s="438" t="n">
        <v>0</v>
      </c>
      <c r="K403" s="439" t="n">
        <v>0</v>
      </c>
      <c r="L403" s="440" t="n">
        <v>0</v>
      </c>
    </row>
    <row r="404" s="413" customFormat="true" ht="24" hidden="false" customHeight="true" outlineLevel="0" collapsed="false">
      <c r="A404" s="382" t="s">
        <v>801</v>
      </c>
      <c r="B404" s="413" t="s">
        <v>201</v>
      </c>
      <c r="C404" s="196" t="s">
        <v>204</v>
      </c>
      <c r="D404" s="417" t="s">
        <v>859</v>
      </c>
      <c r="E404" s="438" t="n">
        <v>0</v>
      </c>
      <c r="F404" s="438" t="n">
        <v>0</v>
      </c>
      <c r="G404" s="438" t="n">
        <v>0</v>
      </c>
      <c r="H404" s="438" t="n">
        <v>0</v>
      </c>
      <c r="I404" s="438" t="n">
        <v>0</v>
      </c>
      <c r="J404" s="438" t="n">
        <v>0</v>
      </c>
      <c r="K404" s="439" t="n">
        <v>0</v>
      </c>
      <c r="L404" s="440" t="n">
        <v>0</v>
      </c>
    </row>
    <row r="405" s="413" customFormat="true" ht="24" hidden="false" customHeight="true" outlineLevel="0" collapsed="false">
      <c r="A405" s="382" t="s">
        <v>801</v>
      </c>
      <c r="B405" s="413" t="s">
        <v>201</v>
      </c>
      <c r="C405" s="196" t="s">
        <v>861</v>
      </c>
      <c r="D405" s="417" t="s">
        <v>862</v>
      </c>
      <c r="E405" s="438" t="n">
        <v>0</v>
      </c>
      <c r="F405" s="438" t="n">
        <v>0</v>
      </c>
      <c r="G405" s="438" t="n">
        <v>0</v>
      </c>
      <c r="H405" s="438" t="n">
        <v>0</v>
      </c>
      <c r="I405" s="438" t="n">
        <v>0</v>
      </c>
      <c r="J405" s="438" t="n">
        <v>0</v>
      </c>
      <c r="K405" s="439" t="n">
        <v>0</v>
      </c>
      <c r="L405" s="440" t="n">
        <v>0</v>
      </c>
    </row>
    <row r="406" s="413" customFormat="true" ht="24" hidden="false" customHeight="true" outlineLevel="0" collapsed="false">
      <c r="A406" s="382" t="s">
        <v>801</v>
      </c>
      <c r="B406" s="413" t="s">
        <v>201</v>
      </c>
      <c r="C406" s="196" t="s">
        <v>863</v>
      </c>
      <c r="D406" s="417" t="s">
        <v>864</v>
      </c>
      <c r="E406" s="438" t="n">
        <v>0</v>
      </c>
      <c r="F406" s="438" t="n">
        <v>0</v>
      </c>
      <c r="G406" s="438" t="n">
        <v>0</v>
      </c>
      <c r="H406" s="438" t="n">
        <v>0</v>
      </c>
      <c r="I406" s="438" t="n">
        <v>0</v>
      </c>
      <c r="J406" s="438" t="n">
        <v>0</v>
      </c>
      <c r="K406" s="439" t="n">
        <v>0</v>
      </c>
      <c r="L406" s="440" t="n">
        <v>0</v>
      </c>
    </row>
    <row r="407" s="413" customFormat="true" ht="24" hidden="false" customHeight="true" outlineLevel="0" collapsed="false">
      <c r="A407" s="382" t="s">
        <v>801</v>
      </c>
      <c r="B407" s="413" t="s">
        <v>201</v>
      </c>
      <c r="C407" s="196" t="s">
        <v>865</v>
      </c>
      <c r="D407" s="417" t="s">
        <v>866</v>
      </c>
      <c r="E407" s="438" t="n">
        <v>0</v>
      </c>
      <c r="F407" s="438" t="n">
        <v>0</v>
      </c>
      <c r="G407" s="438" t="n">
        <v>0</v>
      </c>
      <c r="H407" s="438" t="n">
        <v>0</v>
      </c>
      <c r="I407" s="438" t="n">
        <v>0</v>
      </c>
      <c r="J407" s="438" t="n">
        <v>0</v>
      </c>
      <c r="K407" s="439" t="n">
        <v>0</v>
      </c>
      <c r="L407" s="440" t="n">
        <v>0</v>
      </c>
    </row>
    <row r="408" s="413" customFormat="true" ht="24" hidden="false" customHeight="true" outlineLevel="0" collapsed="false">
      <c r="A408" s="382" t="s">
        <v>801</v>
      </c>
      <c r="B408" s="413" t="s">
        <v>201</v>
      </c>
      <c r="C408" s="196" t="s">
        <v>867</v>
      </c>
      <c r="D408" s="417" t="s">
        <v>868</v>
      </c>
      <c r="E408" s="438" t="n">
        <v>0</v>
      </c>
      <c r="F408" s="438" t="n">
        <v>0</v>
      </c>
      <c r="G408" s="438" t="n">
        <v>0</v>
      </c>
      <c r="H408" s="438" t="n">
        <v>0</v>
      </c>
      <c r="I408" s="438" t="n">
        <v>0</v>
      </c>
      <c r="J408" s="438" t="n">
        <v>0</v>
      </c>
      <c r="K408" s="439" t="n">
        <v>0</v>
      </c>
      <c r="L408" s="440" t="n">
        <v>0</v>
      </c>
    </row>
    <row r="409" s="413" customFormat="true" ht="24" hidden="false" customHeight="true" outlineLevel="0" collapsed="false">
      <c r="A409" s="382" t="s">
        <v>801</v>
      </c>
      <c r="B409" s="413" t="s">
        <v>201</v>
      </c>
      <c r="C409" s="196" t="s">
        <v>869</v>
      </c>
      <c r="D409" s="417" t="s">
        <v>870</v>
      </c>
      <c r="E409" s="438" t="n">
        <v>0</v>
      </c>
      <c r="F409" s="438" t="n">
        <v>0</v>
      </c>
      <c r="G409" s="438" t="n">
        <v>0</v>
      </c>
      <c r="H409" s="438" t="n">
        <v>0</v>
      </c>
      <c r="I409" s="438" t="n">
        <v>0</v>
      </c>
      <c r="J409" s="438" t="n">
        <v>0</v>
      </c>
      <c r="K409" s="439" t="n">
        <v>0</v>
      </c>
      <c r="L409" s="440" t="n">
        <v>0</v>
      </c>
    </row>
    <row r="410" s="413" customFormat="true" ht="24" hidden="false" customHeight="true" outlineLevel="0" collapsed="false">
      <c r="A410" s="382" t="s">
        <v>801</v>
      </c>
      <c r="B410" s="413" t="s">
        <v>201</v>
      </c>
      <c r="C410" s="196" t="s">
        <v>124</v>
      </c>
      <c r="D410" s="417" t="s">
        <v>871</v>
      </c>
      <c r="E410" s="438" t="n">
        <v>0</v>
      </c>
      <c r="F410" s="438" t="n">
        <v>0</v>
      </c>
      <c r="G410" s="438" t="n">
        <v>0</v>
      </c>
      <c r="H410" s="438" t="n">
        <v>0</v>
      </c>
      <c r="I410" s="438" t="n">
        <v>0</v>
      </c>
      <c r="J410" s="438" t="n">
        <v>0</v>
      </c>
      <c r="K410" s="439" t="n">
        <v>0</v>
      </c>
      <c r="L410" s="440" t="n">
        <v>0</v>
      </c>
    </row>
    <row r="411" s="413" customFormat="true" ht="24" hidden="false" customHeight="true" outlineLevel="0" collapsed="false">
      <c r="A411" s="382" t="s">
        <v>801</v>
      </c>
      <c r="B411" s="413" t="s">
        <v>201</v>
      </c>
      <c r="C411" s="196" t="s">
        <v>202</v>
      </c>
      <c r="D411" s="417" t="s">
        <v>872</v>
      </c>
      <c r="E411" s="438" t="n">
        <v>0</v>
      </c>
      <c r="F411" s="438" t="n">
        <v>0</v>
      </c>
      <c r="G411" s="438" t="n">
        <v>0</v>
      </c>
      <c r="H411" s="438" t="n">
        <v>0</v>
      </c>
      <c r="I411" s="438" t="n">
        <v>0</v>
      </c>
      <c r="J411" s="438" t="n">
        <v>0</v>
      </c>
      <c r="K411" s="439" t="n">
        <v>0</v>
      </c>
      <c r="L411" s="440" t="n">
        <v>0</v>
      </c>
    </row>
    <row r="412" s="413" customFormat="true" ht="24" hidden="false" customHeight="true" outlineLevel="0" collapsed="false">
      <c r="A412" s="382" t="s">
        <v>801</v>
      </c>
      <c r="B412" s="413" t="s">
        <v>201</v>
      </c>
      <c r="C412" s="196" t="s">
        <v>212</v>
      </c>
      <c r="D412" s="417" t="s">
        <v>873</v>
      </c>
      <c r="E412" s="438" t="n">
        <v>0</v>
      </c>
      <c r="F412" s="438" t="n">
        <v>0</v>
      </c>
      <c r="G412" s="438" t="n">
        <v>0</v>
      </c>
      <c r="H412" s="438" t="n">
        <v>0</v>
      </c>
      <c r="I412" s="438" t="n">
        <v>0</v>
      </c>
      <c r="J412" s="438" t="n">
        <v>0</v>
      </c>
      <c r="K412" s="439" t="n">
        <v>0</v>
      </c>
      <c r="L412" s="440" t="n">
        <v>0</v>
      </c>
    </row>
    <row r="413" s="413" customFormat="true" ht="24" hidden="false" customHeight="true" outlineLevel="0" collapsed="false">
      <c r="A413" s="382" t="s">
        <v>801</v>
      </c>
      <c r="B413" s="413" t="s">
        <v>201</v>
      </c>
      <c r="C413" s="196" t="s">
        <v>874</v>
      </c>
      <c r="D413" s="417" t="s">
        <v>875</v>
      </c>
      <c r="E413" s="438" t="n">
        <v>0</v>
      </c>
      <c r="F413" s="438" t="n">
        <v>0</v>
      </c>
      <c r="G413" s="438" t="n">
        <v>0</v>
      </c>
      <c r="H413" s="438" t="n">
        <v>0</v>
      </c>
      <c r="I413" s="438" t="n">
        <v>0</v>
      </c>
      <c r="J413" s="438" t="n">
        <v>0</v>
      </c>
      <c r="K413" s="439" t="n">
        <v>0</v>
      </c>
      <c r="L413" s="440" t="n">
        <v>0</v>
      </c>
    </row>
    <row r="414" s="413" customFormat="true" ht="24" hidden="false" customHeight="true" outlineLevel="0" collapsed="false">
      <c r="A414" s="382" t="s">
        <v>801</v>
      </c>
      <c r="B414" s="413" t="s">
        <v>201</v>
      </c>
      <c r="C414" s="196" t="s">
        <v>876</v>
      </c>
      <c r="D414" s="417" t="s">
        <v>877</v>
      </c>
      <c r="E414" s="438" t="n">
        <v>0</v>
      </c>
      <c r="F414" s="438" t="n">
        <v>0</v>
      </c>
      <c r="G414" s="438" t="n">
        <v>0</v>
      </c>
      <c r="H414" s="438" t="n">
        <v>0</v>
      </c>
      <c r="I414" s="438" t="n">
        <v>0</v>
      </c>
      <c r="J414" s="438" t="n">
        <v>0</v>
      </c>
      <c r="K414" s="439" t="n">
        <v>0</v>
      </c>
      <c r="L414" s="440" t="n">
        <v>0</v>
      </c>
    </row>
    <row r="415" s="413" customFormat="true" ht="24" hidden="false" customHeight="true" outlineLevel="0" collapsed="false">
      <c r="A415" s="382" t="s">
        <v>801</v>
      </c>
      <c r="B415" s="413" t="s">
        <v>201</v>
      </c>
      <c r="C415" s="196" t="s">
        <v>879</v>
      </c>
      <c r="D415" s="417" t="s">
        <v>880</v>
      </c>
      <c r="E415" s="438" t="n">
        <v>0</v>
      </c>
      <c r="F415" s="438" t="n">
        <v>0</v>
      </c>
      <c r="G415" s="438" t="n">
        <v>0</v>
      </c>
      <c r="H415" s="438" t="n">
        <v>0</v>
      </c>
      <c r="I415" s="438" t="n">
        <v>0</v>
      </c>
      <c r="J415" s="438" t="n">
        <v>0</v>
      </c>
      <c r="K415" s="439" t="n">
        <v>0</v>
      </c>
      <c r="L415" s="440" t="n">
        <v>0</v>
      </c>
    </row>
    <row r="416" s="413" customFormat="true" ht="24" hidden="false" customHeight="true" outlineLevel="0" collapsed="false">
      <c r="A416" s="382" t="s">
        <v>801</v>
      </c>
      <c r="B416" s="413" t="s">
        <v>201</v>
      </c>
      <c r="C416" s="196" t="s">
        <v>881</v>
      </c>
      <c r="D416" s="417" t="s">
        <v>882</v>
      </c>
      <c r="E416" s="438" t="n">
        <v>0</v>
      </c>
      <c r="F416" s="438" t="n">
        <v>0</v>
      </c>
      <c r="G416" s="438" t="n">
        <v>0</v>
      </c>
      <c r="H416" s="438" t="n">
        <v>0</v>
      </c>
      <c r="I416" s="438" t="n">
        <v>0</v>
      </c>
      <c r="J416" s="438" t="n">
        <v>0</v>
      </c>
      <c r="K416" s="439" t="n">
        <v>0</v>
      </c>
      <c r="L416" s="440" t="n">
        <v>0</v>
      </c>
    </row>
    <row r="417" s="413" customFormat="true" ht="24" hidden="false" customHeight="true" outlineLevel="0" collapsed="false">
      <c r="A417" s="382" t="s">
        <v>801</v>
      </c>
      <c r="B417" s="413" t="s">
        <v>201</v>
      </c>
      <c r="C417" s="196" t="s">
        <v>883</v>
      </c>
      <c r="D417" s="417" t="s">
        <v>884</v>
      </c>
      <c r="E417" s="438" t="n">
        <v>0</v>
      </c>
      <c r="F417" s="438" t="n">
        <v>0</v>
      </c>
      <c r="G417" s="438" t="n">
        <v>0</v>
      </c>
      <c r="H417" s="438" t="n">
        <v>0</v>
      </c>
      <c r="I417" s="438" t="n">
        <v>0</v>
      </c>
      <c r="J417" s="438" t="n">
        <v>0</v>
      </c>
      <c r="K417" s="439" t="n">
        <v>0</v>
      </c>
      <c r="L417" s="440" t="n">
        <v>0</v>
      </c>
    </row>
    <row r="418" s="413" customFormat="true" ht="24" hidden="false" customHeight="true" outlineLevel="0" collapsed="false">
      <c r="A418" s="382" t="s">
        <v>801</v>
      </c>
      <c r="B418" s="413" t="s">
        <v>201</v>
      </c>
      <c r="C418" s="196" t="s">
        <v>885</v>
      </c>
      <c r="D418" s="417" t="s">
        <v>886</v>
      </c>
      <c r="E418" s="438" t="n">
        <v>0</v>
      </c>
      <c r="F418" s="438" t="n">
        <v>0</v>
      </c>
      <c r="G418" s="438" t="n">
        <v>0</v>
      </c>
      <c r="H418" s="438" t="n">
        <v>0</v>
      </c>
      <c r="I418" s="438" t="n">
        <v>0</v>
      </c>
      <c r="J418" s="438" t="n">
        <v>0</v>
      </c>
      <c r="K418" s="439" t="n">
        <v>0</v>
      </c>
      <c r="L418" s="440" t="n">
        <v>0</v>
      </c>
    </row>
    <row r="419" s="413" customFormat="true" ht="24" hidden="false" customHeight="true" outlineLevel="0" collapsed="false">
      <c r="A419" s="382" t="s">
        <v>801</v>
      </c>
      <c r="B419" s="413" t="s">
        <v>201</v>
      </c>
      <c r="C419" s="196" t="s">
        <v>888</v>
      </c>
      <c r="D419" s="417" t="s">
        <v>889</v>
      </c>
      <c r="E419" s="438" t="n">
        <v>0</v>
      </c>
      <c r="F419" s="438" t="n">
        <v>0</v>
      </c>
      <c r="G419" s="438" t="n">
        <v>0</v>
      </c>
      <c r="H419" s="438" t="n">
        <v>0</v>
      </c>
      <c r="I419" s="438" t="n">
        <v>0</v>
      </c>
      <c r="J419" s="438" t="n">
        <v>0</v>
      </c>
      <c r="K419" s="439" t="n">
        <v>0</v>
      </c>
      <c r="L419" s="440" t="n">
        <v>0</v>
      </c>
    </row>
    <row r="420" s="413" customFormat="true" ht="24" hidden="false" customHeight="true" outlineLevel="0" collapsed="false">
      <c r="A420" s="382" t="s">
        <v>801</v>
      </c>
      <c r="B420" s="413" t="s">
        <v>201</v>
      </c>
      <c r="C420" s="196" t="s">
        <v>890</v>
      </c>
      <c r="D420" s="417" t="s">
        <v>891</v>
      </c>
      <c r="E420" s="438" t="n">
        <v>0</v>
      </c>
      <c r="F420" s="438" t="n">
        <v>0</v>
      </c>
      <c r="G420" s="438" t="n">
        <v>0</v>
      </c>
      <c r="H420" s="438" t="n">
        <v>0</v>
      </c>
      <c r="I420" s="438" t="n">
        <v>0</v>
      </c>
      <c r="J420" s="438" t="n">
        <v>0</v>
      </c>
      <c r="K420" s="439" t="n">
        <v>0</v>
      </c>
      <c r="L420" s="440" t="n">
        <v>0</v>
      </c>
    </row>
    <row r="421" s="413" customFormat="true" ht="24" hidden="false" customHeight="true" outlineLevel="0" collapsed="false">
      <c r="A421" s="382" t="s">
        <v>801</v>
      </c>
      <c r="B421" s="413" t="s">
        <v>201</v>
      </c>
      <c r="C421" s="196" t="s">
        <v>892</v>
      </c>
      <c r="D421" s="417" t="s">
        <v>893</v>
      </c>
      <c r="E421" s="438" t="n">
        <v>0</v>
      </c>
      <c r="F421" s="438" t="n">
        <v>0</v>
      </c>
      <c r="G421" s="438" t="n">
        <v>0</v>
      </c>
      <c r="H421" s="438" t="n">
        <v>0</v>
      </c>
      <c r="I421" s="438" t="n">
        <v>0</v>
      </c>
      <c r="J421" s="438" t="n">
        <v>0</v>
      </c>
      <c r="K421" s="439" t="n">
        <v>0</v>
      </c>
      <c r="L421" s="440" t="n">
        <v>0</v>
      </c>
    </row>
    <row r="422" s="413" customFormat="true" ht="24" hidden="false" customHeight="true" outlineLevel="0" collapsed="false">
      <c r="A422" s="382" t="s">
        <v>801</v>
      </c>
      <c r="B422" s="413" t="s">
        <v>201</v>
      </c>
      <c r="C422" s="196" t="s">
        <v>894</v>
      </c>
      <c r="D422" s="417" t="s">
        <v>895</v>
      </c>
      <c r="E422" s="438" t="n">
        <v>0</v>
      </c>
      <c r="F422" s="438" t="n">
        <v>0</v>
      </c>
      <c r="G422" s="438" t="n">
        <v>0</v>
      </c>
      <c r="H422" s="438" t="n">
        <v>0</v>
      </c>
      <c r="I422" s="438" t="n">
        <v>0</v>
      </c>
      <c r="J422" s="438" t="n">
        <v>0</v>
      </c>
      <c r="K422" s="439" t="n">
        <v>0</v>
      </c>
      <c r="L422" s="440" t="n">
        <v>0</v>
      </c>
    </row>
    <row r="423" s="413" customFormat="true" ht="24" hidden="false" customHeight="true" outlineLevel="0" collapsed="false">
      <c r="A423" s="382" t="s">
        <v>801</v>
      </c>
      <c r="B423" s="413" t="s">
        <v>201</v>
      </c>
      <c r="C423" s="196" t="s">
        <v>896</v>
      </c>
      <c r="D423" s="417" t="s">
        <v>897</v>
      </c>
      <c r="E423" s="438" t="n">
        <v>0</v>
      </c>
      <c r="F423" s="438" t="n">
        <v>0</v>
      </c>
      <c r="G423" s="438" t="n">
        <v>0</v>
      </c>
      <c r="H423" s="438" t="n">
        <v>0</v>
      </c>
      <c r="I423" s="438" t="n">
        <v>0</v>
      </c>
      <c r="J423" s="438" t="n">
        <v>0</v>
      </c>
      <c r="K423" s="439" t="n">
        <v>0</v>
      </c>
      <c r="L423" s="440" t="n">
        <v>0</v>
      </c>
    </row>
    <row r="424" s="413" customFormat="true" ht="24" hidden="false" customHeight="true" outlineLevel="0" collapsed="false">
      <c r="A424" s="382" t="s">
        <v>801</v>
      </c>
      <c r="B424" s="413" t="s">
        <v>201</v>
      </c>
      <c r="C424" s="196" t="s">
        <v>898</v>
      </c>
      <c r="D424" s="417" t="s">
        <v>899</v>
      </c>
      <c r="E424" s="438" t="n">
        <v>0</v>
      </c>
      <c r="F424" s="438" t="n">
        <v>0</v>
      </c>
      <c r="G424" s="438" t="n">
        <v>0</v>
      </c>
      <c r="H424" s="438" t="n">
        <v>0</v>
      </c>
      <c r="I424" s="438" t="n">
        <v>0</v>
      </c>
      <c r="J424" s="438" t="n">
        <v>0</v>
      </c>
      <c r="K424" s="439" t="n">
        <v>0</v>
      </c>
      <c r="L424" s="440" t="n">
        <v>0</v>
      </c>
    </row>
    <row r="425" s="413" customFormat="true" ht="24" hidden="false" customHeight="true" outlineLevel="0" collapsed="false">
      <c r="A425" s="382" t="s">
        <v>801</v>
      </c>
      <c r="B425" s="413" t="s">
        <v>201</v>
      </c>
      <c r="C425" s="196" t="s">
        <v>124</v>
      </c>
      <c r="D425" s="417" t="s">
        <v>900</v>
      </c>
      <c r="E425" s="438" t="n">
        <v>0</v>
      </c>
      <c r="F425" s="438" t="n">
        <v>0</v>
      </c>
      <c r="G425" s="438" t="n">
        <v>0</v>
      </c>
      <c r="H425" s="438" t="n">
        <v>0</v>
      </c>
      <c r="I425" s="438" t="n">
        <v>0</v>
      </c>
      <c r="J425" s="438" t="n">
        <v>0</v>
      </c>
      <c r="K425" s="439" t="n">
        <v>0</v>
      </c>
      <c r="L425" s="440" t="n">
        <v>0</v>
      </c>
    </row>
    <row r="426" s="413" customFormat="true" ht="24" hidden="false" customHeight="true" outlineLevel="0" collapsed="false">
      <c r="A426" s="382" t="s">
        <v>801</v>
      </c>
      <c r="B426" s="413" t="s">
        <v>201</v>
      </c>
      <c r="C426" s="196" t="s">
        <v>901</v>
      </c>
      <c r="D426" s="417" t="s">
        <v>902</v>
      </c>
      <c r="E426" s="438" t="n">
        <v>0</v>
      </c>
      <c r="F426" s="438" t="n">
        <v>0</v>
      </c>
      <c r="G426" s="438" t="n">
        <v>0</v>
      </c>
      <c r="H426" s="438" t="n">
        <v>0</v>
      </c>
      <c r="I426" s="438" t="n">
        <v>0</v>
      </c>
      <c r="J426" s="438" t="n">
        <v>0</v>
      </c>
      <c r="K426" s="439" t="n">
        <v>0</v>
      </c>
      <c r="L426" s="440" t="n">
        <v>0</v>
      </c>
    </row>
    <row r="427" s="413" customFormat="true" ht="24" hidden="false" customHeight="true" outlineLevel="0" collapsed="false">
      <c r="A427" s="382" t="s">
        <v>801</v>
      </c>
      <c r="B427" s="413" t="s">
        <v>201</v>
      </c>
      <c r="C427" s="196" t="s">
        <v>903</v>
      </c>
      <c r="D427" s="417" t="s">
        <v>904</v>
      </c>
      <c r="E427" s="438" t="n">
        <v>0</v>
      </c>
      <c r="F427" s="438" t="n">
        <v>0</v>
      </c>
      <c r="G427" s="438" t="n">
        <v>0</v>
      </c>
      <c r="H427" s="438" t="n">
        <v>0</v>
      </c>
      <c r="I427" s="438" t="n">
        <v>0</v>
      </c>
      <c r="J427" s="438" t="n">
        <v>0</v>
      </c>
      <c r="K427" s="439" t="n">
        <v>0</v>
      </c>
      <c r="L427" s="440" t="n">
        <v>0</v>
      </c>
    </row>
    <row r="428" s="413" customFormat="true" ht="24" hidden="false" customHeight="true" outlineLevel="0" collapsed="false">
      <c r="A428" s="382" t="s">
        <v>801</v>
      </c>
      <c r="B428" s="413" t="s">
        <v>201</v>
      </c>
      <c r="C428" s="196" t="s">
        <v>905</v>
      </c>
      <c r="D428" s="417" t="s">
        <v>906</v>
      </c>
      <c r="E428" s="438" t="n">
        <v>0</v>
      </c>
      <c r="F428" s="438" t="n">
        <v>0</v>
      </c>
      <c r="G428" s="438" t="n">
        <v>0</v>
      </c>
      <c r="H428" s="438" t="n">
        <v>0</v>
      </c>
      <c r="I428" s="438" t="n">
        <v>0</v>
      </c>
      <c r="J428" s="438" t="n">
        <v>0</v>
      </c>
      <c r="K428" s="439" t="n">
        <v>0</v>
      </c>
      <c r="L428" s="440" t="n">
        <v>0</v>
      </c>
    </row>
    <row r="429" s="413" customFormat="true" ht="24" hidden="false" customHeight="true" outlineLevel="0" collapsed="false">
      <c r="A429" s="382" t="s">
        <v>801</v>
      </c>
      <c r="B429" s="413" t="s">
        <v>201</v>
      </c>
      <c r="C429" s="196" t="s">
        <v>202</v>
      </c>
      <c r="D429" s="417" t="s">
        <v>914</v>
      </c>
      <c r="E429" s="438" t="n">
        <v>0</v>
      </c>
      <c r="F429" s="438" t="n">
        <v>0</v>
      </c>
      <c r="G429" s="438" t="n">
        <v>0</v>
      </c>
      <c r="H429" s="438" t="n">
        <v>0</v>
      </c>
      <c r="I429" s="438" t="n">
        <v>0</v>
      </c>
      <c r="J429" s="438" t="n">
        <v>0</v>
      </c>
      <c r="K429" s="439" t="n">
        <v>0</v>
      </c>
      <c r="L429" s="440" t="n">
        <v>0</v>
      </c>
    </row>
    <row r="430" s="413" customFormat="true" ht="24" hidden="false" customHeight="true" outlineLevel="0" collapsed="false">
      <c r="A430" s="382" t="s">
        <v>801</v>
      </c>
      <c r="B430" s="413" t="s">
        <v>201</v>
      </c>
      <c r="C430" s="196" t="s">
        <v>915</v>
      </c>
      <c r="D430" s="417" t="s">
        <v>916</v>
      </c>
      <c r="E430" s="438" t="n">
        <v>0</v>
      </c>
      <c r="F430" s="438" t="n">
        <v>0</v>
      </c>
      <c r="G430" s="438" t="n">
        <v>0</v>
      </c>
      <c r="H430" s="438" t="n">
        <v>0</v>
      </c>
      <c r="I430" s="438" t="n">
        <v>0</v>
      </c>
      <c r="J430" s="438" t="n">
        <v>0</v>
      </c>
      <c r="K430" s="439" t="n">
        <v>0</v>
      </c>
      <c r="L430" s="440" t="n">
        <v>0</v>
      </c>
    </row>
    <row r="431" s="413" customFormat="true" ht="24" hidden="false" customHeight="true" outlineLevel="0" collapsed="false">
      <c r="A431" s="382" t="s">
        <v>801</v>
      </c>
      <c r="B431" s="413" t="s">
        <v>201</v>
      </c>
      <c r="C431" s="196" t="s">
        <v>917</v>
      </c>
      <c r="D431" s="417" t="s">
        <v>918</v>
      </c>
      <c r="E431" s="438" t="n">
        <v>0</v>
      </c>
      <c r="F431" s="438" t="n">
        <v>0</v>
      </c>
      <c r="G431" s="438" t="n">
        <v>0</v>
      </c>
      <c r="H431" s="438" t="n">
        <v>0</v>
      </c>
      <c r="I431" s="438" t="n">
        <v>0</v>
      </c>
      <c r="J431" s="438" t="n">
        <v>0</v>
      </c>
      <c r="K431" s="439" t="n">
        <v>0</v>
      </c>
      <c r="L431" s="440" t="n">
        <v>0</v>
      </c>
    </row>
    <row r="432" s="413" customFormat="true" ht="24" hidden="false" customHeight="true" outlineLevel="0" collapsed="false">
      <c r="A432" s="382" t="s">
        <v>801</v>
      </c>
      <c r="B432" s="413" t="s">
        <v>201</v>
      </c>
      <c r="C432" s="196" t="s">
        <v>919</v>
      </c>
      <c r="D432" s="417" t="s">
        <v>920</v>
      </c>
      <c r="E432" s="438" t="n">
        <v>0</v>
      </c>
      <c r="F432" s="438" t="n">
        <v>0</v>
      </c>
      <c r="G432" s="438" t="n">
        <v>0</v>
      </c>
      <c r="H432" s="438" t="n">
        <v>0</v>
      </c>
      <c r="I432" s="438" t="n">
        <v>0</v>
      </c>
      <c r="J432" s="438" t="n">
        <v>0</v>
      </c>
      <c r="K432" s="439" t="n">
        <v>0</v>
      </c>
      <c r="L432" s="440" t="n">
        <v>0</v>
      </c>
    </row>
    <row r="433" s="413" customFormat="true" ht="24" hidden="false" customHeight="true" outlineLevel="0" collapsed="false">
      <c r="A433" s="382" t="s">
        <v>801</v>
      </c>
      <c r="B433" s="413" t="s">
        <v>201</v>
      </c>
      <c r="C433" s="196" t="s">
        <v>921</v>
      </c>
      <c r="D433" s="417" t="s">
        <v>922</v>
      </c>
      <c r="E433" s="438" t="n">
        <v>0</v>
      </c>
      <c r="F433" s="438" t="n">
        <v>0</v>
      </c>
      <c r="G433" s="438" t="n">
        <v>0</v>
      </c>
      <c r="H433" s="438" t="n">
        <v>0</v>
      </c>
      <c r="I433" s="438" t="n">
        <v>0</v>
      </c>
      <c r="J433" s="438" t="n">
        <v>0</v>
      </c>
      <c r="K433" s="439" t="n">
        <v>0</v>
      </c>
      <c r="L433" s="440" t="n">
        <v>0</v>
      </c>
    </row>
    <row r="434" s="413" customFormat="true" ht="24" hidden="false" customHeight="true" outlineLevel="0" collapsed="false">
      <c r="A434" s="382" t="s">
        <v>801</v>
      </c>
      <c r="B434" s="413" t="s">
        <v>201</v>
      </c>
      <c r="C434" s="196" t="s">
        <v>923</v>
      </c>
      <c r="D434" s="417" t="s">
        <v>924</v>
      </c>
      <c r="E434" s="438" t="n">
        <v>0</v>
      </c>
      <c r="F434" s="438" t="n">
        <v>0</v>
      </c>
      <c r="G434" s="438" t="n">
        <v>0</v>
      </c>
      <c r="H434" s="438" t="n">
        <v>0</v>
      </c>
      <c r="I434" s="438" t="n">
        <v>0</v>
      </c>
      <c r="J434" s="438" t="n">
        <v>0</v>
      </c>
      <c r="K434" s="439" t="n">
        <v>0</v>
      </c>
      <c r="L434" s="440" t="n">
        <v>0</v>
      </c>
    </row>
    <row r="435" s="413" customFormat="true" ht="24" hidden="false" customHeight="true" outlineLevel="0" collapsed="false">
      <c r="A435" s="382" t="s">
        <v>801</v>
      </c>
      <c r="B435" s="413" t="s">
        <v>201</v>
      </c>
      <c r="C435" s="196" t="s">
        <v>925</v>
      </c>
      <c r="D435" s="417" t="s">
        <v>926</v>
      </c>
      <c r="E435" s="438" t="n">
        <v>0</v>
      </c>
      <c r="F435" s="438" t="n">
        <v>0</v>
      </c>
      <c r="G435" s="438" t="n">
        <v>0</v>
      </c>
      <c r="H435" s="438" t="n">
        <v>0</v>
      </c>
      <c r="I435" s="438" t="n">
        <v>0</v>
      </c>
      <c r="J435" s="438" t="n">
        <v>0</v>
      </c>
      <c r="K435" s="439" t="n">
        <v>0</v>
      </c>
      <c r="L435" s="440" t="n">
        <v>0</v>
      </c>
    </row>
    <row r="436" s="413" customFormat="true" ht="24" hidden="false" customHeight="true" outlineLevel="0" collapsed="false">
      <c r="A436" s="382" t="s">
        <v>801</v>
      </c>
      <c r="B436" s="413" t="s">
        <v>201</v>
      </c>
      <c r="C436" s="196" t="s">
        <v>927</v>
      </c>
      <c r="D436" s="417" t="s">
        <v>928</v>
      </c>
      <c r="E436" s="438" t="n">
        <v>0</v>
      </c>
      <c r="F436" s="438" t="n">
        <v>0</v>
      </c>
      <c r="G436" s="438" t="n">
        <v>0</v>
      </c>
      <c r="H436" s="438" t="n">
        <v>0</v>
      </c>
      <c r="I436" s="438" t="n">
        <v>0</v>
      </c>
      <c r="J436" s="438" t="n">
        <v>0</v>
      </c>
      <c r="K436" s="439" t="n">
        <v>0</v>
      </c>
      <c r="L436" s="440" t="n">
        <v>0</v>
      </c>
    </row>
    <row r="437" s="413" customFormat="true" ht="24" hidden="false" customHeight="true" outlineLevel="0" collapsed="false">
      <c r="A437" s="382" t="s">
        <v>801</v>
      </c>
      <c r="B437" s="413" t="s">
        <v>201</v>
      </c>
      <c r="C437" s="196" t="s">
        <v>929</v>
      </c>
      <c r="D437" s="417" t="s">
        <v>930</v>
      </c>
      <c r="E437" s="438" t="n">
        <v>0</v>
      </c>
      <c r="F437" s="438" t="n">
        <v>0</v>
      </c>
      <c r="G437" s="438" t="n">
        <v>0</v>
      </c>
      <c r="H437" s="438" t="n">
        <v>0</v>
      </c>
      <c r="I437" s="438" t="n">
        <v>0</v>
      </c>
      <c r="J437" s="438" t="n">
        <v>0</v>
      </c>
      <c r="K437" s="439" t="n">
        <v>0</v>
      </c>
      <c r="L437" s="440" t="n">
        <v>0</v>
      </c>
    </row>
    <row r="438" s="413" customFormat="true" ht="24" hidden="false" customHeight="true" outlineLevel="0" collapsed="false">
      <c r="A438" s="382" t="s">
        <v>801</v>
      </c>
      <c r="B438" s="413" t="s">
        <v>201</v>
      </c>
      <c r="C438" s="196" t="s">
        <v>931</v>
      </c>
      <c r="D438" s="417" t="s">
        <v>932</v>
      </c>
      <c r="E438" s="438" t="n">
        <v>0</v>
      </c>
      <c r="F438" s="438" t="n">
        <v>0</v>
      </c>
      <c r="G438" s="438" t="n">
        <v>0</v>
      </c>
      <c r="H438" s="438" t="n">
        <v>0</v>
      </c>
      <c r="I438" s="438" t="n">
        <v>0</v>
      </c>
      <c r="J438" s="438" t="n">
        <v>0</v>
      </c>
      <c r="K438" s="439" t="n">
        <v>0</v>
      </c>
      <c r="L438" s="440" t="n">
        <v>0</v>
      </c>
    </row>
    <row r="439" s="413" customFormat="true" ht="24" hidden="false" customHeight="true" outlineLevel="0" collapsed="false">
      <c r="A439" s="382" t="s">
        <v>801</v>
      </c>
      <c r="B439" s="413" t="s">
        <v>201</v>
      </c>
      <c r="C439" s="196" t="s">
        <v>933</v>
      </c>
      <c r="D439" s="417" t="s">
        <v>934</v>
      </c>
      <c r="E439" s="438" t="n">
        <v>0</v>
      </c>
      <c r="F439" s="438" t="n">
        <v>0</v>
      </c>
      <c r="G439" s="438" t="n">
        <v>0</v>
      </c>
      <c r="H439" s="438" t="n">
        <v>0</v>
      </c>
      <c r="I439" s="438" t="n">
        <v>0</v>
      </c>
      <c r="J439" s="438" t="n">
        <v>0</v>
      </c>
      <c r="K439" s="439" t="n">
        <v>0</v>
      </c>
      <c r="L439" s="440" t="n">
        <v>0</v>
      </c>
    </row>
    <row r="440" s="413" customFormat="true" ht="24" hidden="false" customHeight="true" outlineLevel="0" collapsed="false">
      <c r="A440" s="382" t="s">
        <v>801</v>
      </c>
      <c r="B440" s="413" t="s">
        <v>201</v>
      </c>
      <c r="C440" s="196" t="s">
        <v>894</v>
      </c>
      <c r="D440" s="417" t="s">
        <v>935</v>
      </c>
      <c r="E440" s="438" t="n">
        <v>0</v>
      </c>
      <c r="F440" s="438" t="n">
        <v>0</v>
      </c>
      <c r="G440" s="438" t="n">
        <v>0</v>
      </c>
      <c r="H440" s="438" t="n">
        <v>0</v>
      </c>
      <c r="I440" s="438" t="n">
        <v>0</v>
      </c>
      <c r="J440" s="438" t="n">
        <v>0</v>
      </c>
      <c r="K440" s="439" t="n">
        <v>0</v>
      </c>
      <c r="L440" s="440" t="n">
        <v>0</v>
      </c>
    </row>
    <row r="441" s="413" customFormat="true" ht="24" hidden="false" customHeight="true" outlineLevel="0" collapsed="false">
      <c r="A441" s="382" t="s">
        <v>801</v>
      </c>
      <c r="B441" s="413" t="s">
        <v>201</v>
      </c>
      <c r="C441" s="196" t="s">
        <v>936</v>
      </c>
      <c r="D441" s="417" t="s">
        <v>937</v>
      </c>
      <c r="E441" s="438" t="n">
        <v>0</v>
      </c>
      <c r="F441" s="438" t="n">
        <v>0</v>
      </c>
      <c r="G441" s="438" t="n">
        <v>0</v>
      </c>
      <c r="H441" s="438" t="n">
        <v>0</v>
      </c>
      <c r="I441" s="438" t="n">
        <v>0</v>
      </c>
      <c r="J441" s="438" t="n">
        <v>0</v>
      </c>
      <c r="K441" s="439" t="n">
        <v>0</v>
      </c>
      <c r="L441" s="440" t="n">
        <v>0</v>
      </c>
    </row>
    <row r="442" s="413" customFormat="true" ht="24" hidden="false" customHeight="true" outlineLevel="0" collapsed="false">
      <c r="A442" s="382" t="s">
        <v>801</v>
      </c>
      <c r="B442" s="413" t="s">
        <v>201</v>
      </c>
      <c r="C442" s="196" t="s">
        <v>938</v>
      </c>
      <c r="D442" s="417" t="s">
        <v>939</v>
      </c>
      <c r="E442" s="438" t="n">
        <v>0</v>
      </c>
      <c r="F442" s="438" t="n">
        <v>0</v>
      </c>
      <c r="G442" s="438" t="n">
        <v>0</v>
      </c>
      <c r="H442" s="438" t="n">
        <v>0</v>
      </c>
      <c r="I442" s="438" t="n">
        <v>0</v>
      </c>
      <c r="J442" s="438" t="n">
        <v>0</v>
      </c>
      <c r="K442" s="439" t="n">
        <v>0</v>
      </c>
      <c r="L442" s="440" t="n">
        <v>0</v>
      </c>
    </row>
    <row r="443" s="413" customFormat="true" ht="24" hidden="false" customHeight="true" outlineLevel="0" collapsed="false">
      <c r="A443" s="382" t="s">
        <v>801</v>
      </c>
      <c r="B443" s="413" t="s">
        <v>201</v>
      </c>
      <c r="C443" s="196" t="s">
        <v>940</v>
      </c>
      <c r="D443" s="417" t="s">
        <v>941</v>
      </c>
      <c r="E443" s="438" t="n">
        <v>0</v>
      </c>
      <c r="F443" s="438" t="n">
        <v>0</v>
      </c>
      <c r="G443" s="438" t="n">
        <v>0</v>
      </c>
      <c r="H443" s="438" t="n">
        <v>0</v>
      </c>
      <c r="I443" s="438" t="n">
        <v>0</v>
      </c>
      <c r="J443" s="438" t="n">
        <v>0</v>
      </c>
      <c r="K443" s="439" t="n">
        <v>0</v>
      </c>
      <c r="L443" s="440" t="n">
        <v>0</v>
      </c>
    </row>
    <row r="444" s="413" customFormat="true" ht="24" hidden="false" customHeight="true" outlineLevel="0" collapsed="false">
      <c r="A444" s="382" t="s">
        <v>801</v>
      </c>
      <c r="B444" s="413" t="s">
        <v>201</v>
      </c>
      <c r="C444" s="196" t="s">
        <v>942</v>
      </c>
      <c r="D444" s="417" t="s">
        <v>943</v>
      </c>
      <c r="E444" s="438" t="n">
        <v>0</v>
      </c>
      <c r="F444" s="438" t="n">
        <v>0</v>
      </c>
      <c r="G444" s="438" t="n">
        <v>0</v>
      </c>
      <c r="H444" s="438" t="n">
        <v>0</v>
      </c>
      <c r="I444" s="438" t="n">
        <v>0</v>
      </c>
      <c r="J444" s="438" t="n">
        <v>0</v>
      </c>
      <c r="K444" s="439" t="n">
        <v>0</v>
      </c>
      <c r="L444" s="440" t="n">
        <v>0</v>
      </c>
    </row>
    <row r="445" s="413" customFormat="true" ht="24" hidden="false" customHeight="true" outlineLevel="0" collapsed="false">
      <c r="A445" s="382" t="s">
        <v>944</v>
      </c>
      <c r="B445" s="413" t="s">
        <v>945</v>
      </c>
      <c r="C445" s="196" t="s">
        <v>946</v>
      </c>
      <c r="D445" s="418" t="s">
        <v>947</v>
      </c>
      <c r="E445" s="438" t="n">
        <v>0</v>
      </c>
      <c r="F445" s="438" t="n">
        <v>0</v>
      </c>
      <c r="G445" s="438" t="n">
        <v>0</v>
      </c>
      <c r="H445" s="438" t="n">
        <v>0</v>
      </c>
      <c r="I445" s="438" t="n">
        <v>0</v>
      </c>
      <c r="J445" s="438" t="n">
        <v>0</v>
      </c>
      <c r="K445" s="439" t="n">
        <v>0</v>
      </c>
      <c r="L445" s="440" t="n">
        <v>0</v>
      </c>
    </row>
    <row r="446" s="413" customFormat="true" ht="24" hidden="false" customHeight="true" outlineLevel="0" collapsed="false">
      <c r="A446" s="382" t="s">
        <v>944</v>
      </c>
      <c r="B446" s="413" t="s">
        <v>945</v>
      </c>
      <c r="C446" s="196" t="s">
        <v>948</v>
      </c>
      <c r="D446" s="418" t="s">
        <v>949</v>
      </c>
      <c r="E446" s="438" t="n">
        <v>0</v>
      </c>
      <c r="F446" s="438" t="n">
        <v>0</v>
      </c>
      <c r="G446" s="438" t="n">
        <v>0</v>
      </c>
      <c r="H446" s="438" t="n">
        <v>0</v>
      </c>
      <c r="I446" s="438" t="n">
        <v>0</v>
      </c>
      <c r="J446" s="438" t="n">
        <v>0</v>
      </c>
      <c r="K446" s="439" t="n">
        <v>0</v>
      </c>
      <c r="L446" s="440" t="n">
        <v>0</v>
      </c>
    </row>
    <row r="447" s="413" customFormat="true" ht="24" hidden="false" customHeight="true" outlineLevel="0" collapsed="false">
      <c r="A447" s="382" t="s">
        <v>944</v>
      </c>
      <c r="B447" s="413" t="s">
        <v>945</v>
      </c>
      <c r="C447" s="196" t="s">
        <v>950</v>
      </c>
      <c r="D447" s="418" t="s">
        <v>951</v>
      </c>
      <c r="E447" s="438" t="n">
        <v>0</v>
      </c>
      <c r="F447" s="438" t="n">
        <v>0</v>
      </c>
      <c r="G447" s="438" t="n">
        <v>0</v>
      </c>
      <c r="H447" s="438" t="n">
        <v>0</v>
      </c>
      <c r="I447" s="438" t="n">
        <v>0</v>
      </c>
      <c r="J447" s="438" t="n">
        <v>0</v>
      </c>
      <c r="K447" s="439" t="n">
        <v>0</v>
      </c>
      <c r="L447" s="440" t="n">
        <v>0</v>
      </c>
    </row>
    <row r="448" s="413" customFormat="true" ht="24" hidden="false" customHeight="true" outlineLevel="0" collapsed="false">
      <c r="A448" s="382" t="s">
        <v>944</v>
      </c>
      <c r="B448" s="413" t="s">
        <v>945</v>
      </c>
      <c r="C448" s="196" t="s">
        <v>952</v>
      </c>
      <c r="D448" s="418" t="s">
        <v>953</v>
      </c>
      <c r="E448" s="438" t="n">
        <v>0</v>
      </c>
      <c r="F448" s="438" t="n">
        <v>0</v>
      </c>
      <c r="G448" s="438" t="n">
        <v>0</v>
      </c>
      <c r="H448" s="438" t="n">
        <v>0</v>
      </c>
      <c r="I448" s="438" t="n">
        <v>0</v>
      </c>
      <c r="J448" s="438" t="n">
        <v>0</v>
      </c>
      <c r="K448" s="439" t="n">
        <v>0</v>
      </c>
      <c r="L448" s="440" t="n">
        <v>0</v>
      </c>
    </row>
    <row r="449" s="413" customFormat="true" ht="24" hidden="false" customHeight="true" outlineLevel="0" collapsed="false">
      <c r="A449" s="382" t="s">
        <v>944</v>
      </c>
      <c r="B449" s="413" t="s">
        <v>945</v>
      </c>
      <c r="C449" s="196" t="s">
        <v>954</v>
      </c>
      <c r="D449" s="418" t="s">
        <v>955</v>
      </c>
      <c r="E449" s="438" t="n">
        <v>0</v>
      </c>
      <c r="F449" s="438" t="n">
        <v>0</v>
      </c>
      <c r="G449" s="438" t="n">
        <v>0</v>
      </c>
      <c r="H449" s="438" t="n">
        <v>0</v>
      </c>
      <c r="I449" s="438" t="n">
        <v>0</v>
      </c>
      <c r="J449" s="438" t="n">
        <v>0</v>
      </c>
      <c r="K449" s="439" t="n">
        <v>0</v>
      </c>
      <c r="L449" s="440" t="n">
        <v>0</v>
      </c>
    </row>
    <row r="450" s="413" customFormat="true" ht="24" hidden="false" customHeight="true" outlineLevel="0" collapsed="false">
      <c r="A450" s="382" t="s">
        <v>944</v>
      </c>
      <c r="B450" s="413" t="s">
        <v>945</v>
      </c>
      <c r="C450" s="196" t="s">
        <v>956</v>
      </c>
      <c r="D450" s="418" t="s">
        <v>957</v>
      </c>
      <c r="E450" s="438" t="n">
        <v>0</v>
      </c>
      <c r="F450" s="438" t="n">
        <v>0</v>
      </c>
      <c r="G450" s="438" t="n">
        <v>0</v>
      </c>
      <c r="H450" s="438" t="n">
        <v>0</v>
      </c>
      <c r="I450" s="438" t="n">
        <v>0</v>
      </c>
      <c r="J450" s="438" t="n">
        <v>0</v>
      </c>
      <c r="K450" s="439" t="n">
        <v>0</v>
      </c>
      <c r="L450" s="440" t="n">
        <v>0</v>
      </c>
    </row>
    <row r="451" s="413" customFormat="true" ht="24" hidden="false" customHeight="true" outlineLevel="0" collapsed="false">
      <c r="A451" s="382" t="s">
        <v>944</v>
      </c>
      <c r="B451" s="413" t="s">
        <v>945</v>
      </c>
      <c r="C451" s="196" t="s">
        <v>958</v>
      </c>
      <c r="D451" s="418" t="s">
        <v>959</v>
      </c>
      <c r="E451" s="438" t="n">
        <v>0</v>
      </c>
      <c r="F451" s="438" t="n">
        <v>0</v>
      </c>
      <c r="G451" s="438" t="n">
        <v>0</v>
      </c>
      <c r="H451" s="438" t="n">
        <v>0</v>
      </c>
      <c r="I451" s="438" t="n">
        <v>0</v>
      </c>
      <c r="J451" s="438" t="n">
        <v>0</v>
      </c>
      <c r="K451" s="439" t="n">
        <v>0</v>
      </c>
      <c r="L451" s="440" t="n">
        <v>0</v>
      </c>
    </row>
    <row r="452" s="413" customFormat="true" ht="24" hidden="false" customHeight="true" outlineLevel="0" collapsed="false">
      <c r="A452" s="382" t="s">
        <v>944</v>
      </c>
      <c r="B452" s="413" t="s">
        <v>945</v>
      </c>
      <c r="C452" s="196" t="s">
        <v>960</v>
      </c>
      <c r="D452" s="418" t="s">
        <v>961</v>
      </c>
      <c r="E452" s="438" t="n">
        <v>0</v>
      </c>
      <c r="F452" s="438" t="n">
        <v>0</v>
      </c>
      <c r="G452" s="438" t="n">
        <v>0</v>
      </c>
      <c r="H452" s="438" t="n">
        <v>0</v>
      </c>
      <c r="I452" s="438" t="n">
        <v>0</v>
      </c>
      <c r="J452" s="438" t="n">
        <v>0</v>
      </c>
      <c r="K452" s="439" t="n">
        <v>0</v>
      </c>
      <c r="L452" s="440" t="n">
        <v>0</v>
      </c>
    </row>
    <row r="453" s="413" customFormat="true" ht="24" hidden="false" customHeight="true" outlineLevel="0" collapsed="false">
      <c r="A453" s="382" t="s">
        <v>944</v>
      </c>
      <c r="B453" s="413" t="s">
        <v>945</v>
      </c>
      <c r="C453" s="196" t="s">
        <v>962</v>
      </c>
      <c r="D453" s="418" t="s">
        <v>963</v>
      </c>
      <c r="E453" s="438" t="n">
        <v>0</v>
      </c>
      <c r="F453" s="438" t="n">
        <v>0</v>
      </c>
      <c r="G453" s="438" t="n">
        <v>0</v>
      </c>
      <c r="H453" s="438" t="n">
        <v>0</v>
      </c>
      <c r="I453" s="438" t="n">
        <v>0</v>
      </c>
      <c r="J453" s="438" t="n">
        <v>0</v>
      </c>
      <c r="K453" s="439" t="n">
        <v>0</v>
      </c>
      <c r="L453" s="440" t="n">
        <v>0</v>
      </c>
    </row>
    <row r="454" s="413" customFormat="true" ht="24" hidden="false" customHeight="true" outlineLevel="0" collapsed="false">
      <c r="A454" s="382" t="s">
        <v>944</v>
      </c>
      <c r="B454" s="413" t="s">
        <v>945</v>
      </c>
      <c r="C454" s="196" t="s">
        <v>964</v>
      </c>
      <c r="D454" s="418" t="s">
        <v>965</v>
      </c>
      <c r="E454" s="438" t="n">
        <v>0</v>
      </c>
      <c r="F454" s="438" t="n">
        <v>0</v>
      </c>
      <c r="G454" s="438" t="n">
        <v>0</v>
      </c>
      <c r="H454" s="438" t="n">
        <v>0</v>
      </c>
      <c r="I454" s="438" t="n">
        <v>0</v>
      </c>
      <c r="J454" s="438" t="n">
        <v>0</v>
      </c>
      <c r="K454" s="439" t="n">
        <v>0</v>
      </c>
      <c r="L454" s="440" t="n">
        <v>0</v>
      </c>
    </row>
    <row r="455" s="413" customFormat="true" ht="24" hidden="false" customHeight="true" outlineLevel="0" collapsed="false">
      <c r="A455" s="382" t="s">
        <v>944</v>
      </c>
      <c r="B455" s="413" t="s">
        <v>945</v>
      </c>
      <c r="C455" s="196" t="s">
        <v>966</v>
      </c>
      <c r="D455" s="418" t="s">
        <v>967</v>
      </c>
      <c r="E455" s="438" t="n">
        <v>0</v>
      </c>
      <c r="F455" s="438" t="n">
        <v>0</v>
      </c>
      <c r="G455" s="438" t="n">
        <v>0</v>
      </c>
      <c r="H455" s="438" t="n">
        <v>0</v>
      </c>
      <c r="I455" s="438" t="n">
        <v>0</v>
      </c>
      <c r="J455" s="438" t="n">
        <v>0</v>
      </c>
      <c r="K455" s="439" t="n">
        <v>0</v>
      </c>
      <c r="L455" s="440" t="n">
        <v>15522976</v>
      </c>
    </row>
    <row r="456" s="413" customFormat="true" ht="24" hidden="false" customHeight="true" outlineLevel="0" collapsed="false">
      <c r="A456" s="382" t="s">
        <v>944</v>
      </c>
      <c r="B456" s="413" t="s">
        <v>945</v>
      </c>
      <c r="C456" s="196" t="s">
        <v>968</v>
      </c>
      <c r="D456" s="418" t="s">
        <v>969</v>
      </c>
      <c r="E456" s="438" t="n">
        <v>0</v>
      </c>
      <c r="F456" s="438" t="n">
        <v>0</v>
      </c>
      <c r="G456" s="438" t="n">
        <v>0</v>
      </c>
      <c r="H456" s="438" t="n">
        <v>0</v>
      </c>
      <c r="I456" s="438" t="n">
        <v>0</v>
      </c>
      <c r="J456" s="438" t="n">
        <v>0</v>
      </c>
      <c r="K456" s="439" t="n">
        <v>0</v>
      </c>
      <c r="L456" s="440" t="n">
        <v>0</v>
      </c>
    </row>
    <row r="457" s="413" customFormat="true" ht="24" hidden="false" customHeight="true" outlineLevel="0" collapsed="false">
      <c r="A457" s="382" t="s">
        <v>944</v>
      </c>
      <c r="B457" s="413" t="s">
        <v>945</v>
      </c>
      <c r="C457" s="196" t="s">
        <v>970</v>
      </c>
      <c r="D457" s="418" t="s">
        <v>971</v>
      </c>
      <c r="E457" s="438" t="n">
        <v>0</v>
      </c>
      <c r="F457" s="438" t="n">
        <v>0</v>
      </c>
      <c r="G457" s="438" t="n">
        <v>0</v>
      </c>
      <c r="H457" s="438" t="n">
        <v>0</v>
      </c>
      <c r="I457" s="438" t="n">
        <v>0</v>
      </c>
      <c r="J457" s="438" t="n">
        <v>0</v>
      </c>
      <c r="K457" s="439" t="n">
        <v>0</v>
      </c>
      <c r="L457" s="440" t="n">
        <v>0</v>
      </c>
    </row>
    <row r="458" s="413" customFormat="true" ht="24" hidden="false" customHeight="true" outlineLevel="0" collapsed="false">
      <c r="A458" s="382" t="s">
        <v>944</v>
      </c>
      <c r="B458" s="413" t="s">
        <v>945</v>
      </c>
      <c r="C458" s="196" t="s">
        <v>972</v>
      </c>
      <c r="D458" s="418" t="s">
        <v>973</v>
      </c>
      <c r="E458" s="438" t="n">
        <v>0</v>
      </c>
      <c r="F458" s="438" t="n">
        <v>0</v>
      </c>
      <c r="G458" s="438" t="n">
        <v>0</v>
      </c>
      <c r="H458" s="438" t="n">
        <v>0</v>
      </c>
      <c r="I458" s="438" t="n">
        <v>0</v>
      </c>
      <c r="J458" s="438" t="n">
        <v>0</v>
      </c>
      <c r="K458" s="439" t="n">
        <v>0</v>
      </c>
      <c r="L458" s="440" t="n">
        <v>0</v>
      </c>
    </row>
    <row r="459" s="413" customFormat="true" ht="24" hidden="false" customHeight="true" outlineLevel="0" collapsed="false">
      <c r="A459" s="382" t="s">
        <v>944</v>
      </c>
      <c r="B459" s="413" t="s">
        <v>976</v>
      </c>
      <c r="C459" s="196" t="s">
        <v>977</v>
      </c>
      <c r="D459" s="418" t="s">
        <v>978</v>
      </c>
      <c r="E459" s="438" t="n">
        <v>0</v>
      </c>
      <c r="F459" s="438" t="n">
        <v>0</v>
      </c>
      <c r="G459" s="438" t="n">
        <v>0</v>
      </c>
      <c r="H459" s="438" t="n">
        <v>0</v>
      </c>
      <c r="I459" s="438" t="n">
        <v>0</v>
      </c>
      <c r="J459" s="438" t="n">
        <v>0</v>
      </c>
      <c r="K459" s="439" t="n">
        <v>0</v>
      </c>
      <c r="L459" s="440" t="n">
        <v>0</v>
      </c>
    </row>
    <row r="460" s="413" customFormat="true" ht="24" hidden="false" customHeight="true" outlineLevel="0" collapsed="false">
      <c r="A460" s="382" t="s">
        <v>944</v>
      </c>
      <c r="B460" s="413" t="s">
        <v>976</v>
      </c>
      <c r="C460" s="196" t="s">
        <v>979</v>
      </c>
      <c r="D460" s="418" t="s">
        <v>980</v>
      </c>
      <c r="E460" s="438" t="n">
        <v>0</v>
      </c>
      <c r="F460" s="438" t="n">
        <v>0</v>
      </c>
      <c r="G460" s="438" t="n">
        <v>0</v>
      </c>
      <c r="H460" s="438" t="n">
        <v>0</v>
      </c>
      <c r="I460" s="438" t="n">
        <v>0</v>
      </c>
      <c r="J460" s="438" t="n">
        <v>0</v>
      </c>
      <c r="K460" s="439" t="n">
        <v>0</v>
      </c>
      <c r="L460" s="440" t="n">
        <v>0</v>
      </c>
    </row>
    <row r="461" s="413" customFormat="true" ht="24" hidden="false" customHeight="true" outlineLevel="0" collapsed="false">
      <c r="A461" s="382" t="s">
        <v>944</v>
      </c>
      <c r="B461" s="413" t="s">
        <v>976</v>
      </c>
      <c r="C461" s="196" t="s">
        <v>981</v>
      </c>
      <c r="D461" s="418" t="s">
        <v>982</v>
      </c>
      <c r="E461" s="438" t="n">
        <v>0</v>
      </c>
      <c r="F461" s="438" t="n">
        <v>0</v>
      </c>
      <c r="G461" s="438" t="n">
        <v>0</v>
      </c>
      <c r="H461" s="438" t="n">
        <v>0</v>
      </c>
      <c r="I461" s="438" t="n">
        <v>0</v>
      </c>
      <c r="J461" s="438" t="n">
        <v>0</v>
      </c>
      <c r="K461" s="439" t="n">
        <v>0</v>
      </c>
      <c r="L461" s="440" t="n">
        <v>0</v>
      </c>
    </row>
    <row r="462" s="413" customFormat="true" ht="24" hidden="false" customHeight="true" outlineLevel="0" collapsed="false">
      <c r="A462" s="382" t="s">
        <v>944</v>
      </c>
      <c r="B462" s="413" t="s">
        <v>976</v>
      </c>
      <c r="C462" s="196" t="s">
        <v>983</v>
      </c>
      <c r="D462" s="418" t="s">
        <v>984</v>
      </c>
      <c r="E462" s="438" t="n">
        <v>0</v>
      </c>
      <c r="F462" s="438" t="n">
        <v>0</v>
      </c>
      <c r="G462" s="438" t="n">
        <v>0</v>
      </c>
      <c r="H462" s="438" t="n">
        <v>0</v>
      </c>
      <c r="I462" s="438" t="n">
        <v>0</v>
      </c>
      <c r="J462" s="438" t="n">
        <v>0</v>
      </c>
      <c r="K462" s="439" t="n">
        <v>0</v>
      </c>
      <c r="L462" s="440" t="n">
        <v>0</v>
      </c>
    </row>
    <row r="463" s="413" customFormat="true" ht="24" hidden="false" customHeight="true" outlineLevel="0" collapsed="false">
      <c r="A463" s="382" t="s">
        <v>944</v>
      </c>
      <c r="B463" s="413" t="s">
        <v>976</v>
      </c>
      <c r="C463" s="196" t="s">
        <v>985</v>
      </c>
      <c r="D463" s="418" t="s">
        <v>986</v>
      </c>
      <c r="E463" s="438" t="n">
        <v>0</v>
      </c>
      <c r="F463" s="438" t="n">
        <v>0</v>
      </c>
      <c r="G463" s="438" t="n">
        <v>0</v>
      </c>
      <c r="H463" s="438" t="n">
        <v>0</v>
      </c>
      <c r="I463" s="438" t="n">
        <v>0</v>
      </c>
      <c r="J463" s="438" t="n">
        <v>0</v>
      </c>
      <c r="K463" s="439" t="n">
        <v>0</v>
      </c>
      <c r="L463" s="440" t="n">
        <v>0</v>
      </c>
    </row>
    <row r="464" s="413" customFormat="true" ht="24" hidden="false" customHeight="true" outlineLevel="0" collapsed="false">
      <c r="A464" s="382" t="s">
        <v>944</v>
      </c>
      <c r="B464" s="413" t="s">
        <v>976</v>
      </c>
      <c r="C464" s="196" t="s">
        <v>987</v>
      </c>
      <c r="D464" s="418" t="s">
        <v>988</v>
      </c>
      <c r="E464" s="438" t="n">
        <v>0</v>
      </c>
      <c r="F464" s="438" t="n">
        <v>0</v>
      </c>
      <c r="G464" s="438" t="n">
        <v>0</v>
      </c>
      <c r="H464" s="438" t="n">
        <v>0</v>
      </c>
      <c r="I464" s="438" t="n">
        <v>0</v>
      </c>
      <c r="J464" s="438" t="n">
        <v>0</v>
      </c>
      <c r="K464" s="439" t="n">
        <v>0</v>
      </c>
      <c r="L464" s="440" t="n">
        <v>0</v>
      </c>
    </row>
    <row r="465" s="413" customFormat="true" ht="24" hidden="false" customHeight="true" outlineLevel="0" collapsed="false">
      <c r="A465" s="382" t="s">
        <v>944</v>
      </c>
      <c r="B465" s="413" t="s">
        <v>976</v>
      </c>
      <c r="C465" s="196" t="s">
        <v>989</v>
      </c>
      <c r="D465" s="418" t="s">
        <v>990</v>
      </c>
      <c r="E465" s="438" t="n">
        <v>0</v>
      </c>
      <c r="F465" s="438" t="n">
        <v>0</v>
      </c>
      <c r="G465" s="438" t="n">
        <v>0</v>
      </c>
      <c r="H465" s="438" t="n">
        <v>0</v>
      </c>
      <c r="I465" s="438" t="n">
        <v>0</v>
      </c>
      <c r="J465" s="438" t="n">
        <v>0</v>
      </c>
      <c r="K465" s="439" t="n">
        <v>0</v>
      </c>
      <c r="L465" s="440" t="n">
        <v>0</v>
      </c>
    </row>
    <row r="466" s="413" customFormat="true" ht="24" hidden="false" customHeight="true" outlineLevel="0" collapsed="false">
      <c r="A466" s="382" t="s">
        <v>944</v>
      </c>
      <c r="B466" s="413" t="s">
        <v>976</v>
      </c>
      <c r="C466" s="196" t="s">
        <v>977</v>
      </c>
      <c r="D466" s="418" t="s">
        <v>992</v>
      </c>
      <c r="E466" s="438" t="n">
        <v>0</v>
      </c>
      <c r="F466" s="438" t="n">
        <v>0</v>
      </c>
      <c r="G466" s="438" t="n">
        <v>0</v>
      </c>
      <c r="H466" s="438" t="n">
        <v>0</v>
      </c>
      <c r="I466" s="438" t="n">
        <v>0</v>
      </c>
      <c r="J466" s="438" t="n">
        <v>0</v>
      </c>
      <c r="K466" s="439" t="n">
        <v>0</v>
      </c>
      <c r="L466" s="440" t="n">
        <v>0</v>
      </c>
    </row>
    <row r="467" s="413" customFormat="true" ht="24" hidden="false" customHeight="true" outlineLevel="0" collapsed="false">
      <c r="A467" s="382" t="s">
        <v>944</v>
      </c>
      <c r="B467" s="413" t="s">
        <v>976</v>
      </c>
      <c r="C467" s="196" t="s">
        <v>979</v>
      </c>
      <c r="D467" s="418" t="s">
        <v>993</v>
      </c>
      <c r="E467" s="438" t="n">
        <v>0</v>
      </c>
      <c r="F467" s="438" t="n">
        <v>0</v>
      </c>
      <c r="G467" s="438" t="n">
        <v>0</v>
      </c>
      <c r="H467" s="438" t="n">
        <v>0</v>
      </c>
      <c r="I467" s="438" t="n">
        <v>0</v>
      </c>
      <c r="J467" s="438" t="n">
        <v>0</v>
      </c>
      <c r="K467" s="439" t="n">
        <v>0</v>
      </c>
      <c r="L467" s="440" t="n">
        <v>0</v>
      </c>
    </row>
    <row r="468" s="413" customFormat="true" ht="24" hidden="false" customHeight="true" outlineLevel="0" collapsed="false">
      <c r="A468" s="382" t="s">
        <v>944</v>
      </c>
      <c r="B468" s="413" t="s">
        <v>976</v>
      </c>
      <c r="C468" s="196" t="s">
        <v>981</v>
      </c>
      <c r="D468" s="418" t="s">
        <v>994</v>
      </c>
      <c r="E468" s="438" t="n">
        <v>0</v>
      </c>
      <c r="F468" s="438" t="n">
        <v>0</v>
      </c>
      <c r="G468" s="438" t="n">
        <v>0</v>
      </c>
      <c r="H468" s="438" t="n">
        <v>0</v>
      </c>
      <c r="I468" s="438" t="n">
        <v>0</v>
      </c>
      <c r="J468" s="438" t="n">
        <v>0</v>
      </c>
      <c r="K468" s="439" t="n">
        <v>0</v>
      </c>
      <c r="L468" s="440" t="n">
        <v>0</v>
      </c>
    </row>
    <row r="469" s="413" customFormat="true" ht="24" hidden="false" customHeight="true" outlineLevel="0" collapsed="false">
      <c r="A469" s="382" t="s">
        <v>944</v>
      </c>
      <c r="B469" s="413" t="s">
        <v>976</v>
      </c>
      <c r="C469" s="196" t="s">
        <v>983</v>
      </c>
      <c r="D469" s="418" t="s">
        <v>995</v>
      </c>
      <c r="E469" s="438" t="n">
        <v>0</v>
      </c>
      <c r="F469" s="438" t="n">
        <v>0</v>
      </c>
      <c r="G469" s="438" t="n">
        <v>0</v>
      </c>
      <c r="H469" s="438" t="n">
        <v>0</v>
      </c>
      <c r="I469" s="438" t="n">
        <v>0</v>
      </c>
      <c r="J469" s="438" t="n">
        <v>0</v>
      </c>
      <c r="K469" s="439" t="n">
        <v>0</v>
      </c>
      <c r="L469" s="440" t="n">
        <v>0</v>
      </c>
    </row>
    <row r="470" s="413" customFormat="true" ht="24" hidden="false" customHeight="true" outlineLevel="0" collapsed="false">
      <c r="A470" s="382" t="s">
        <v>944</v>
      </c>
      <c r="B470" s="413" t="s">
        <v>976</v>
      </c>
      <c r="C470" s="196" t="s">
        <v>996</v>
      </c>
      <c r="D470" s="418" t="s">
        <v>997</v>
      </c>
      <c r="E470" s="438" t="n">
        <v>0</v>
      </c>
      <c r="F470" s="438" t="n">
        <v>0</v>
      </c>
      <c r="G470" s="438" t="n">
        <v>0</v>
      </c>
      <c r="H470" s="438" t="n">
        <v>0</v>
      </c>
      <c r="I470" s="438" t="n">
        <v>0</v>
      </c>
      <c r="J470" s="438" t="n">
        <v>0</v>
      </c>
      <c r="K470" s="439" t="n">
        <v>0</v>
      </c>
      <c r="L470" s="440" t="n">
        <v>0</v>
      </c>
    </row>
    <row r="471" s="413" customFormat="true" ht="24" hidden="false" customHeight="true" outlineLevel="0" collapsed="false">
      <c r="A471" s="382" t="s">
        <v>944</v>
      </c>
      <c r="B471" s="413" t="s">
        <v>976</v>
      </c>
      <c r="C471" s="196" t="s">
        <v>998</v>
      </c>
      <c r="D471" s="418" t="s">
        <v>999</v>
      </c>
      <c r="E471" s="438" t="n">
        <v>0</v>
      </c>
      <c r="F471" s="438" t="n">
        <v>0</v>
      </c>
      <c r="G471" s="438" t="n">
        <v>0</v>
      </c>
      <c r="H471" s="438" t="n">
        <v>0</v>
      </c>
      <c r="I471" s="438" t="n">
        <v>0</v>
      </c>
      <c r="J471" s="438" t="n">
        <v>0</v>
      </c>
      <c r="K471" s="439" t="n">
        <v>0</v>
      </c>
      <c r="L471" s="440" t="n">
        <v>0</v>
      </c>
    </row>
    <row r="472" s="413" customFormat="true" ht="24" hidden="false" customHeight="true" outlineLevel="0" collapsed="false">
      <c r="A472" s="382" t="s">
        <v>944</v>
      </c>
      <c r="B472" s="413" t="s">
        <v>1000</v>
      </c>
      <c r="C472" s="196" t="s">
        <v>998</v>
      </c>
      <c r="D472" s="418" t="s">
        <v>1001</v>
      </c>
      <c r="E472" s="438" t="n">
        <v>0</v>
      </c>
      <c r="F472" s="438" t="n">
        <v>0</v>
      </c>
      <c r="G472" s="438" t="n">
        <v>0</v>
      </c>
      <c r="H472" s="438" t="n">
        <v>0</v>
      </c>
      <c r="I472" s="438" t="n">
        <v>0</v>
      </c>
      <c r="J472" s="438" t="n">
        <v>0</v>
      </c>
      <c r="K472" s="439" t="n">
        <v>0</v>
      </c>
      <c r="L472" s="440" t="n">
        <v>0</v>
      </c>
    </row>
    <row r="473" s="413" customFormat="true" ht="24" hidden="false" customHeight="true" outlineLevel="0" collapsed="false">
      <c r="A473" s="382" t="s">
        <v>944</v>
      </c>
      <c r="B473" s="413" t="s">
        <v>135</v>
      </c>
      <c r="C473" s="196" t="s">
        <v>286</v>
      </c>
      <c r="D473" s="418" t="s">
        <v>1002</v>
      </c>
      <c r="E473" s="438" t="n">
        <v>0</v>
      </c>
      <c r="F473" s="438" t="n">
        <v>0</v>
      </c>
      <c r="G473" s="438" t="n">
        <v>0</v>
      </c>
      <c r="H473" s="438" t="n">
        <v>0</v>
      </c>
      <c r="I473" s="438" t="n">
        <v>0</v>
      </c>
      <c r="J473" s="438" t="n">
        <v>0</v>
      </c>
      <c r="K473" s="439" t="n">
        <v>0</v>
      </c>
      <c r="L473" s="440" t="n">
        <v>0</v>
      </c>
    </row>
    <row r="474" s="413" customFormat="true" ht="24" hidden="false" customHeight="true" outlineLevel="0" collapsed="false">
      <c r="A474" s="382" t="s">
        <v>1003</v>
      </c>
      <c r="B474" s="413" t="s">
        <v>561</v>
      </c>
      <c r="C474" s="196" t="s">
        <v>1004</v>
      </c>
      <c r="D474" s="419" t="s">
        <v>1005</v>
      </c>
      <c r="E474" s="438" t="n">
        <v>0</v>
      </c>
      <c r="F474" s="438" t="n">
        <v>0</v>
      </c>
      <c r="G474" s="438" t="n">
        <v>0</v>
      </c>
      <c r="H474" s="438" t="n">
        <v>0</v>
      </c>
      <c r="I474" s="438" t="n">
        <v>0</v>
      </c>
      <c r="J474" s="438" t="n">
        <v>0</v>
      </c>
      <c r="K474" s="439" t="n">
        <v>0</v>
      </c>
      <c r="L474" s="440" t="n">
        <v>0</v>
      </c>
    </row>
    <row r="475" s="413" customFormat="true" ht="24" hidden="false" customHeight="true" outlineLevel="0" collapsed="false">
      <c r="A475" s="382" t="s">
        <v>1003</v>
      </c>
      <c r="B475" s="413" t="s">
        <v>561</v>
      </c>
      <c r="C475" s="196" t="s">
        <v>1006</v>
      </c>
      <c r="D475" s="419" t="s">
        <v>1007</v>
      </c>
      <c r="E475" s="438" t="n">
        <v>0</v>
      </c>
      <c r="F475" s="438" t="n">
        <v>0</v>
      </c>
      <c r="G475" s="438" t="n">
        <v>0</v>
      </c>
      <c r="H475" s="438" t="n">
        <v>0</v>
      </c>
      <c r="I475" s="438" t="n">
        <v>0</v>
      </c>
      <c r="J475" s="438" t="n">
        <v>0</v>
      </c>
      <c r="K475" s="439" t="n">
        <v>0</v>
      </c>
      <c r="L475" s="440" t="n">
        <v>0</v>
      </c>
    </row>
    <row r="476" s="413" customFormat="true" ht="24" hidden="false" customHeight="true" outlineLevel="0" collapsed="false">
      <c r="A476" s="382" t="s">
        <v>1003</v>
      </c>
      <c r="B476" s="413" t="s">
        <v>561</v>
      </c>
      <c r="C476" s="196" t="s">
        <v>1008</v>
      </c>
      <c r="D476" s="419" t="s">
        <v>1009</v>
      </c>
      <c r="E476" s="438" t="n">
        <v>0</v>
      </c>
      <c r="F476" s="438" t="n">
        <v>0</v>
      </c>
      <c r="G476" s="438" t="n">
        <v>0</v>
      </c>
      <c r="H476" s="438" t="n">
        <v>0</v>
      </c>
      <c r="I476" s="438" t="n">
        <v>0</v>
      </c>
      <c r="J476" s="438" t="n">
        <v>0</v>
      </c>
      <c r="K476" s="439" t="n">
        <v>0</v>
      </c>
      <c r="L476" s="440" t="n">
        <v>0</v>
      </c>
    </row>
    <row r="477" s="413" customFormat="true" ht="24" hidden="false" customHeight="true" outlineLevel="0" collapsed="false">
      <c r="A477" s="382" t="s">
        <v>1003</v>
      </c>
      <c r="B477" s="413" t="s">
        <v>561</v>
      </c>
      <c r="C477" s="196" t="s">
        <v>1010</v>
      </c>
      <c r="D477" s="419" t="s">
        <v>1011</v>
      </c>
      <c r="E477" s="438" t="n">
        <v>0</v>
      </c>
      <c r="F477" s="438" t="n">
        <v>0</v>
      </c>
      <c r="G477" s="438" t="n">
        <v>0</v>
      </c>
      <c r="H477" s="438" t="n">
        <v>0</v>
      </c>
      <c r="I477" s="438" t="n">
        <v>0</v>
      </c>
      <c r="J477" s="438" t="n">
        <v>0</v>
      </c>
      <c r="K477" s="439" t="n">
        <v>0</v>
      </c>
      <c r="L477" s="440" t="n">
        <v>0</v>
      </c>
    </row>
    <row r="478" s="413" customFormat="true" ht="24" hidden="false" customHeight="true" outlineLevel="0" collapsed="false">
      <c r="A478" s="382" t="s">
        <v>1003</v>
      </c>
      <c r="B478" s="413" t="s">
        <v>561</v>
      </c>
      <c r="C478" s="196" t="s">
        <v>1012</v>
      </c>
      <c r="D478" s="419" t="s">
        <v>1013</v>
      </c>
      <c r="E478" s="438" t="n">
        <v>0</v>
      </c>
      <c r="F478" s="438" t="n">
        <v>0</v>
      </c>
      <c r="G478" s="438" t="n">
        <v>0</v>
      </c>
      <c r="H478" s="438" t="n">
        <v>0</v>
      </c>
      <c r="I478" s="438" t="n">
        <v>0</v>
      </c>
      <c r="J478" s="438" t="n">
        <v>0</v>
      </c>
      <c r="K478" s="439" t="n">
        <v>0</v>
      </c>
      <c r="L478" s="440" t="n">
        <v>0</v>
      </c>
    </row>
    <row r="479" s="413" customFormat="true" ht="24" hidden="false" customHeight="true" outlineLevel="0" collapsed="false">
      <c r="A479" s="382" t="s">
        <v>1003</v>
      </c>
      <c r="B479" s="413" t="s">
        <v>561</v>
      </c>
      <c r="C479" s="196" t="s">
        <v>1014</v>
      </c>
      <c r="D479" s="419" t="s">
        <v>1015</v>
      </c>
      <c r="E479" s="438" t="n">
        <v>0</v>
      </c>
      <c r="F479" s="438" t="n">
        <v>0</v>
      </c>
      <c r="G479" s="438" t="n">
        <v>0</v>
      </c>
      <c r="H479" s="438" t="n">
        <v>0</v>
      </c>
      <c r="I479" s="438" t="n">
        <v>0</v>
      </c>
      <c r="J479" s="438" t="n">
        <v>0</v>
      </c>
      <c r="K479" s="439" t="n">
        <v>0</v>
      </c>
      <c r="L479" s="440" t="n">
        <v>0</v>
      </c>
    </row>
    <row r="480" s="413" customFormat="true" ht="24" hidden="false" customHeight="true" outlineLevel="0" collapsed="false">
      <c r="A480" s="382" t="s">
        <v>1003</v>
      </c>
      <c r="B480" s="413" t="s">
        <v>561</v>
      </c>
      <c r="C480" s="196" t="s">
        <v>1016</v>
      </c>
      <c r="D480" s="419" t="s">
        <v>1017</v>
      </c>
      <c r="E480" s="438" t="n">
        <v>0</v>
      </c>
      <c r="F480" s="438" t="n">
        <v>0</v>
      </c>
      <c r="G480" s="438" t="n">
        <v>0</v>
      </c>
      <c r="H480" s="438" t="n">
        <v>0</v>
      </c>
      <c r="I480" s="438" t="n">
        <v>0</v>
      </c>
      <c r="J480" s="438" t="n">
        <v>0</v>
      </c>
      <c r="K480" s="439" t="n">
        <v>0</v>
      </c>
      <c r="L480" s="440" t="n">
        <v>0</v>
      </c>
    </row>
    <row r="481" s="413" customFormat="true" ht="24" hidden="false" customHeight="true" outlineLevel="0" collapsed="false">
      <c r="A481" s="382" t="s">
        <v>1003</v>
      </c>
      <c r="B481" s="413" t="s">
        <v>561</v>
      </c>
      <c r="C481" s="196" t="s">
        <v>1018</v>
      </c>
      <c r="D481" s="419" t="s">
        <v>1019</v>
      </c>
      <c r="E481" s="438" t="n">
        <v>0</v>
      </c>
      <c r="F481" s="438" t="n">
        <v>0</v>
      </c>
      <c r="G481" s="438" t="n">
        <v>0</v>
      </c>
      <c r="H481" s="438" t="n">
        <v>0</v>
      </c>
      <c r="I481" s="438" t="n">
        <v>0</v>
      </c>
      <c r="J481" s="438" t="n">
        <v>0</v>
      </c>
      <c r="K481" s="439" t="n">
        <v>0</v>
      </c>
      <c r="L481" s="440" t="n">
        <v>0</v>
      </c>
    </row>
    <row r="482" s="413" customFormat="true" ht="24" hidden="false" customHeight="true" outlineLevel="0" collapsed="false">
      <c r="A482" s="382" t="s">
        <v>1003</v>
      </c>
      <c r="B482" s="413" t="s">
        <v>561</v>
      </c>
      <c r="C482" s="196" t="s">
        <v>1020</v>
      </c>
      <c r="D482" s="419" t="s">
        <v>1021</v>
      </c>
      <c r="E482" s="438" t="n">
        <v>0</v>
      </c>
      <c r="F482" s="438" t="n">
        <v>0</v>
      </c>
      <c r="G482" s="438" t="n">
        <v>0</v>
      </c>
      <c r="H482" s="438" t="n">
        <v>0</v>
      </c>
      <c r="I482" s="438" t="n">
        <v>0</v>
      </c>
      <c r="J482" s="438" t="n">
        <v>0</v>
      </c>
      <c r="K482" s="439" t="n">
        <v>0</v>
      </c>
      <c r="L482" s="440" t="n">
        <v>0</v>
      </c>
    </row>
    <row r="483" s="413" customFormat="true" ht="24" hidden="false" customHeight="true" outlineLevel="0" collapsed="false">
      <c r="A483" s="382" t="s">
        <v>1003</v>
      </c>
      <c r="B483" s="413" t="s">
        <v>561</v>
      </c>
      <c r="C483" s="196" t="s">
        <v>1022</v>
      </c>
      <c r="D483" s="419" t="s">
        <v>1023</v>
      </c>
      <c r="E483" s="438" t="n">
        <v>0</v>
      </c>
      <c r="F483" s="438" t="n">
        <v>0</v>
      </c>
      <c r="G483" s="438" t="n">
        <v>0</v>
      </c>
      <c r="H483" s="438" t="n">
        <v>0</v>
      </c>
      <c r="I483" s="438" t="n">
        <v>0</v>
      </c>
      <c r="J483" s="438" t="n">
        <v>0</v>
      </c>
      <c r="K483" s="439" t="n">
        <v>0</v>
      </c>
      <c r="L483" s="440" t="n">
        <v>0</v>
      </c>
    </row>
    <row r="484" s="413" customFormat="true" ht="24" hidden="false" customHeight="true" outlineLevel="0" collapsed="false">
      <c r="A484" s="382" t="s">
        <v>1003</v>
      </c>
      <c r="B484" s="413" t="s">
        <v>561</v>
      </c>
      <c r="C484" s="196" t="s">
        <v>1004</v>
      </c>
      <c r="D484" s="419" t="s">
        <v>1024</v>
      </c>
      <c r="E484" s="438" t="n">
        <v>0</v>
      </c>
      <c r="F484" s="438" t="n">
        <v>0</v>
      </c>
      <c r="G484" s="438" t="n">
        <v>0</v>
      </c>
      <c r="H484" s="438" t="n">
        <v>0</v>
      </c>
      <c r="I484" s="438" t="n">
        <v>0</v>
      </c>
      <c r="J484" s="438" t="n">
        <v>0</v>
      </c>
      <c r="K484" s="439" t="n">
        <v>0</v>
      </c>
      <c r="L484" s="440" t="n">
        <v>0</v>
      </c>
    </row>
    <row r="485" s="413" customFormat="true" ht="24" hidden="false" customHeight="true" outlineLevel="0" collapsed="false">
      <c r="A485" s="382" t="s">
        <v>1003</v>
      </c>
      <c r="B485" s="413" t="s">
        <v>561</v>
      </c>
      <c r="C485" s="196" t="s">
        <v>1008</v>
      </c>
      <c r="D485" s="419" t="s">
        <v>1025</v>
      </c>
      <c r="E485" s="438" t="n">
        <v>0</v>
      </c>
      <c r="F485" s="438" t="n">
        <v>0</v>
      </c>
      <c r="G485" s="438" t="n">
        <v>0</v>
      </c>
      <c r="H485" s="438" t="n">
        <v>0</v>
      </c>
      <c r="I485" s="438" t="n">
        <v>0</v>
      </c>
      <c r="J485" s="438" t="n">
        <v>0</v>
      </c>
      <c r="K485" s="439" t="n">
        <v>0</v>
      </c>
      <c r="L485" s="440" t="n">
        <v>0</v>
      </c>
    </row>
    <row r="486" s="413" customFormat="true" ht="24" hidden="false" customHeight="true" outlineLevel="0" collapsed="false">
      <c r="A486" s="382" t="s">
        <v>1003</v>
      </c>
      <c r="B486" s="413" t="s">
        <v>561</v>
      </c>
      <c r="C486" s="196" t="s">
        <v>1010</v>
      </c>
      <c r="D486" s="419" t="s">
        <v>1026</v>
      </c>
      <c r="E486" s="438" t="n">
        <v>0</v>
      </c>
      <c r="F486" s="438" t="n">
        <v>0</v>
      </c>
      <c r="G486" s="438" t="n">
        <v>0</v>
      </c>
      <c r="H486" s="438" t="n">
        <v>0</v>
      </c>
      <c r="I486" s="438" t="n">
        <v>0</v>
      </c>
      <c r="J486" s="438" t="n">
        <v>0</v>
      </c>
      <c r="K486" s="439" t="n">
        <v>0</v>
      </c>
      <c r="L486" s="440" t="n">
        <v>0</v>
      </c>
    </row>
    <row r="487" s="413" customFormat="true" ht="24" hidden="false" customHeight="true" outlineLevel="0" collapsed="false">
      <c r="A487" s="382" t="s">
        <v>1003</v>
      </c>
      <c r="B487" s="413" t="s">
        <v>561</v>
      </c>
      <c r="C487" s="196" t="s">
        <v>1014</v>
      </c>
      <c r="D487" s="419" t="s">
        <v>1027</v>
      </c>
      <c r="E487" s="438" t="n">
        <v>0</v>
      </c>
      <c r="F487" s="438" t="n">
        <v>0</v>
      </c>
      <c r="G487" s="438" t="n">
        <v>0</v>
      </c>
      <c r="H487" s="438" t="n">
        <v>0</v>
      </c>
      <c r="I487" s="438" t="n">
        <v>0</v>
      </c>
      <c r="J487" s="438" t="n">
        <v>0</v>
      </c>
      <c r="K487" s="439" t="n">
        <v>0</v>
      </c>
      <c r="L487" s="440" t="n">
        <v>0</v>
      </c>
    </row>
    <row r="488" s="413" customFormat="true" ht="24" hidden="false" customHeight="true" outlineLevel="0" collapsed="false">
      <c r="A488" s="382" t="s">
        <v>1003</v>
      </c>
      <c r="B488" s="413" t="s">
        <v>561</v>
      </c>
      <c r="C488" s="196" t="s">
        <v>1028</v>
      </c>
      <c r="D488" s="419" t="s">
        <v>1029</v>
      </c>
      <c r="E488" s="438" t="n">
        <v>0</v>
      </c>
      <c r="F488" s="438" t="n">
        <v>0</v>
      </c>
      <c r="G488" s="438" t="n">
        <v>0</v>
      </c>
      <c r="H488" s="438" t="n">
        <v>0</v>
      </c>
      <c r="I488" s="438" t="n">
        <v>0</v>
      </c>
      <c r="J488" s="438" t="n">
        <v>0</v>
      </c>
      <c r="K488" s="439" t="n">
        <v>0</v>
      </c>
      <c r="L488" s="440" t="n">
        <v>0</v>
      </c>
    </row>
    <row r="489" s="413" customFormat="true" ht="24" hidden="false" customHeight="true" outlineLevel="0" collapsed="false">
      <c r="A489" s="382" t="s">
        <v>1003</v>
      </c>
      <c r="B489" s="413" t="s">
        <v>561</v>
      </c>
      <c r="C489" s="196" t="s">
        <v>1018</v>
      </c>
      <c r="D489" s="419" t="s">
        <v>1030</v>
      </c>
      <c r="E489" s="438" t="n">
        <v>0</v>
      </c>
      <c r="F489" s="438" t="n">
        <v>0</v>
      </c>
      <c r="G489" s="438" t="n">
        <v>0</v>
      </c>
      <c r="H489" s="438" t="n">
        <v>0</v>
      </c>
      <c r="I489" s="438" t="n">
        <v>0</v>
      </c>
      <c r="J489" s="438" t="n">
        <v>0</v>
      </c>
      <c r="K489" s="439" t="n">
        <v>0</v>
      </c>
      <c r="L489" s="440" t="n">
        <v>0</v>
      </c>
    </row>
    <row r="490" s="413" customFormat="true" ht="24" hidden="false" customHeight="true" outlineLevel="0" collapsed="false">
      <c r="A490" s="382" t="s">
        <v>1003</v>
      </c>
      <c r="B490" s="413" t="s">
        <v>561</v>
      </c>
      <c r="C490" s="196" t="s">
        <v>1020</v>
      </c>
      <c r="D490" s="419" t="s">
        <v>1031</v>
      </c>
      <c r="E490" s="438" t="n">
        <v>0</v>
      </c>
      <c r="F490" s="438" t="n">
        <v>0</v>
      </c>
      <c r="G490" s="438" t="n">
        <v>0</v>
      </c>
      <c r="H490" s="438" t="n">
        <v>0</v>
      </c>
      <c r="I490" s="438" t="n">
        <v>0</v>
      </c>
      <c r="J490" s="438" t="n">
        <v>0</v>
      </c>
      <c r="K490" s="439" t="n">
        <v>0</v>
      </c>
      <c r="L490" s="440" t="n">
        <v>0</v>
      </c>
    </row>
    <row r="491" s="413" customFormat="true" ht="24" hidden="false" customHeight="true" outlineLevel="0" collapsed="false">
      <c r="A491" s="382" t="s">
        <v>1003</v>
      </c>
      <c r="B491" s="413" t="s">
        <v>561</v>
      </c>
      <c r="C491" s="196" t="s">
        <v>1032</v>
      </c>
      <c r="D491" s="419" t="s">
        <v>1033</v>
      </c>
      <c r="E491" s="438" t="n">
        <v>0</v>
      </c>
      <c r="F491" s="438" t="n">
        <v>0</v>
      </c>
      <c r="G491" s="438" t="n">
        <v>0</v>
      </c>
      <c r="H491" s="438" t="n">
        <v>0</v>
      </c>
      <c r="I491" s="438" t="n">
        <v>0</v>
      </c>
      <c r="J491" s="438" t="n">
        <v>0</v>
      </c>
      <c r="K491" s="439" t="n">
        <v>0</v>
      </c>
      <c r="L491" s="440" t="n">
        <v>0</v>
      </c>
    </row>
    <row r="492" s="413" customFormat="true" ht="24" hidden="false" customHeight="true" outlineLevel="0" collapsed="false">
      <c r="A492" s="382" t="s">
        <v>1003</v>
      </c>
      <c r="B492" s="413" t="s">
        <v>561</v>
      </c>
      <c r="C492" s="196" t="s">
        <v>1022</v>
      </c>
      <c r="D492" s="419" t="s">
        <v>1034</v>
      </c>
      <c r="E492" s="438" t="n">
        <v>0</v>
      </c>
      <c r="F492" s="438" t="n">
        <v>0</v>
      </c>
      <c r="G492" s="438" t="n">
        <v>0</v>
      </c>
      <c r="H492" s="438" t="n">
        <v>0</v>
      </c>
      <c r="I492" s="438" t="n">
        <v>0</v>
      </c>
      <c r="J492" s="438" t="n">
        <v>0</v>
      </c>
      <c r="K492" s="439" t="n">
        <v>0</v>
      </c>
      <c r="L492" s="440" t="n">
        <v>0</v>
      </c>
    </row>
    <row r="493" s="413" customFormat="true" ht="24" hidden="false" customHeight="true" outlineLevel="0" collapsed="false">
      <c r="A493" s="382" t="s">
        <v>1003</v>
      </c>
      <c r="B493" s="413" t="s">
        <v>561</v>
      </c>
      <c r="C493" s="196" t="s">
        <v>1035</v>
      </c>
      <c r="D493" s="419" t="s">
        <v>1036</v>
      </c>
      <c r="E493" s="438" t="n">
        <v>0</v>
      </c>
      <c r="F493" s="438" t="n">
        <v>0</v>
      </c>
      <c r="G493" s="438" t="n">
        <v>0</v>
      </c>
      <c r="H493" s="438" t="n">
        <v>0</v>
      </c>
      <c r="I493" s="438" t="n">
        <v>0</v>
      </c>
      <c r="J493" s="438" t="n">
        <v>0</v>
      </c>
      <c r="K493" s="439" t="n">
        <v>0</v>
      </c>
      <c r="L493" s="440" t="n">
        <v>0</v>
      </c>
    </row>
    <row r="494" s="413" customFormat="true" ht="24" hidden="false" customHeight="true" outlineLevel="0" collapsed="false">
      <c r="A494" s="382" t="s">
        <v>1003</v>
      </c>
      <c r="B494" s="413" t="s">
        <v>561</v>
      </c>
      <c r="C494" s="196" t="s">
        <v>1037</v>
      </c>
      <c r="D494" s="419" t="s">
        <v>1038</v>
      </c>
      <c r="E494" s="438" t="n">
        <v>0</v>
      </c>
      <c r="F494" s="438" t="n">
        <v>0</v>
      </c>
      <c r="G494" s="438" t="n">
        <v>0</v>
      </c>
      <c r="H494" s="438" t="n">
        <v>0</v>
      </c>
      <c r="I494" s="438" t="n">
        <v>0</v>
      </c>
      <c r="J494" s="438" t="n">
        <v>0</v>
      </c>
      <c r="K494" s="439" t="n">
        <v>0</v>
      </c>
      <c r="L494" s="440" t="n">
        <v>0</v>
      </c>
    </row>
    <row r="495" s="413" customFormat="true" ht="24" hidden="false" customHeight="true" outlineLevel="0" collapsed="false">
      <c r="A495" s="382" t="s">
        <v>1003</v>
      </c>
      <c r="B495" s="413" t="s">
        <v>561</v>
      </c>
      <c r="C495" s="196" t="s">
        <v>1039</v>
      </c>
      <c r="D495" s="419" t="s">
        <v>1040</v>
      </c>
      <c r="E495" s="438" t="n">
        <v>0</v>
      </c>
      <c r="F495" s="438" t="n">
        <v>0</v>
      </c>
      <c r="G495" s="438" t="n">
        <v>0</v>
      </c>
      <c r="H495" s="438" t="n">
        <v>0</v>
      </c>
      <c r="I495" s="438" t="n">
        <v>0</v>
      </c>
      <c r="J495" s="438" t="n">
        <v>0</v>
      </c>
      <c r="K495" s="439" t="n">
        <v>0</v>
      </c>
      <c r="L495" s="440" t="n">
        <v>0</v>
      </c>
    </row>
    <row r="496" s="413" customFormat="true" ht="24" hidden="false" customHeight="true" outlineLevel="0" collapsed="false">
      <c r="A496" s="382" t="s">
        <v>1003</v>
      </c>
      <c r="B496" s="413" t="s">
        <v>561</v>
      </c>
      <c r="C496" s="196" t="s">
        <v>1041</v>
      </c>
      <c r="D496" s="419" t="s">
        <v>1042</v>
      </c>
      <c r="E496" s="438" t="n">
        <v>0</v>
      </c>
      <c r="F496" s="438" t="n">
        <v>0</v>
      </c>
      <c r="G496" s="438" t="n">
        <v>0</v>
      </c>
      <c r="H496" s="438" t="n">
        <v>0</v>
      </c>
      <c r="I496" s="438" t="n">
        <v>0</v>
      </c>
      <c r="J496" s="438" t="n">
        <v>0</v>
      </c>
      <c r="K496" s="439" t="n">
        <v>0</v>
      </c>
      <c r="L496" s="440" t="n">
        <v>0</v>
      </c>
    </row>
    <row r="497" s="413" customFormat="true" ht="24" hidden="false" customHeight="true" outlineLevel="0" collapsed="false">
      <c r="A497" s="382" t="s">
        <v>1003</v>
      </c>
      <c r="B497" s="413" t="s">
        <v>561</v>
      </c>
      <c r="C497" s="196" t="s">
        <v>1043</v>
      </c>
      <c r="D497" s="419" t="s">
        <v>1044</v>
      </c>
      <c r="E497" s="438" t="n">
        <v>0</v>
      </c>
      <c r="F497" s="438" t="n">
        <v>0</v>
      </c>
      <c r="G497" s="438" t="n">
        <v>0</v>
      </c>
      <c r="H497" s="438" t="n">
        <v>0</v>
      </c>
      <c r="I497" s="438" t="n">
        <v>0</v>
      </c>
      <c r="J497" s="438" t="n">
        <v>0</v>
      </c>
      <c r="K497" s="439" t="n">
        <v>0</v>
      </c>
      <c r="L497" s="440" t="n">
        <v>0</v>
      </c>
    </row>
    <row r="498" s="413" customFormat="true" ht="24" hidden="false" customHeight="true" outlineLevel="0" collapsed="false">
      <c r="A498" s="382" t="s">
        <v>1003</v>
      </c>
      <c r="B498" s="413" t="s">
        <v>561</v>
      </c>
      <c r="C498" s="196" t="s">
        <v>1045</v>
      </c>
      <c r="D498" s="419" t="s">
        <v>1046</v>
      </c>
      <c r="E498" s="438" t="n">
        <v>0</v>
      </c>
      <c r="F498" s="438" t="n">
        <v>0</v>
      </c>
      <c r="G498" s="438" t="n">
        <v>0</v>
      </c>
      <c r="H498" s="438" t="n">
        <v>0</v>
      </c>
      <c r="I498" s="438" t="n">
        <v>0</v>
      </c>
      <c r="J498" s="438" t="n">
        <v>0</v>
      </c>
      <c r="K498" s="439" t="n">
        <v>0</v>
      </c>
      <c r="L498" s="440" t="n">
        <v>0</v>
      </c>
    </row>
    <row r="499" s="413" customFormat="true" ht="24" hidden="false" customHeight="true" outlineLevel="0" collapsed="false">
      <c r="A499" s="382" t="s">
        <v>1003</v>
      </c>
      <c r="B499" s="413" t="s">
        <v>561</v>
      </c>
      <c r="C499" s="196" t="s">
        <v>1047</v>
      </c>
      <c r="D499" s="419" t="s">
        <v>1048</v>
      </c>
      <c r="E499" s="438" t="n">
        <v>0</v>
      </c>
      <c r="F499" s="438" t="n">
        <v>0</v>
      </c>
      <c r="G499" s="438" t="n">
        <v>0</v>
      </c>
      <c r="H499" s="438" t="n">
        <v>0</v>
      </c>
      <c r="I499" s="438" t="n">
        <v>0</v>
      </c>
      <c r="J499" s="438" t="n">
        <v>0</v>
      </c>
      <c r="K499" s="439" t="n">
        <v>0</v>
      </c>
      <c r="L499" s="440" t="n">
        <v>0</v>
      </c>
    </row>
    <row r="500" s="413" customFormat="true" ht="24" hidden="false" customHeight="true" outlineLevel="0" collapsed="false">
      <c r="A500" s="382" t="s">
        <v>1003</v>
      </c>
      <c r="B500" s="413" t="s">
        <v>561</v>
      </c>
      <c r="C500" s="196" t="s">
        <v>1049</v>
      </c>
      <c r="D500" s="419" t="s">
        <v>1050</v>
      </c>
      <c r="E500" s="438" t="n">
        <v>0</v>
      </c>
      <c r="F500" s="438" t="n">
        <v>0</v>
      </c>
      <c r="G500" s="438" t="n">
        <v>0</v>
      </c>
      <c r="H500" s="438" t="n">
        <v>0</v>
      </c>
      <c r="I500" s="438" t="n">
        <v>0</v>
      </c>
      <c r="J500" s="438" t="n">
        <v>0</v>
      </c>
      <c r="K500" s="439" t="n">
        <v>0</v>
      </c>
      <c r="L500" s="440" t="n">
        <v>0</v>
      </c>
    </row>
    <row r="501" s="413" customFormat="true" ht="24" hidden="false" customHeight="true" outlineLevel="0" collapsed="false">
      <c r="A501" s="382" t="s">
        <v>1003</v>
      </c>
      <c r="B501" s="413" t="s">
        <v>561</v>
      </c>
      <c r="C501" s="196" t="s">
        <v>1051</v>
      </c>
      <c r="D501" s="419" t="s">
        <v>1052</v>
      </c>
      <c r="E501" s="438" t="n">
        <v>0</v>
      </c>
      <c r="F501" s="438" t="n">
        <v>0</v>
      </c>
      <c r="G501" s="438" t="n">
        <v>0</v>
      </c>
      <c r="H501" s="438" t="n">
        <v>0</v>
      </c>
      <c r="I501" s="438" t="n">
        <v>0</v>
      </c>
      <c r="J501" s="438" t="n">
        <v>0</v>
      </c>
      <c r="K501" s="439" t="n">
        <v>0</v>
      </c>
      <c r="L501" s="440" t="n">
        <v>0</v>
      </c>
    </row>
    <row r="502" s="413" customFormat="true" ht="24" hidden="false" customHeight="true" outlineLevel="0" collapsed="false">
      <c r="A502" s="382" t="s">
        <v>1003</v>
      </c>
      <c r="B502" s="413" t="s">
        <v>561</v>
      </c>
      <c r="C502" s="196" t="s">
        <v>1059</v>
      </c>
      <c r="D502" s="419" t="s">
        <v>1060</v>
      </c>
      <c r="E502" s="438" t="n">
        <v>0</v>
      </c>
      <c r="F502" s="438" t="n">
        <v>0</v>
      </c>
      <c r="G502" s="438" t="n">
        <v>0</v>
      </c>
      <c r="H502" s="438" t="n">
        <v>0</v>
      </c>
      <c r="I502" s="438" t="n">
        <v>0</v>
      </c>
      <c r="J502" s="438" t="n">
        <v>0</v>
      </c>
      <c r="K502" s="439" t="n">
        <v>0</v>
      </c>
      <c r="L502" s="440" t="n">
        <v>0</v>
      </c>
    </row>
    <row r="503" s="413" customFormat="true" ht="24" hidden="false" customHeight="true" outlineLevel="0" collapsed="false">
      <c r="A503" s="382" t="s">
        <v>1003</v>
      </c>
      <c r="B503" s="413" t="s">
        <v>561</v>
      </c>
      <c r="C503" s="196" t="s">
        <v>1061</v>
      </c>
      <c r="D503" s="419" t="s">
        <v>1062</v>
      </c>
      <c r="E503" s="438" t="n">
        <v>0</v>
      </c>
      <c r="F503" s="438" t="n">
        <v>0</v>
      </c>
      <c r="G503" s="438" t="n">
        <v>0</v>
      </c>
      <c r="H503" s="438" t="n">
        <v>0</v>
      </c>
      <c r="I503" s="438" t="n">
        <v>0</v>
      </c>
      <c r="J503" s="438" t="n">
        <v>0</v>
      </c>
      <c r="K503" s="439" t="n">
        <v>0</v>
      </c>
      <c r="L503" s="440" t="n">
        <v>0</v>
      </c>
    </row>
    <row r="504" s="413" customFormat="true" ht="24" hidden="false" customHeight="true" outlineLevel="0" collapsed="false">
      <c r="A504" s="382" t="s">
        <v>1003</v>
      </c>
      <c r="B504" s="413" t="s">
        <v>561</v>
      </c>
      <c r="C504" s="196" t="s">
        <v>1063</v>
      </c>
      <c r="D504" s="419" t="s">
        <v>1064</v>
      </c>
      <c r="E504" s="438" t="n">
        <v>0</v>
      </c>
      <c r="F504" s="438" t="n">
        <v>0</v>
      </c>
      <c r="G504" s="438" t="n">
        <v>0</v>
      </c>
      <c r="H504" s="438" t="n">
        <v>0</v>
      </c>
      <c r="I504" s="438" t="n">
        <v>0</v>
      </c>
      <c r="J504" s="438" t="n">
        <v>0</v>
      </c>
      <c r="K504" s="439" t="n">
        <v>0</v>
      </c>
      <c r="L504" s="440" t="n">
        <v>0</v>
      </c>
    </row>
    <row r="505" s="413" customFormat="true" ht="24" hidden="false" customHeight="true" outlineLevel="0" collapsed="false">
      <c r="A505" s="382" t="s">
        <v>1003</v>
      </c>
      <c r="B505" s="413" t="s">
        <v>561</v>
      </c>
      <c r="C505" s="196" t="s">
        <v>1065</v>
      </c>
      <c r="D505" s="419" t="s">
        <v>1066</v>
      </c>
      <c r="E505" s="438" t="n">
        <v>0</v>
      </c>
      <c r="F505" s="438" t="n">
        <v>0</v>
      </c>
      <c r="G505" s="438" t="n">
        <v>0</v>
      </c>
      <c r="H505" s="438" t="n">
        <v>0</v>
      </c>
      <c r="I505" s="438" t="n">
        <v>0</v>
      </c>
      <c r="J505" s="438" t="n">
        <v>0</v>
      </c>
      <c r="K505" s="439" t="n">
        <v>0</v>
      </c>
      <c r="L505" s="440" t="n">
        <v>0</v>
      </c>
    </row>
    <row r="506" s="413" customFormat="true" ht="24" hidden="false" customHeight="true" outlineLevel="0" collapsed="false">
      <c r="A506" s="382" t="s">
        <v>1003</v>
      </c>
      <c r="B506" s="413" t="s">
        <v>561</v>
      </c>
      <c r="C506" s="196" t="s">
        <v>1067</v>
      </c>
      <c r="D506" s="419" t="s">
        <v>1068</v>
      </c>
      <c r="E506" s="438" t="n">
        <v>0</v>
      </c>
      <c r="F506" s="438" t="n">
        <v>0</v>
      </c>
      <c r="G506" s="438" t="n">
        <v>0</v>
      </c>
      <c r="H506" s="438" t="n">
        <v>0</v>
      </c>
      <c r="I506" s="438" t="n">
        <v>0</v>
      </c>
      <c r="J506" s="438" t="n">
        <v>0</v>
      </c>
      <c r="K506" s="439" t="n">
        <v>0</v>
      </c>
      <c r="L506" s="440" t="n">
        <v>0</v>
      </c>
    </row>
    <row r="507" s="413" customFormat="true" ht="24" hidden="false" customHeight="true" outlineLevel="0" collapsed="false">
      <c r="A507" s="382" t="s">
        <v>1003</v>
      </c>
      <c r="B507" s="413" t="s">
        <v>561</v>
      </c>
      <c r="C507" s="196" t="s">
        <v>1045</v>
      </c>
      <c r="D507" s="419" t="s">
        <v>1069</v>
      </c>
      <c r="E507" s="438" t="n">
        <v>0</v>
      </c>
      <c r="F507" s="438" t="n">
        <v>0</v>
      </c>
      <c r="G507" s="438" t="n">
        <v>0</v>
      </c>
      <c r="H507" s="438" t="n">
        <v>0</v>
      </c>
      <c r="I507" s="438" t="n">
        <v>0</v>
      </c>
      <c r="J507" s="438" t="n">
        <v>0</v>
      </c>
      <c r="K507" s="439" t="n">
        <v>0</v>
      </c>
      <c r="L507" s="440" t="n">
        <v>0</v>
      </c>
    </row>
    <row r="508" s="413" customFormat="true" ht="24" hidden="false" customHeight="true" outlineLevel="0" collapsed="false">
      <c r="A508" s="382" t="s">
        <v>1003</v>
      </c>
      <c r="B508" s="413" t="s">
        <v>561</v>
      </c>
      <c r="C508" s="196" t="s">
        <v>1047</v>
      </c>
      <c r="D508" s="419" t="s">
        <v>1070</v>
      </c>
      <c r="E508" s="438" t="n">
        <v>0</v>
      </c>
      <c r="F508" s="438" t="n">
        <v>0</v>
      </c>
      <c r="G508" s="438" t="n">
        <v>0</v>
      </c>
      <c r="H508" s="438" t="n">
        <v>0</v>
      </c>
      <c r="I508" s="438" t="n">
        <v>0</v>
      </c>
      <c r="J508" s="438" t="n">
        <v>0</v>
      </c>
      <c r="K508" s="439" t="n">
        <v>0</v>
      </c>
      <c r="L508" s="440" t="n">
        <v>0</v>
      </c>
    </row>
    <row r="509" s="413" customFormat="true" ht="24" hidden="false" customHeight="true" outlineLevel="0" collapsed="false">
      <c r="A509" s="382" t="s">
        <v>1003</v>
      </c>
      <c r="B509" s="413" t="s">
        <v>135</v>
      </c>
      <c r="C509" s="196" t="s">
        <v>1071</v>
      </c>
      <c r="D509" s="419" t="s">
        <v>1072</v>
      </c>
      <c r="E509" s="438" t="n">
        <v>0</v>
      </c>
      <c r="F509" s="438" t="n">
        <v>0</v>
      </c>
      <c r="G509" s="438" t="n">
        <v>0</v>
      </c>
      <c r="H509" s="438" t="n">
        <v>0</v>
      </c>
      <c r="I509" s="438" t="n">
        <v>0</v>
      </c>
      <c r="J509" s="438" t="n">
        <v>0</v>
      </c>
      <c r="K509" s="439" t="n">
        <v>0</v>
      </c>
      <c r="L509" s="440" t="n">
        <v>0</v>
      </c>
    </row>
    <row r="510" s="413" customFormat="true" ht="24" hidden="false" customHeight="true" outlineLevel="0" collapsed="false">
      <c r="A510" s="382" t="s">
        <v>1003</v>
      </c>
      <c r="B510" s="413" t="s">
        <v>135</v>
      </c>
      <c r="C510" s="196" t="s">
        <v>1073</v>
      </c>
      <c r="D510" s="419" t="s">
        <v>1074</v>
      </c>
      <c r="E510" s="438" t="n">
        <v>0</v>
      </c>
      <c r="F510" s="438" t="n">
        <v>0</v>
      </c>
      <c r="G510" s="438" t="n">
        <v>0</v>
      </c>
      <c r="H510" s="438" t="n">
        <v>0</v>
      </c>
      <c r="I510" s="438" t="n">
        <v>0</v>
      </c>
      <c r="J510" s="438" t="n">
        <v>0</v>
      </c>
      <c r="K510" s="439" t="n">
        <v>0</v>
      </c>
      <c r="L510" s="440" t="n">
        <v>0</v>
      </c>
    </row>
    <row r="511" s="413" customFormat="true" ht="24" hidden="false" customHeight="true" outlineLevel="0" collapsed="false">
      <c r="A511" s="382" t="s">
        <v>1003</v>
      </c>
      <c r="B511" s="413" t="s">
        <v>135</v>
      </c>
      <c r="C511" s="196" t="s">
        <v>1075</v>
      </c>
      <c r="D511" s="419" t="s">
        <v>1076</v>
      </c>
      <c r="E511" s="438" t="n">
        <v>0</v>
      </c>
      <c r="F511" s="438" t="n">
        <v>0</v>
      </c>
      <c r="G511" s="438" t="n">
        <v>0</v>
      </c>
      <c r="H511" s="438" t="n">
        <v>0</v>
      </c>
      <c r="I511" s="438" t="n">
        <v>0</v>
      </c>
      <c r="J511" s="438" t="n">
        <v>0</v>
      </c>
      <c r="K511" s="439" t="n">
        <v>0</v>
      </c>
      <c r="L511" s="440" t="n">
        <v>0</v>
      </c>
    </row>
    <row r="512" s="413" customFormat="true" ht="24" hidden="false" customHeight="true" outlineLevel="0" collapsed="false">
      <c r="A512" s="382" t="s">
        <v>1003</v>
      </c>
      <c r="B512" s="413" t="s">
        <v>135</v>
      </c>
      <c r="C512" s="196" t="s">
        <v>1077</v>
      </c>
      <c r="D512" s="419" t="s">
        <v>1078</v>
      </c>
      <c r="E512" s="438" t="n">
        <v>0</v>
      </c>
      <c r="F512" s="438" t="n">
        <v>0</v>
      </c>
      <c r="G512" s="438" t="n">
        <v>0</v>
      </c>
      <c r="H512" s="438" t="n">
        <v>0</v>
      </c>
      <c r="I512" s="438" t="n">
        <v>0</v>
      </c>
      <c r="J512" s="438" t="n">
        <v>0</v>
      </c>
      <c r="K512" s="439" t="n">
        <v>0</v>
      </c>
      <c r="L512" s="440" t="n">
        <v>0</v>
      </c>
    </row>
    <row r="513" s="413" customFormat="true" ht="24" hidden="false" customHeight="true" outlineLevel="0" collapsed="false">
      <c r="A513" s="382" t="s">
        <v>1003</v>
      </c>
      <c r="B513" s="413" t="s">
        <v>135</v>
      </c>
      <c r="C513" s="196" t="s">
        <v>1079</v>
      </c>
      <c r="D513" s="419" t="s">
        <v>1080</v>
      </c>
      <c r="E513" s="438" t="n">
        <v>0</v>
      </c>
      <c r="F513" s="438" t="n">
        <v>0</v>
      </c>
      <c r="G513" s="438" t="n">
        <v>0</v>
      </c>
      <c r="H513" s="438" t="n">
        <v>0</v>
      </c>
      <c r="I513" s="438" t="n">
        <v>0</v>
      </c>
      <c r="J513" s="438" t="n">
        <v>0</v>
      </c>
      <c r="K513" s="439" t="n">
        <v>0</v>
      </c>
      <c r="L513" s="440" t="n">
        <v>0</v>
      </c>
    </row>
    <row r="514" s="413" customFormat="true" ht="24" hidden="false" customHeight="true" outlineLevel="0" collapsed="false">
      <c r="A514" s="382" t="s">
        <v>1003</v>
      </c>
      <c r="B514" s="413" t="s">
        <v>135</v>
      </c>
      <c r="C514" s="196" t="s">
        <v>1081</v>
      </c>
      <c r="D514" s="419" t="s">
        <v>1082</v>
      </c>
      <c r="E514" s="438" t="n">
        <v>0</v>
      </c>
      <c r="F514" s="438" t="n">
        <v>0</v>
      </c>
      <c r="G514" s="438" t="n">
        <v>0</v>
      </c>
      <c r="H514" s="438" t="n">
        <v>0</v>
      </c>
      <c r="I514" s="438" t="n">
        <v>0</v>
      </c>
      <c r="J514" s="438" t="n">
        <v>0</v>
      </c>
      <c r="K514" s="439" t="n">
        <v>0</v>
      </c>
      <c r="L514" s="440" t="n">
        <v>0</v>
      </c>
    </row>
    <row r="515" s="413" customFormat="true" ht="24" hidden="false" customHeight="true" outlineLevel="0" collapsed="false">
      <c r="A515" s="382" t="s">
        <v>1003</v>
      </c>
      <c r="B515" s="413" t="s">
        <v>135</v>
      </c>
      <c r="C515" s="196" t="s">
        <v>1083</v>
      </c>
      <c r="D515" s="419" t="s">
        <v>1084</v>
      </c>
      <c r="E515" s="438" t="n">
        <v>0</v>
      </c>
      <c r="F515" s="438" t="n">
        <v>0</v>
      </c>
      <c r="G515" s="438" t="n">
        <v>0</v>
      </c>
      <c r="H515" s="438" t="n">
        <v>0</v>
      </c>
      <c r="I515" s="438" t="n">
        <v>0</v>
      </c>
      <c r="J515" s="438" t="n">
        <v>0</v>
      </c>
      <c r="K515" s="439" t="n">
        <v>0</v>
      </c>
      <c r="L515" s="440" t="n">
        <v>0</v>
      </c>
    </row>
    <row r="516" s="413" customFormat="true" ht="24" hidden="false" customHeight="true" outlineLevel="0" collapsed="false">
      <c r="A516" s="382" t="s">
        <v>1003</v>
      </c>
      <c r="B516" s="413" t="s">
        <v>135</v>
      </c>
      <c r="C516" s="196" t="s">
        <v>1085</v>
      </c>
      <c r="D516" s="419" t="s">
        <v>1086</v>
      </c>
      <c r="E516" s="438" t="n">
        <v>0</v>
      </c>
      <c r="F516" s="438" t="n">
        <v>0</v>
      </c>
      <c r="G516" s="438" t="n">
        <v>0</v>
      </c>
      <c r="H516" s="438" t="n">
        <v>0</v>
      </c>
      <c r="I516" s="438" t="n">
        <v>0</v>
      </c>
      <c r="J516" s="438" t="n">
        <v>0</v>
      </c>
      <c r="K516" s="439" t="n">
        <v>0</v>
      </c>
      <c r="L516" s="440" t="n">
        <v>0</v>
      </c>
    </row>
    <row r="517" s="413" customFormat="true" ht="24" hidden="false" customHeight="true" outlineLevel="0" collapsed="false">
      <c r="A517" s="382" t="s">
        <v>1003</v>
      </c>
      <c r="B517" s="413" t="s">
        <v>135</v>
      </c>
      <c r="C517" s="196" t="s">
        <v>1087</v>
      </c>
      <c r="D517" s="419" t="s">
        <v>1088</v>
      </c>
      <c r="E517" s="438" t="n">
        <v>0</v>
      </c>
      <c r="F517" s="438" t="n">
        <v>0</v>
      </c>
      <c r="G517" s="438" t="n">
        <v>0</v>
      </c>
      <c r="H517" s="438" t="n">
        <v>0</v>
      </c>
      <c r="I517" s="438" t="n">
        <v>0</v>
      </c>
      <c r="J517" s="438" t="n">
        <v>0</v>
      </c>
      <c r="K517" s="439" t="n">
        <v>0</v>
      </c>
      <c r="L517" s="440" t="n">
        <v>0</v>
      </c>
    </row>
    <row r="518" s="413" customFormat="true" ht="24" hidden="false" customHeight="true" outlineLevel="0" collapsed="false">
      <c r="A518" s="382" t="s">
        <v>1003</v>
      </c>
      <c r="B518" s="413" t="s">
        <v>135</v>
      </c>
      <c r="C518" s="196" t="s">
        <v>1089</v>
      </c>
      <c r="D518" s="419" t="s">
        <v>1090</v>
      </c>
      <c r="E518" s="438" t="n">
        <v>0</v>
      </c>
      <c r="F518" s="438" t="n">
        <v>0</v>
      </c>
      <c r="G518" s="438" t="n">
        <v>0</v>
      </c>
      <c r="H518" s="438" t="n">
        <v>0</v>
      </c>
      <c r="I518" s="438" t="n">
        <v>0</v>
      </c>
      <c r="J518" s="438" t="n">
        <v>0</v>
      </c>
      <c r="K518" s="439" t="n">
        <v>0</v>
      </c>
      <c r="L518" s="440" t="n">
        <v>0</v>
      </c>
    </row>
    <row r="519" s="413" customFormat="true" ht="24" hidden="false" customHeight="true" outlineLevel="0" collapsed="false">
      <c r="A519" s="382" t="s">
        <v>1003</v>
      </c>
      <c r="B519" s="413" t="s">
        <v>135</v>
      </c>
      <c r="C519" s="196" t="s">
        <v>1091</v>
      </c>
      <c r="D519" s="419" t="s">
        <v>1092</v>
      </c>
      <c r="E519" s="438" t="n">
        <v>0</v>
      </c>
      <c r="F519" s="438" t="n">
        <v>0</v>
      </c>
      <c r="G519" s="438" t="n">
        <v>0</v>
      </c>
      <c r="H519" s="438" t="n">
        <v>0</v>
      </c>
      <c r="I519" s="438" t="n">
        <v>0</v>
      </c>
      <c r="J519" s="438" t="n">
        <v>0</v>
      </c>
      <c r="K519" s="439" t="n">
        <v>0</v>
      </c>
      <c r="L519" s="440" t="n">
        <v>0</v>
      </c>
    </row>
    <row r="520" s="413" customFormat="true" ht="24" hidden="false" customHeight="true" outlineLevel="0" collapsed="false">
      <c r="A520" s="382" t="s">
        <v>1003</v>
      </c>
      <c r="B520" s="413" t="s">
        <v>135</v>
      </c>
      <c r="C520" s="196" t="s">
        <v>1093</v>
      </c>
      <c r="D520" s="419" t="s">
        <v>1094</v>
      </c>
      <c r="E520" s="438" t="n">
        <v>0</v>
      </c>
      <c r="F520" s="438" t="n">
        <v>0</v>
      </c>
      <c r="G520" s="438" t="n">
        <v>0</v>
      </c>
      <c r="H520" s="438" t="n">
        <v>0</v>
      </c>
      <c r="I520" s="438" t="n">
        <v>0</v>
      </c>
      <c r="J520" s="438" t="n">
        <v>0</v>
      </c>
      <c r="K520" s="439" t="n">
        <v>0</v>
      </c>
      <c r="L520" s="440" t="n">
        <v>0</v>
      </c>
    </row>
    <row r="521" s="413" customFormat="true" ht="24" hidden="false" customHeight="true" outlineLevel="0" collapsed="false">
      <c r="A521" s="382" t="s">
        <v>1003</v>
      </c>
      <c r="B521" s="413" t="s">
        <v>135</v>
      </c>
      <c r="C521" s="196" t="s">
        <v>1095</v>
      </c>
      <c r="D521" s="419" t="s">
        <v>1096</v>
      </c>
      <c r="E521" s="438" t="n">
        <v>0</v>
      </c>
      <c r="F521" s="438" t="n">
        <v>0</v>
      </c>
      <c r="G521" s="438" t="n">
        <v>0</v>
      </c>
      <c r="H521" s="438" t="n">
        <v>0</v>
      </c>
      <c r="I521" s="438" t="n">
        <v>0</v>
      </c>
      <c r="J521" s="438" t="n">
        <v>0</v>
      </c>
      <c r="K521" s="439" t="n">
        <v>0</v>
      </c>
      <c r="L521" s="440" t="n">
        <v>0</v>
      </c>
    </row>
    <row r="522" s="413" customFormat="true" ht="24" hidden="false" customHeight="true" outlineLevel="0" collapsed="false">
      <c r="A522" s="382" t="s">
        <v>1003</v>
      </c>
      <c r="B522" s="413" t="s">
        <v>135</v>
      </c>
      <c r="C522" s="196" t="s">
        <v>1079</v>
      </c>
      <c r="D522" s="419" t="s">
        <v>1097</v>
      </c>
      <c r="E522" s="438" t="n">
        <v>0</v>
      </c>
      <c r="F522" s="438" t="n">
        <v>0</v>
      </c>
      <c r="G522" s="438" t="n">
        <v>0</v>
      </c>
      <c r="H522" s="438" t="n">
        <v>0</v>
      </c>
      <c r="I522" s="438" t="n">
        <v>0</v>
      </c>
      <c r="J522" s="438" t="n">
        <v>0</v>
      </c>
      <c r="K522" s="439" t="n">
        <v>0</v>
      </c>
      <c r="L522" s="440" t="n">
        <v>0</v>
      </c>
    </row>
    <row r="523" s="413" customFormat="true" ht="24" hidden="false" customHeight="true" outlineLevel="0" collapsed="false">
      <c r="A523" s="382" t="s">
        <v>1003</v>
      </c>
      <c r="B523" s="413" t="s">
        <v>135</v>
      </c>
      <c r="C523" s="196" t="s">
        <v>1081</v>
      </c>
      <c r="D523" s="419" t="s">
        <v>1098</v>
      </c>
      <c r="E523" s="438" t="n">
        <v>0</v>
      </c>
      <c r="F523" s="438" t="n">
        <v>0</v>
      </c>
      <c r="G523" s="438" t="n">
        <v>0</v>
      </c>
      <c r="H523" s="438" t="n">
        <v>0</v>
      </c>
      <c r="I523" s="438" t="n">
        <v>0</v>
      </c>
      <c r="J523" s="438" t="n">
        <v>0</v>
      </c>
      <c r="K523" s="439" t="n">
        <v>0</v>
      </c>
      <c r="L523" s="440" t="n">
        <v>0</v>
      </c>
    </row>
    <row r="524" s="413" customFormat="true" ht="24" hidden="false" customHeight="true" outlineLevel="0" collapsed="false">
      <c r="A524" s="382" t="s">
        <v>1003</v>
      </c>
      <c r="B524" s="413" t="s">
        <v>135</v>
      </c>
      <c r="C524" s="196" t="s">
        <v>1083</v>
      </c>
      <c r="D524" s="419" t="s">
        <v>1099</v>
      </c>
      <c r="E524" s="438" t="n">
        <v>0</v>
      </c>
      <c r="F524" s="438" t="n">
        <v>0</v>
      </c>
      <c r="G524" s="438" t="n">
        <v>0</v>
      </c>
      <c r="H524" s="438" t="n">
        <v>0</v>
      </c>
      <c r="I524" s="438" t="n">
        <v>0</v>
      </c>
      <c r="J524" s="438" t="n">
        <v>0</v>
      </c>
      <c r="K524" s="439" t="n">
        <v>0</v>
      </c>
      <c r="L524" s="440" t="n">
        <v>0</v>
      </c>
    </row>
    <row r="525" s="413" customFormat="true" ht="24" hidden="false" customHeight="true" outlineLevel="0" collapsed="false">
      <c r="A525" s="382" t="s">
        <v>1003</v>
      </c>
      <c r="B525" s="413" t="s">
        <v>135</v>
      </c>
      <c r="C525" s="196" t="s">
        <v>1100</v>
      </c>
      <c r="D525" s="419" t="s">
        <v>1101</v>
      </c>
      <c r="E525" s="438" t="n">
        <v>0</v>
      </c>
      <c r="F525" s="438" t="n">
        <v>0</v>
      </c>
      <c r="G525" s="438" t="n">
        <v>0</v>
      </c>
      <c r="H525" s="438" t="n">
        <v>0</v>
      </c>
      <c r="I525" s="438" t="n">
        <v>0</v>
      </c>
      <c r="J525" s="438" t="n">
        <v>0</v>
      </c>
      <c r="K525" s="439" t="n">
        <v>0</v>
      </c>
      <c r="L525" s="440" t="n">
        <v>0</v>
      </c>
    </row>
    <row r="526" s="413" customFormat="true" ht="24" hidden="false" customHeight="true" outlineLevel="0" collapsed="false">
      <c r="A526" s="382" t="s">
        <v>1003</v>
      </c>
      <c r="B526" s="413" t="s">
        <v>135</v>
      </c>
      <c r="C526" s="196" t="s">
        <v>1102</v>
      </c>
      <c r="D526" s="419" t="s">
        <v>1103</v>
      </c>
      <c r="E526" s="438" t="n">
        <v>0</v>
      </c>
      <c r="F526" s="438" t="n">
        <v>0</v>
      </c>
      <c r="G526" s="438" t="n">
        <v>0</v>
      </c>
      <c r="H526" s="438" t="n">
        <v>0</v>
      </c>
      <c r="I526" s="438" t="n">
        <v>0</v>
      </c>
      <c r="J526" s="438" t="n">
        <v>0</v>
      </c>
      <c r="K526" s="439" t="n">
        <v>0</v>
      </c>
      <c r="L526" s="440" t="n">
        <v>0</v>
      </c>
    </row>
    <row r="527" s="413" customFormat="true" ht="24" hidden="false" customHeight="true" outlineLevel="0" collapsed="false">
      <c r="A527" s="382" t="s">
        <v>1003</v>
      </c>
      <c r="B527" s="413" t="s">
        <v>135</v>
      </c>
      <c r="C527" s="196" t="s">
        <v>1104</v>
      </c>
      <c r="D527" s="419" t="s">
        <v>1105</v>
      </c>
      <c r="E527" s="438" t="n">
        <v>0</v>
      </c>
      <c r="F527" s="438" t="n">
        <v>0</v>
      </c>
      <c r="G527" s="438" t="n">
        <v>0</v>
      </c>
      <c r="H527" s="438" t="n">
        <v>0</v>
      </c>
      <c r="I527" s="438" t="n">
        <v>0</v>
      </c>
      <c r="J527" s="438" t="n">
        <v>0</v>
      </c>
      <c r="K527" s="439" t="n">
        <v>0</v>
      </c>
      <c r="L527" s="440" t="n">
        <v>0</v>
      </c>
    </row>
    <row r="528" s="413" customFormat="true" ht="24" hidden="false" customHeight="true" outlineLevel="0" collapsed="false">
      <c r="A528" s="382" t="s">
        <v>1003</v>
      </c>
      <c r="B528" s="413" t="s">
        <v>135</v>
      </c>
      <c r="C528" s="196" t="s">
        <v>1106</v>
      </c>
      <c r="D528" s="419" t="s">
        <v>1107</v>
      </c>
      <c r="E528" s="438" t="n">
        <v>0</v>
      </c>
      <c r="F528" s="438" t="n">
        <v>0</v>
      </c>
      <c r="G528" s="438" t="n">
        <v>0</v>
      </c>
      <c r="H528" s="438" t="n">
        <v>0</v>
      </c>
      <c r="I528" s="438" t="n">
        <v>0</v>
      </c>
      <c r="J528" s="438" t="n">
        <v>0</v>
      </c>
      <c r="K528" s="439" t="n">
        <v>0</v>
      </c>
      <c r="L528" s="440" t="n">
        <v>0</v>
      </c>
    </row>
    <row r="529" s="413" customFormat="true" ht="24" hidden="false" customHeight="true" outlineLevel="0" collapsed="false">
      <c r="A529" s="382" t="s">
        <v>1003</v>
      </c>
      <c r="B529" s="413" t="s">
        <v>135</v>
      </c>
      <c r="C529" s="196" t="s">
        <v>1108</v>
      </c>
      <c r="D529" s="419" t="s">
        <v>1109</v>
      </c>
      <c r="E529" s="438" t="n">
        <v>0</v>
      </c>
      <c r="F529" s="438" t="n">
        <v>0</v>
      </c>
      <c r="G529" s="438" t="n">
        <v>0</v>
      </c>
      <c r="H529" s="438" t="n">
        <v>0</v>
      </c>
      <c r="I529" s="438" t="n">
        <v>0</v>
      </c>
      <c r="J529" s="438" t="n">
        <v>0</v>
      </c>
      <c r="K529" s="439" t="n">
        <v>0</v>
      </c>
      <c r="L529" s="440" t="n">
        <v>0</v>
      </c>
    </row>
    <row r="530" s="413" customFormat="true" ht="24" hidden="false" customHeight="true" outlineLevel="0" collapsed="false">
      <c r="A530" s="382" t="s">
        <v>1003</v>
      </c>
      <c r="B530" s="413" t="s">
        <v>135</v>
      </c>
      <c r="C530" s="196" t="s">
        <v>1110</v>
      </c>
      <c r="D530" s="419" t="s">
        <v>1111</v>
      </c>
      <c r="E530" s="438" t="n">
        <v>0</v>
      </c>
      <c r="F530" s="438" t="n">
        <v>0</v>
      </c>
      <c r="G530" s="438" t="n">
        <v>0</v>
      </c>
      <c r="H530" s="438" t="n">
        <v>0</v>
      </c>
      <c r="I530" s="438" t="n">
        <v>0</v>
      </c>
      <c r="J530" s="438" t="n">
        <v>0</v>
      </c>
      <c r="K530" s="439" t="n">
        <v>0</v>
      </c>
      <c r="L530" s="440" t="n">
        <v>0</v>
      </c>
    </row>
    <row r="531" s="413" customFormat="true" ht="24" hidden="false" customHeight="true" outlineLevel="0" collapsed="false">
      <c r="A531" s="382" t="s">
        <v>1003</v>
      </c>
      <c r="B531" s="413" t="s">
        <v>135</v>
      </c>
      <c r="C531" s="196" t="s">
        <v>1012</v>
      </c>
      <c r="D531" s="419" t="s">
        <v>1112</v>
      </c>
      <c r="E531" s="438" t="n">
        <v>0</v>
      </c>
      <c r="F531" s="438" t="n">
        <v>0</v>
      </c>
      <c r="G531" s="438" t="n">
        <v>0</v>
      </c>
      <c r="H531" s="438" t="n">
        <v>0</v>
      </c>
      <c r="I531" s="438" t="n">
        <v>0</v>
      </c>
      <c r="J531" s="438" t="n">
        <v>0</v>
      </c>
      <c r="K531" s="439" t="n">
        <v>0</v>
      </c>
      <c r="L531" s="440" t="n">
        <v>0</v>
      </c>
    </row>
    <row r="532" s="413" customFormat="true" ht="24" hidden="false" customHeight="true" outlineLevel="0" collapsed="false">
      <c r="A532" s="382" t="s">
        <v>1003</v>
      </c>
      <c r="B532" s="413" t="s">
        <v>135</v>
      </c>
      <c r="C532" s="196" t="s">
        <v>1113</v>
      </c>
      <c r="D532" s="419" t="s">
        <v>1114</v>
      </c>
      <c r="E532" s="438" t="n">
        <v>0</v>
      </c>
      <c r="F532" s="438" t="n">
        <v>0</v>
      </c>
      <c r="G532" s="438" t="n">
        <v>0</v>
      </c>
      <c r="H532" s="438" t="n">
        <v>0</v>
      </c>
      <c r="I532" s="438" t="n">
        <v>0</v>
      </c>
      <c r="J532" s="438" t="n">
        <v>0</v>
      </c>
      <c r="K532" s="439" t="n">
        <v>0</v>
      </c>
      <c r="L532" s="440" t="n">
        <v>0</v>
      </c>
    </row>
  </sheetData>
  <autoFilter ref="A18:L532"/>
  <mergeCells count="4">
    <mergeCell ref="K4:K5"/>
    <mergeCell ref="L4:L7"/>
    <mergeCell ref="M4:M5"/>
    <mergeCell ref="N4:N5"/>
  </mergeCells>
  <printOptions headings="false" gridLines="false" gridLinesSet="true" horizontalCentered="true" verticalCentered="true"/>
  <pageMargins left="0.0784722222222222" right="0.0784722222222222" top="0.0784722222222222" bottom="0.0784722222222222" header="0.511805555555555" footer="0.511805555555555"/>
  <pageSetup paperSize="8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3715A"/>
    <pageSetUpPr fitToPage="true"/>
  </sheetPr>
  <dimension ref="A1:IV53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7" topLeftCell="A21" activePane="bottomLeft" state="frozen"/>
      <selection pane="topLeft" activeCell="A1" activeCellId="0" sqref="A1"/>
      <selection pane="bottomLeft" activeCell="A4" activeCellId="0" sqref="A4"/>
    </sheetView>
  </sheetViews>
  <sheetFormatPr defaultRowHeight="12.8" zeroHeight="false" outlineLevelRow="0" outlineLevelCol="0"/>
  <cols>
    <col collapsed="false" customWidth="true" hidden="false" outlineLevel="0" max="2" min="1" style="29" width="14.15"/>
    <col collapsed="false" customWidth="true" hidden="false" outlineLevel="0" max="3" min="3" style="29" width="30.43"/>
    <col collapsed="false" customWidth="true" hidden="false" outlineLevel="0" max="4" min="4" style="29" width="25.29"/>
    <col collapsed="false" customWidth="true" hidden="false" outlineLevel="0" max="11" min="5" style="463" width="18.38"/>
    <col collapsed="false" customWidth="true" hidden="false" outlineLevel="0" max="12" min="12" style="463" width="19.17"/>
    <col collapsed="false" customWidth="true" hidden="false" outlineLevel="0" max="14" min="13" style="29" width="16.33"/>
    <col collapsed="false" customWidth="true" hidden="false" outlineLevel="0" max="256" min="15" style="29" width="10.99"/>
    <col collapsed="false" customWidth="true" hidden="false" outlineLevel="0" max="258" min="257" style="29" width="14.15"/>
    <col collapsed="false" customWidth="true" hidden="false" outlineLevel="0" max="259" min="259" style="29" width="30.43"/>
    <col collapsed="false" customWidth="true" hidden="false" outlineLevel="0" max="260" min="260" style="29" width="25.29"/>
    <col collapsed="false" customWidth="true" hidden="false" outlineLevel="0" max="261" min="261" style="29" width="20.14"/>
    <col collapsed="false" customWidth="true" hidden="false" outlineLevel="0" max="263" min="262" style="29" width="15.71"/>
    <col collapsed="false" customWidth="true" hidden="false" outlineLevel="0" max="264" min="264" style="29" width="15.57"/>
    <col collapsed="false" customWidth="true" hidden="false" outlineLevel="0" max="266" min="265" style="29" width="15.71"/>
    <col collapsed="false" customWidth="true" hidden="false" outlineLevel="0" max="267" min="267" style="29" width="16.14"/>
    <col collapsed="false" customWidth="true" hidden="false" outlineLevel="0" max="268" min="268" style="29" width="25.86"/>
    <col collapsed="false" customWidth="true" hidden="false" outlineLevel="0" max="512" min="269" style="29" width="10.99"/>
    <col collapsed="false" customWidth="true" hidden="false" outlineLevel="0" max="514" min="513" style="29" width="14.15"/>
    <col collapsed="false" customWidth="true" hidden="false" outlineLevel="0" max="515" min="515" style="29" width="30.43"/>
    <col collapsed="false" customWidth="true" hidden="false" outlineLevel="0" max="516" min="516" style="29" width="25.29"/>
    <col collapsed="false" customWidth="true" hidden="false" outlineLevel="0" max="517" min="517" style="29" width="20.14"/>
    <col collapsed="false" customWidth="true" hidden="false" outlineLevel="0" max="519" min="518" style="29" width="15.71"/>
    <col collapsed="false" customWidth="true" hidden="false" outlineLevel="0" max="520" min="520" style="29" width="15.57"/>
    <col collapsed="false" customWidth="true" hidden="false" outlineLevel="0" max="522" min="521" style="29" width="15.71"/>
    <col collapsed="false" customWidth="true" hidden="false" outlineLevel="0" max="523" min="523" style="29" width="16.14"/>
    <col collapsed="false" customWidth="true" hidden="false" outlineLevel="0" max="524" min="524" style="29" width="25.86"/>
    <col collapsed="false" customWidth="true" hidden="false" outlineLevel="0" max="768" min="525" style="29" width="10.99"/>
    <col collapsed="false" customWidth="true" hidden="false" outlineLevel="0" max="770" min="769" style="29" width="14.15"/>
    <col collapsed="false" customWidth="true" hidden="false" outlineLevel="0" max="771" min="771" style="29" width="30.43"/>
    <col collapsed="false" customWidth="true" hidden="false" outlineLevel="0" max="772" min="772" style="29" width="25.29"/>
    <col collapsed="false" customWidth="true" hidden="false" outlineLevel="0" max="773" min="773" style="29" width="20.14"/>
    <col collapsed="false" customWidth="true" hidden="false" outlineLevel="0" max="775" min="774" style="29" width="15.71"/>
    <col collapsed="false" customWidth="true" hidden="false" outlineLevel="0" max="776" min="776" style="29" width="15.57"/>
    <col collapsed="false" customWidth="true" hidden="false" outlineLevel="0" max="778" min="777" style="29" width="15.71"/>
    <col collapsed="false" customWidth="true" hidden="false" outlineLevel="0" max="779" min="779" style="29" width="16.14"/>
    <col collapsed="false" customWidth="true" hidden="false" outlineLevel="0" max="780" min="780" style="29" width="25.86"/>
    <col collapsed="false" customWidth="true" hidden="false" outlineLevel="0" max="1025" min="781" style="29" width="10.99"/>
  </cols>
  <sheetData>
    <row r="1" customFormat="false" ht="18" hidden="false" customHeight="true" outlineLevel="0" collapsed="false">
      <c r="A1" s="50" t="s">
        <v>1340</v>
      </c>
      <c r="B1" s="96"/>
      <c r="C1" s="96"/>
      <c r="D1" s="95"/>
      <c r="E1" s="464"/>
      <c r="F1" s="464"/>
      <c r="G1" s="465"/>
      <c r="H1" s="465"/>
      <c r="I1" s="465"/>
      <c r="J1" s="465"/>
      <c r="K1" s="466"/>
      <c r="L1" s="467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customFormat="false" ht="15" hidden="false" customHeight="true" outlineLevel="0" collapsed="false">
      <c r="A2" s="334" t="s">
        <v>1353</v>
      </c>
      <c r="B2" s="97"/>
      <c r="C2" s="97"/>
      <c r="D2" s="84"/>
      <c r="E2" s="0"/>
      <c r="F2" s="468"/>
      <c r="G2" s="114"/>
      <c r="H2" s="114"/>
      <c r="I2" s="114"/>
      <c r="J2" s="114"/>
      <c r="K2" s="469"/>
      <c r="L2" s="470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customFormat="false" ht="15.75" hidden="false" customHeight="true" outlineLevel="0" collapsed="false">
      <c r="A3" s="334" t="s">
        <v>1342</v>
      </c>
      <c r="B3" s="97"/>
      <c r="C3" s="97"/>
      <c r="D3" s="97"/>
      <c r="E3" s="468"/>
      <c r="F3" s="468"/>
      <c r="G3" s="114"/>
      <c r="H3" s="114"/>
      <c r="I3" s="114"/>
      <c r="J3" s="114"/>
      <c r="K3" s="469"/>
      <c r="L3" s="470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</row>
    <row r="4" customFormat="false" ht="45" hidden="false" customHeight="true" outlineLevel="0" collapsed="false">
      <c r="A4" s="413"/>
      <c r="B4" s="413"/>
      <c r="C4" s="413"/>
      <c r="D4" s="387"/>
      <c r="E4" s="424" t="s">
        <v>59</v>
      </c>
      <c r="F4" s="424" t="s">
        <v>60</v>
      </c>
      <c r="G4" s="424" t="s">
        <v>61</v>
      </c>
      <c r="H4" s="424" t="s">
        <v>62</v>
      </c>
      <c r="I4" s="424" t="s">
        <v>63</v>
      </c>
      <c r="J4" s="424" t="s">
        <v>64</v>
      </c>
      <c r="K4" s="333" t="s">
        <v>1335</v>
      </c>
      <c r="L4" s="425" t="s">
        <v>1351</v>
      </c>
      <c r="M4" s="119" t="s">
        <v>90</v>
      </c>
      <c r="N4" s="119" t="s">
        <v>91</v>
      </c>
      <c r="O4" s="55" t="s">
        <v>92</v>
      </c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3"/>
      <c r="CF4" s="413"/>
      <c r="CG4" s="413"/>
      <c r="CH4" s="413"/>
      <c r="CI4" s="413"/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3"/>
      <c r="CV4" s="413"/>
      <c r="CW4" s="413"/>
      <c r="CX4" s="413"/>
      <c r="CY4" s="413"/>
      <c r="CZ4" s="413"/>
      <c r="DA4" s="413"/>
      <c r="DB4" s="413"/>
      <c r="DC4" s="413"/>
      <c r="DD4" s="413"/>
      <c r="DE4" s="413"/>
      <c r="DF4" s="413"/>
      <c r="DG4" s="413"/>
      <c r="DH4" s="413"/>
      <c r="DI4" s="413"/>
      <c r="DJ4" s="413"/>
      <c r="DK4" s="413"/>
      <c r="DL4" s="413"/>
      <c r="DM4" s="413"/>
      <c r="DN4" s="413"/>
      <c r="DO4" s="413"/>
      <c r="DP4" s="413"/>
      <c r="DQ4" s="413"/>
      <c r="DR4" s="413"/>
      <c r="DS4" s="413"/>
      <c r="DT4" s="413"/>
      <c r="DU4" s="413"/>
      <c r="DV4" s="413"/>
      <c r="DW4" s="413"/>
      <c r="DX4" s="413"/>
      <c r="DY4" s="413"/>
      <c r="DZ4" s="413"/>
      <c r="EA4" s="413"/>
      <c r="EB4" s="413"/>
      <c r="EC4" s="413"/>
      <c r="ED4" s="413"/>
      <c r="EE4" s="413"/>
      <c r="EF4" s="413"/>
      <c r="EG4" s="413"/>
      <c r="EH4" s="413"/>
      <c r="EI4" s="413"/>
      <c r="EJ4" s="413"/>
      <c r="EK4" s="413"/>
      <c r="EL4" s="413"/>
      <c r="EM4" s="413"/>
      <c r="EN4" s="413"/>
      <c r="EO4" s="413"/>
      <c r="EP4" s="413"/>
      <c r="EQ4" s="413"/>
      <c r="ER4" s="413"/>
      <c r="ES4" s="413"/>
      <c r="ET4" s="413"/>
      <c r="EU4" s="413"/>
      <c r="EV4" s="413"/>
      <c r="EW4" s="413"/>
      <c r="EX4" s="413"/>
      <c r="EY4" s="413"/>
      <c r="EZ4" s="413"/>
      <c r="FA4" s="413"/>
      <c r="FB4" s="413"/>
      <c r="FC4" s="413"/>
      <c r="FD4" s="413"/>
      <c r="FE4" s="413"/>
      <c r="FF4" s="413"/>
      <c r="FG4" s="413"/>
      <c r="FH4" s="413"/>
      <c r="FI4" s="413"/>
      <c r="FJ4" s="413"/>
      <c r="FK4" s="413"/>
      <c r="FL4" s="413"/>
      <c r="FM4" s="413"/>
      <c r="FN4" s="413"/>
      <c r="FO4" s="413"/>
      <c r="FP4" s="413"/>
      <c r="FQ4" s="413"/>
      <c r="FR4" s="413"/>
      <c r="FS4" s="413"/>
      <c r="FT4" s="413"/>
      <c r="FU4" s="413"/>
      <c r="FV4" s="413"/>
      <c r="FW4" s="413"/>
      <c r="FX4" s="413"/>
      <c r="FY4" s="413"/>
      <c r="FZ4" s="413"/>
      <c r="GA4" s="413"/>
      <c r="GB4" s="413"/>
      <c r="GC4" s="413"/>
      <c r="GD4" s="413"/>
      <c r="GE4" s="413"/>
      <c r="GF4" s="413"/>
      <c r="GG4" s="413"/>
      <c r="GH4" s="413"/>
      <c r="GI4" s="413"/>
      <c r="GJ4" s="413"/>
      <c r="GK4" s="413"/>
      <c r="GL4" s="413"/>
      <c r="GM4" s="413"/>
      <c r="GN4" s="413"/>
      <c r="GO4" s="413"/>
      <c r="GP4" s="413"/>
      <c r="GQ4" s="413"/>
      <c r="GR4" s="413"/>
      <c r="GS4" s="413"/>
      <c r="GT4" s="413"/>
      <c r="GU4" s="413"/>
      <c r="GV4" s="413"/>
      <c r="GW4" s="413"/>
      <c r="GX4" s="413"/>
      <c r="GY4" s="413"/>
      <c r="GZ4" s="413"/>
      <c r="HA4" s="413"/>
      <c r="HB4" s="413"/>
      <c r="HC4" s="413"/>
      <c r="HD4" s="413"/>
      <c r="HE4" s="413"/>
      <c r="HF4" s="413"/>
      <c r="HG4" s="413"/>
      <c r="HH4" s="413"/>
      <c r="HI4" s="413"/>
      <c r="HJ4" s="413"/>
      <c r="HK4" s="413"/>
      <c r="HL4" s="413"/>
      <c r="HM4" s="413"/>
      <c r="HN4" s="413"/>
      <c r="HO4" s="413"/>
      <c r="HP4" s="413"/>
      <c r="HQ4" s="413"/>
      <c r="HR4" s="413"/>
      <c r="HS4" s="413"/>
      <c r="HT4" s="413"/>
      <c r="HU4" s="413"/>
      <c r="HV4" s="413"/>
      <c r="HW4" s="413"/>
      <c r="HX4" s="413"/>
      <c r="HY4" s="413"/>
      <c r="HZ4" s="413"/>
      <c r="IA4" s="413"/>
      <c r="IB4" s="413"/>
      <c r="IC4" s="413"/>
      <c r="ID4" s="413"/>
      <c r="IE4" s="413"/>
      <c r="IF4" s="413"/>
      <c r="IG4" s="413"/>
      <c r="IH4" s="413"/>
      <c r="II4" s="413"/>
      <c r="IJ4" s="413"/>
      <c r="IK4" s="413"/>
      <c r="IL4" s="413"/>
      <c r="IM4" s="413"/>
      <c r="IN4" s="413"/>
      <c r="IO4" s="413"/>
      <c r="IP4" s="413"/>
      <c r="IQ4" s="413"/>
      <c r="IR4" s="413"/>
      <c r="IS4" s="413"/>
      <c r="IT4" s="413"/>
      <c r="IU4" s="413"/>
      <c r="IV4" s="413"/>
    </row>
    <row r="5" s="384" customFormat="true" ht="17" hidden="false" customHeight="true" outlineLevel="0" collapsed="false">
      <c r="A5" s="413"/>
      <c r="B5" s="413"/>
      <c r="C5" s="413"/>
      <c r="D5" s="389" t="s">
        <v>95</v>
      </c>
      <c r="E5" s="121" t="s">
        <v>96</v>
      </c>
      <c r="F5" s="121" t="s">
        <v>97</v>
      </c>
      <c r="G5" s="121" t="s">
        <v>97</v>
      </c>
      <c r="H5" s="121" t="s">
        <v>98</v>
      </c>
      <c r="I5" s="121" t="s">
        <v>97</v>
      </c>
      <c r="J5" s="121" t="s">
        <v>96</v>
      </c>
      <c r="K5" s="333"/>
      <c r="L5" s="425"/>
      <c r="M5" s="119"/>
      <c r="N5" s="119"/>
      <c r="O5" s="55" t="n">
        <v>2015</v>
      </c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413"/>
      <c r="CR5" s="413"/>
      <c r="CS5" s="413"/>
      <c r="CT5" s="413"/>
      <c r="CU5" s="413"/>
      <c r="CV5" s="413"/>
      <c r="CW5" s="413"/>
      <c r="CX5" s="413"/>
      <c r="CY5" s="413"/>
      <c r="CZ5" s="413"/>
      <c r="DA5" s="413"/>
      <c r="DB5" s="413"/>
      <c r="DC5" s="413"/>
      <c r="DD5" s="413"/>
      <c r="DE5" s="413"/>
      <c r="DF5" s="413"/>
      <c r="DG5" s="413"/>
      <c r="DH5" s="413"/>
      <c r="DI5" s="413"/>
      <c r="DJ5" s="413"/>
      <c r="DK5" s="413"/>
      <c r="DL5" s="413"/>
      <c r="DM5" s="413"/>
      <c r="DN5" s="413"/>
      <c r="DO5" s="413"/>
      <c r="DP5" s="413"/>
      <c r="DQ5" s="413"/>
      <c r="DR5" s="413"/>
      <c r="DS5" s="413"/>
      <c r="DT5" s="413"/>
      <c r="DU5" s="413"/>
      <c r="DV5" s="413"/>
      <c r="DW5" s="413"/>
      <c r="DX5" s="413"/>
      <c r="DY5" s="413"/>
      <c r="DZ5" s="413"/>
      <c r="EA5" s="413"/>
      <c r="EB5" s="413"/>
      <c r="EC5" s="413"/>
      <c r="ED5" s="413"/>
      <c r="EE5" s="413"/>
      <c r="EF5" s="413"/>
      <c r="EG5" s="413"/>
      <c r="EH5" s="413"/>
      <c r="EI5" s="413"/>
      <c r="EJ5" s="413"/>
      <c r="EK5" s="413"/>
      <c r="EL5" s="413"/>
      <c r="EM5" s="413"/>
      <c r="EN5" s="413"/>
      <c r="EO5" s="413"/>
      <c r="EP5" s="413"/>
      <c r="EQ5" s="413"/>
      <c r="ER5" s="413"/>
      <c r="ES5" s="413"/>
      <c r="ET5" s="413"/>
      <c r="EU5" s="413"/>
      <c r="EV5" s="413"/>
      <c r="EW5" s="413"/>
      <c r="EX5" s="413"/>
      <c r="EY5" s="413"/>
      <c r="EZ5" s="413"/>
      <c r="FA5" s="413"/>
      <c r="FB5" s="413"/>
      <c r="FC5" s="413"/>
      <c r="FD5" s="413"/>
      <c r="FE5" s="413"/>
      <c r="FF5" s="413"/>
      <c r="FG5" s="413"/>
      <c r="FH5" s="413"/>
      <c r="FI5" s="413"/>
      <c r="FJ5" s="413"/>
      <c r="FK5" s="413"/>
      <c r="FL5" s="413"/>
      <c r="FM5" s="413"/>
      <c r="FN5" s="413"/>
      <c r="FO5" s="413"/>
      <c r="FP5" s="413"/>
      <c r="FQ5" s="413"/>
      <c r="FR5" s="413"/>
      <c r="FS5" s="413"/>
      <c r="FT5" s="413"/>
      <c r="FU5" s="413"/>
      <c r="FV5" s="413"/>
      <c r="FW5" s="413"/>
      <c r="FX5" s="413"/>
      <c r="FY5" s="413"/>
      <c r="FZ5" s="413"/>
      <c r="GA5" s="413"/>
      <c r="GB5" s="413"/>
      <c r="GC5" s="413"/>
      <c r="GD5" s="413"/>
      <c r="GE5" s="413"/>
      <c r="GF5" s="413"/>
      <c r="GG5" s="413"/>
      <c r="GH5" s="413"/>
      <c r="GI5" s="413"/>
      <c r="GJ5" s="413"/>
      <c r="GK5" s="413"/>
      <c r="GL5" s="413"/>
      <c r="GM5" s="413"/>
      <c r="GN5" s="413"/>
      <c r="GO5" s="413"/>
      <c r="GP5" s="413"/>
      <c r="GQ5" s="413"/>
      <c r="GR5" s="413"/>
      <c r="GS5" s="413"/>
      <c r="GT5" s="413"/>
      <c r="GU5" s="413"/>
      <c r="GV5" s="413"/>
      <c r="GW5" s="413"/>
      <c r="GX5" s="413"/>
      <c r="GY5" s="413"/>
      <c r="GZ5" s="413"/>
      <c r="HA5" s="413"/>
      <c r="HB5" s="413"/>
      <c r="HC5" s="413"/>
      <c r="HD5" s="413"/>
      <c r="HE5" s="413"/>
      <c r="HF5" s="413"/>
      <c r="HG5" s="413"/>
      <c r="HH5" s="413"/>
      <c r="HI5" s="413"/>
      <c r="HJ5" s="413"/>
      <c r="HK5" s="413"/>
      <c r="HL5" s="413"/>
      <c r="HM5" s="413"/>
      <c r="HN5" s="413"/>
      <c r="HO5" s="413"/>
      <c r="HP5" s="413"/>
      <c r="HQ5" s="413"/>
      <c r="HR5" s="413"/>
      <c r="HS5" s="413"/>
      <c r="HT5" s="413"/>
      <c r="HU5" s="413"/>
      <c r="HV5" s="413"/>
      <c r="HW5" s="413"/>
      <c r="HX5" s="413"/>
      <c r="HY5" s="413"/>
      <c r="HZ5" s="413"/>
      <c r="IA5" s="413"/>
      <c r="IB5" s="413"/>
      <c r="IC5" s="413"/>
      <c r="ID5" s="413"/>
      <c r="IE5" s="413"/>
      <c r="IF5" s="413"/>
      <c r="IG5" s="413"/>
      <c r="IH5" s="413"/>
      <c r="II5" s="413"/>
      <c r="IJ5" s="413"/>
      <c r="IK5" s="413"/>
      <c r="IL5" s="413"/>
      <c r="IM5" s="413"/>
      <c r="IN5" s="413"/>
      <c r="IO5" s="413"/>
      <c r="IP5" s="413"/>
      <c r="IQ5" s="413"/>
      <c r="IR5" s="413"/>
      <c r="IS5" s="413"/>
      <c r="IT5" s="413"/>
      <c r="IU5" s="413"/>
      <c r="IV5" s="413"/>
    </row>
    <row r="6" customFormat="false" ht="17" hidden="false" customHeight="true" outlineLevel="0" collapsed="false">
      <c r="A6" s="413"/>
      <c r="B6" s="413"/>
      <c r="C6" s="413"/>
      <c r="D6" s="389" t="s">
        <v>66</v>
      </c>
      <c r="E6" s="109" t="n">
        <f aca="false">E8/$L$8</f>
        <v>0.00141691691630526</v>
      </c>
      <c r="F6" s="109" t="n">
        <f aca="false">F8/$L$8</f>
        <v>0.00462641194501335</v>
      </c>
      <c r="G6" s="109" t="n">
        <f aca="false">G8/$L$8</f>
        <v>0.0084021806187973</v>
      </c>
      <c r="H6" s="109" t="n">
        <f aca="false">H8/$L$8</f>
        <v>0.0293387715245476</v>
      </c>
      <c r="I6" s="109" t="n">
        <f aca="false">I8/$L$8</f>
        <v>0.00735009449408459</v>
      </c>
      <c r="J6" s="109" t="n">
        <f aca="false">J8/$L$8</f>
        <v>0.00773798748030859</v>
      </c>
      <c r="K6" s="109" t="n">
        <f aca="false">K8/$L$8</f>
        <v>0.0588723629790567</v>
      </c>
      <c r="L6" s="425"/>
      <c r="M6" s="119"/>
      <c r="N6" s="119"/>
      <c r="O6" s="122" t="n">
        <f aca="false">PrixCEE_Classique!D89</f>
        <v>2.68833333333333</v>
      </c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3"/>
      <c r="DD6" s="413"/>
      <c r="DE6" s="413"/>
      <c r="DF6" s="413"/>
      <c r="DG6" s="413"/>
      <c r="DH6" s="413"/>
      <c r="DI6" s="413"/>
      <c r="DJ6" s="413"/>
      <c r="DK6" s="413"/>
      <c r="DL6" s="413"/>
      <c r="DM6" s="413"/>
      <c r="DN6" s="413"/>
      <c r="DO6" s="413"/>
      <c r="DP6" s="413"/>
      <c r="DQ6" s="413"/>
      <c r="DR6" s="413"/>
      <c r="DS6" s="413"/>
      <c r="DT6" s="413"/>
      <c r="DU6" s="413"/>
      <c r="DV6" s="413"/>
      <c r="DW6" s="413"/>
      <c r="DX6" s="413"/>
      <c r="DY6" s="413"/>
      <c r="DZ6" s="413"/>
      <c r="EA6" s="413"/>
      <c r="EB6" s="413"/>
      <c r="EC6" s="413"/>
      <c r="ED6" s="413"/>
      <c r="EE6" s="413"/>
      <c r="EF6" s="413"/>
      <c r="EG6" s="413"/>
      <c r="EH6" s="413"/>
      <c r="EI6" s="413"/>
      <c r="EJ6" s="413"/>
      <c r="EK6" s="413"/>
      <c r="EL6" s="413"/>
      <c r="EM6" s="413"/>
      <c r="EN6" s="413"/>
      <c r="EO6" s="413"/>
      <c r="EP6" s="413"/>
      <c r="EQ6" s="413"/>
      <c r="ER6" s="413"/>
      <c r="ES6" s="413"/>
      <c r="ET6" s="413"/>
      <c r="EU6" s="413"/>
      <c r="EV6" s="413"/>
      <c r="EW6" s="413"/>
      <c r="EX6" s="413"/>
      <c r="EY6" s="413"/>
      <c r="EZ6" s="413"/>
      <c r="FA6" s="413"/>
      <c r="FB6" s="413"/>
      <c r="FC6" s="413"/>
      <c r="FD6" s="413"/>
      <c r="FE6" s="413"/>
      <c r="FF6" s="413"/>
      <c r="FG6" s="413"/>
      <c r="FH6" s="413"/>
      <c r="FI6" s="413"/>
      <c r="FJ6" s="413"/>
      <c r="FK6" s="413"/>
      <c r="FL6" s="413"/>
      <c r="FM6" s="413"/>
      <c r="FN6" s="413"/>
      <c r="FO6" s="413"/>
      <c r="FP6" s="413"/>
      <c r="FQ6" s="413"/>
      <c r="FR6" s="413"/>
      <c r="FS6" s="413"/>
      <c r="FT6" s="413"/>
      <c r="FU6" s="413"/>
      <c r="FV6" s="413"/>
      <c r="FW6" s="413"/>
      <c r="FX6" s="413"/>
      <c r="FY6" s="413"/>
      <c r="FZ6" s="413"/>
      <c r="GA6" s="413"/>
      <c r="GB6" s="413"/>
      <c r="GC6" s="413"/>
      <c r="GD6" s="413"/>
      <c r="GE6" s="413"/>
      <c r="GF6" s="413"/>
      <c r="GG6" s="413"/>
      <c r="GH6" s="413"/>
      <c r="GI6" s="413"/>
      <c r="GJ6" s="413"/>
      <c r="GK6" s="413"/>
      <c r="GL6" s="413"/>
      <c r="GM6" s="413"/>
      <c r="GN6" s="413"/>
      <c r="GO6" s="413"/>
      <c r="GP6" s="413"/>
      <c r="GQ6" s="413"/>
      <c r="GR6" s="413"/>
      <c r="GS6" s="413"/>
      <c r="GT6" s="413"/>
      <c r="GU6" s="413"/>
      <c r="GV6" s="413"/>
      <c r="GW6" s="413"/>
      <c r="GX6" s="413"/>
      <c r="GY6" s="413"/>
      <c r="GZ6" s="413"/>
      <c r="HA6" s="413"/>
      <c r="HB6" s="413"/>
      <c r="HC6" s="413"/>
      <c r="HD6" s="413"/>
      <c r="HE6" s="413"/>
      <c r="HF6" s="413"/>
      <c r="HG6" s="413"/>
      <c r="HH6" s="413"/>
      <c r="HI6" s="413"/>
      <c r="HJ6" s="413"/>
      <c r="HK6" s="413"/>
      <c r="HL6" s="413"/>
      <c r="HM6" s="413"/>
      <c r="HN6" s="413"/>
      <c r="HO6" s="413"/>
      <c r="HP6" s="413"/>
      <c r="HQ6" s="413"/>
      <c r="HR6" s="413"/>
      <c r="HS6" s="413"/>
      <c r="HT6" s="413"/>
      <c r="HU6" s="413"/>
      <c r="HV6" s="413"/>
      <c r="HW6" s="413"/>
      <c r="HX6" s="413"/>
      <c r="HY6" s="413"/>
      <c r="HZ6" s="413"/>
      <c r="IA6" s="413"/>
      <c r="IB6" s="413"/>
      <c r="IC6" s="413"/>
      <c r="ID6" s="413"/>
      <c r="IE6" s="413"/>
      <c r="IF6" s="413"/>
      <c r="IG6" s="413"/>
      <c r="IH6" s="413"/>
      <c r="II6" s="413"/>
      <c r="IJ6" s="413"/>
      <c r="IK6" s="413"/>
      <c r="IL6" s="413"/>
      <c r="IM6" s="413"/>
      <c r="IN6" s="413"/>
      <c r="IO6" s="413"/>
      <c r="IP6" s="413"/>
      <c r="IQ6" s="413"/>
      <c r="IR6" s="413"/>
      <c r="IS6" s="413"/>
      <c r="IT6" s="413"/>
      <c r="IU6" s="413"/>
      <c r="IV6" s="413"/>
    </row>
    <row r="7" customFormat="false" ht="17" hidden="false" customHeight="true" outlineLevel="0" collapsed="false">
      <c r="A7" s="413"/>
      <c r="B7" s="413"/>
      <c r="C7" s="413"/>
      <c r="D7" s="426" t="s">
        <v>75</v>
      </c>
      <c r="E7" s="109" t="n">
        <f aca="false">E8/$K$8</f>
        <v>0.0240676073560919</v>
      </c>
      <c r="F7" s="109" t="n">
        <f aca="false">F8/$K$8</f>
        <v>0.0785837651303236</v>
      </c>
      <c r="G7" s="109" t="n">
        <f aca="false">G8/$K$8</f>
        <v>0.142718589736007</v>
      </c>
      <c r="H7" s="109" t="n">
        <f aca="false">H8/$K$8</f>
        <v>0.498345404192194</v>
      </c>
      <c r="I7" s="109" t="n">
        <f aca="false">I8/$K$8</f>
        <v>0.124847961287019</v>
      </c>
      <c r="J7" s="109" t="n">
        <f aca="false">J8/$K$8</f>
        <v>0.131436672298364</v>
      </c>
      <c r="K7" s="123" t="n">
        <f aca="false">K8/$K$8</f>
        <v>1</v>
      </c>
      <c r="L7" s="425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413"/>
      <c r="CX7" s="413"/>
      <c r="CY7" s="413"/>
      <c r="CZ7" s="413"/>
      <c r="DA7" s="413"/>
      <c r="DB7" s="413"/>
      <c r="DC7" s="413"/>
      <c r="DD7" s="413"/>
      <c r="DE7" s="413"/>
      <c r="DF7" s="413"/>
      <c r="DG7" s="413"/>
      <c r="DH7" s="413"/>
      <c r="DI7" s="413"/>
      <c r="DJ7" s="413"/>
      <c r="DK7" s="413"/>
      <c r="DL7" s="413"/>
      <c r="DM7" s="413"/>
      <c r="DN7" s="413"/>
      <c r="DO7" s="413"/>
      <c r="DP7" s="413"/>
      <c r="DQ7" s="413"/>
      <c r="DR7" s="413"/>
      <c r="DS7" s="413"/>
      <c r="DT7" s="413"/>
      <c r="DU7" s="413"/>
      <c r="DV7" s="413"/>
      <c r="DW7" s="413"/>
      <c r="DX7" s="413"/>
      <c r="DY7" s="413"/>
      <c r="DZ7" s="413"/>
      <c r="EA7" s="413"/>
      <c r="EB7" s="413"/>
      <c r="EC7" s="413"/>
      <c r="ED7" s="413"/>
      <c r="EE7" s="413"/>
      <c r="EF7" s="413"/>
      <c r="EG7" s="413"/>
      <c r="EH7" s="413"/>
      <c r="EI7" s="413"/>
      <c r="EJ7" s="413"/>
      <c r="EK7" s="413"/>
      <c r="EL7" s="413"/>
      <c r="EM7" s="413"/>
      <c r="EN7" s="413"/>
      <c r="EO7" s="413"/>
      <c r="EP7" s="413"/>
      <c r="EQ7" s="413"/>
      <c r="ER7" s="413"/>
      <c r="ES7" s="413"/>
      <c r="ET7" s="413"/>
      <c r="EU7" s="413"/>
      <c r="EV7" s="413"/>
      <c r="EW7" s="413"/>
      <c r="EX7" s="413"/>
      <c r="EY7" s="413"/>
      <c r="EZ7" s="413"/>
      <c r="FA7" s="413"/>
      <c r="FB7" s="413"/>
      <c r="FC7" s="413"/>
      <c r="FD7" s="413"/>
      <c r="FE7" s="413"/>
      <c r="FF7" s="413"/>
      <c r="FG7" s="413"/>
      <c r="FH7" s="413"/>
      <c r="FI7" s="413"/>
      <c r="FJ7" s="413"/>
      <c r="FK7" s="413"/>
      <c r="FL7" s="413"/>
      <c r="FM7" s="413"/>
      <c r="FN7" s="413"/>
      <c r="FO7" s="413"/>
      <c r="FP7" s="413"/>
      <c r="FQ7" s="413"/>
      <c r="FR7" s="413"/>
      <c r="FS7" s="413"/>
      <c r="FT7" s="413"/>
      <c r="FU7" s="413"/>
      <c r="FV7" s="413"/>
      <c r="FW7" s="413"/>
      <c r="FX7" s="413"/>
      <c r="FY7" s="413"/>
      <c r="FZ7" s="413"/>
      <c r="GA7" s="413"/>
      <c r="GB7" s="413"/>
      <c r="GC7" s="413"/>
      <c r="GD7" s="413"/>
      <c r="GE7" s="413"/>
      <c r="GF7" s="413"/>
      <c r="GG7" s="413"/>
      <c r="GH7" s="413"/>
      <c r="GI7" s="413"/>
      <c r="GJ7" s="413"/>
      <c r="GK7" s="413"/>
      <c r="GL7" s="413"/>
      <c r="GM7" s="413"/>
      <c r="GN7" s="413"/>
      <c r="GO7" s="413"/>
      <c r="GP7" s="413"/>
      <c r="GQ7" s="413"/>
      <c r="GR7" s="413"/>
      <c r="GS7" s="413"/>
      <c r="GT7" s="413"/>
      <c r="GU7" s="413"/>
      <c r="GV7" s="413"/>
      <c r="GW7" s="413"/>
      <c r="GX7" s="413"/>
      <c r="GY7" s="413"/>
      <c r="GZ7" s="413"/>
      <c r="HA7" s="413"/>
      <c r="HB7" s="413"/>
      <c r="HC7" s="413"/>
      <c r="HD7" s="413"/>
      <c r="HE7" s="413"/>
      <c r="HF7" s="413"/>
      <c r="HG7" s="413"/>
      <c r="HH7" s="413"/>
      <c r="HI7" s="413"/>
      <c r="HJ7" s="413"/>
      <c r="HK7" s="413"/>
      <c r="HL7" s="413"/>
      <c r="HM7" s="413"/>
      <c r="HN7" s="413"/>
      <c r="HO7" s="413"/>
      <c r="HP7" s="413"/>
      <c r="HQ7" s="413"/>
      <c r="HR7" s="413"/>
      <c r="HS7" s="413"/>
      <c r="HT7" s="413"/>
      <c r="HU7" s="413"/>
      <c r="HV7" s="413"/>
      <c r="HW7" s="413"/>
      <c r="HX7" s="413"/>
      <c r="HY7" s="413"/>
      <c r="HZ7" s="413"/>
      <c r="IA7" s="413"/>
      <c r="IB7" s="413"/>
      <c r="IC7" s="413"/>
      <c r="ID7" s="413"/>
      <c r="IE7" s="413"/>
      <c r="IF7" s="413"/>
      <c r="IG7" s="413"/>
      <c r="IH7" s="413"/>
      <c r="II7" s="413"/>
      <c r="IJ7" s="413"/>
      <c r="IK7" s="413"/>
      <c r="IL7" s="413"/>
      <c r="IM7" s="413"/>
      <c r="IN7" s="413"/>
      <c r="IO7" s="413"/>
      <c r="IP7" s="413"/>
      <c r="IQ7" s="413"/>
      <c r="IR7" s="413"/>
      <c r="IS7" s="413"/>
      <c r="IT7" s="413"/>
      <c r="IU7" s="413"/>
      <c r="IV7" s="413"/>
    </row>
    <row r="8" customFormat="false" ht="17" hidden="false" customHeight="true" outlineLevel="0" collapsed="false">
      <c r="A8" s="413"/>
      <c r="B8" s="413"/>
      <c r="C8" s="413"/>
      <c r="D8" s="396" t="s">
        <v>86</v>
      </c>
      <c r="E8" s="101" t="n">
        <f aca="false">SUM(E11:E16)</f>
        <v>360184097</v>
      </c>
      <c r="F8" s="101" t="n">
        <f aca="false">SUM(F11:F16)</f>
        <v>1176046379</v>
      </c>
      <c r="G8" s="101" t="n">
        <f aca="false">SUM(G11:G16)</f>
        <v>2135856947</v>
      </c>
      <c r="H8" s="101" t="n">
        <f aca="false">SUM(H11:H16)</f>
        <v>7457994754</v>
      </c>
      <c r="I8" s="101" t="n">
        <f aca="false">SUM(I11:I16)</f>
        <v>1868413820</v>
      </c>
      <c r="J8" s="101" t="n">
        <f aca="false">SUM(J11:J16)</f>
        <v>1967017262</v>
      </c>
      <c r="K8" s="427" t="n">
        <f aca="false">SUM(K11:K16)</f>
        <v>14965513259</v>
      </c>
      <c r="L8" s="428" t="n">
        <f aca="false">SUM(L11:L16)</f>
        <v>254202693789</v>
      </c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  <c r="CS8" s="413"/>
      <c r="CT8" s="413"/>
      <c r="CU8" s="413"/>
      <c r="CV8" s="413"/>
      <c r="CW8" s="413"/>
      <c r="CX8" s="413"/>
      <c r="CY8" s="413"/>
      <c r="CZ8" s="413"/>
      <c r="DA8" s="413"/>
      <c r="DB8" s="413"/>
      <c r="DC8" s="413"/>
      <c r="DD8" s="413"/>
      <c r="DE8" s="413"/>
      <c r="DF8" s="413"/>
      <c r="DG8" s="413"/>
      <c r="DH8" s="413"/>
      <c r="DI8" s="413"/>
      <c r="DJ8" s="413"/>
      <c r="DK8" s="413"/>
      <c r="DL8" s="413"/>
      <c r="DM8" s="413"/>
      <c r="DN8" s="413"/>
      <c r="DO8" s="413"/>
      <c r="DP8" s="413"/>
      <c r="DQ8" s="413"/>
      <c r="DR8" s="413"/>
      <c r="DS8" s="413"/>
      <c r="DT8" s="413"/>
      <c r="DU8" s="413"/>
      <c r="DV8" s="413"/>
      <c r="DW8" s="413"/>
      <c r="DX8" s="413"/>
      <c r="DY8" s="413"/>
      <c r="DZ8" s="413"/>
      <c r="EA8" s="413"/>
      <c r="EB8" s="413"/>
      <c r="EC8" s="413"/>
      <c r="ED8" s="413"/>
      <c r="EE8" s="413"/>
      <c r="EF8" s="413"/>
      <c r="EG8" s="413"/>
      <c r="EH8" s="413"/>
      <c r="EI8" s="413"/>
      <c r="EJ8" s="413"/>
      <c r="EK8" s="413"/>
      <c r="EL8" s="413"/>
      <c r="EM8" s="413"/>
      <c r="EN8" s="413"/>
      <c r="EO8" s="413"/>
      <c r="EP8" s="413"/>
      <c r="EQ8" s="413"/>
      <c r="ER8" s="413"/>
      <c r="ES8" s="413"/>
      <c r="ET8" s="413"/>
      <c r="EU8" s="413"/>
      <c r="EV8" s="413"/>
      <c r="EW8" s="413"/>
      <c r="EX8" s="413"/>
      <c r="EY8" s="413"/>
      <c r="EZ8" s="413"/>
      <c r="FA8" s="413"/>
      <c r="FB8" s="413"/>
      <c r="FC8" s="413"/>
      <c r="FD8" s="413"/>
      <c r="FE8" s="413"/>
      <c r="FF8" s="413"/>
      <c r="FG8" s="413"/>
      <c r="FH8" s="413"/>
      <c r="FI8" s="413"/>
      <c r="FJ8" s="413"/>
      <c r="FK8" s="413"/>
      <c r="FL8" s="413"/>
      <c r="FM8" s="413"/>
      <c r="FN8" s="413"/>
      <c r="FO8" s="413"/>
      <c r="FP8" s="413"/>
      <c r="FQ8" s="413"/>
      <c r="FR8" s="413"/>
      <c r="FS8" s="413"/>
      <c r="FT8" s="413"/>
      <c r="FU8" s="413"/>
      <c r="FV8" s="413"/>
      <c r="FW8" s="413"/>
      <c r="FX8" s="413"/>
      <c r="FY8" s="413"/>
      <c r="FZ8" s="413"/>
      <c r="GA8" s="413"/>
      <c r="GB8" s="413"/>
      <c r="GC8" s="413"/>
      <c r="GD8" s="413"/>
      <c r="GE8" s="413"/>
      <c r="GF8" s="413"/>
      <c r="GG8" s="413"/>
      <c r="GH8" s="413"/>
      <c r="GI8" s="413"/>
      <c r="GJ8" s="413"/>
      <c r="GK8" s="413"/>
      <c r="GL8" s="413"/>
      <c r="GM8" s="413"/>
      <c r="GN8" s="413"/>
      <c r="GO8" s="413"/>
      <c r="GP8" s="413"/>
      <c r="GQ8" s="413"/>
      <c r="GR8" s="413"/>
      <c r="GS8" s="413"/>
      <c r="GT8" s="413"/>
      <c r="GU8" s="413"/>
      <c r="GV8" s="413"/>
      <c r="GW8" s="413"/>
      <c r="GX8" s="413"/>
      <c r="GY8" s="413"/>
      <c r="GZ8" s="413"/>
      <c r="HA8" s="413"/>
      <c r="HB8" s="413"/>
      <c r="HC8" s="413"/>
      <c r="HD8" s="413"/>
      <c r="HE8" s="413"/>
      <c r="HF8" s="413"/>
      <c r="HG8" s="413"/>
      <c r="HH8" s="413"/>
      <c r="HI8" s="413"/>
      <c r="HJ8" s="413"/>
      <c r="HK8" s="413"/>
      <c r="HL8" s="413"/>
      <c r="HM8" s="413"/>
      <c r="HN8" s="413"/>
      <c r="HO8" s="413"/>
      <c r="HP8" s="413"/>
      <c r="HQ8" s="413"/>
      <c r="HR8" s="413"/>
      <c r="HS8" s="413"/>
      <c r="HT8" s="413"/>
      <c r="HU8" s="413"/>
      <c r="HV8" s="413"/>
      <c r="HW8" s="413"/>
      <c r="HX8" s="413"/>
      <c r="HY8" s="413"/>
      <c r="HZ8" s="413"/>
      <c r="IA8" s="413"/>
      <c r="IB8" s="413"/>
      <c r="IC8" s="413"/>
      <c r="ID8" s="413"/>
      <c r="IE8" s="413"/>
      <c r="IF8" s="413"/>
      <c r="IG8" s="413"/>
      <c r="IH8" s="413"/>
      <c r="II8" s="413"/>
      <c r="IJ8" s="413"/>
      <c r="IK8" s="413"/>
      <c r="IL8" s="413"/>
      <c r="IM8" s="413"/>
      <c r="IN8" s="413"/>
      <c r="IO8" s="413"/>
      <c r="IP8" s="413"/>
      <c r="IQ8" s="413"/>
      <c r="IR8" s="413"/>
      <c r="IS8" s="413"/>
      <c r="IT8" s="413"/>
      <c r="IU8" s="413"/>
      <c r="IV8" s="413"/>
    </row>
    <row r="9" customFormat="false" ht="17" hidden="false" customHeight="true" outlineLevel="0" collapsed="false">
      <c r="A9" s="413"/>
      <c r="B9" s="413"/>
      <c r="C9" s="413"/>
      <c r="D9" s="398" t="s">
        <v>87</v>
      </c>
      <c r="E9" s="107" t="n">
        <f aca="false">E8*$O$6/1000</f>
        <v>968294.914101667</v>
      </c>
      <c r="F9" s="107" t="n">
        <f aca="false">F8*$O$6/1000</f>
        <v>3161604.68221167</v>
      </c>
      <c r="G9" s="107" t="n">
        <f aca="false">G8*$O$6/1000</f>
        <v>5741895.42585167</v>
      </c>
      <c r="H9" s="107" t="n">
        <f aca="false">H8*$O$6/1000</f>
        <v>20049575.8970033</v>
      </c>
      <c r="I9" s="107" t="n">
        <f aca="false">I8*$O$6/1000</f>
        <v>5022919.15276667</v>
      </c>
      <c r="J9" s="107" t="n">
        <f aca="false">J8*$O$6/1000</f>
        <v>5287998.07267667</v>
      </c>
      <c r="K9" s="107" t="n">
        <f aca="false">K8*$O$6/1000</f>
        <v>40232288.1446117</v>
      </c>
      <c r="L9" s="107" t="n">
        <f aca="false">L8*$O$6/1000</f>
        <v>683381575.136095</v>
      </c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3"/>
      <c r="BS9" s="413"/>
      <c r="BT9" s="413"/>
      <c r="BU9" s="413"/>
      <c r="BV9" s="413"/>
      <c r="BW9" s="413"/>
      <c r="BX9" s="413"/>
      <c r="BY9" s="413"/>
      <c r="BZ9" s="413"/>
      <c r="CA9" s="413"/>
      <c r="CB9" s="413"/>
      <c r="CC9" s="413"/>
      <c r="CD9" s="413"/>
      <c r="CE9" s="413"/>
      <c r="CF9" s="413"/>
      <c r="CG9" s="413"/>
      <c r="CH9" s="413"/>
      <c r="CI9" s="413"/>
      <c r="CJ9" s="413"/>
      <c r="CK9" s="413"/>
      <c r="CL9" s="413"/>
      <c r="CM9" s="413"/>
      <c r="CN9" s="413"/>
      <c r="CO9" s="413"/>
      <c r="CP9" s="413"/>
      <c r="CQ9" s="413"/>
      <c r="CR9" s="413"/>
      <c r="CS9" s="413"/>
      <c r="CT9" s="413"/>
      <c r="CU9" s="413"/>
      <c r="CV9" s="413"/>
      <c r="CW9" s="413"/>
      <c r="CX9" s="413"/>
      <c r="CY9" s="413"/>
      <c r="CZ9" s="413"/>
      <c r="DA9" s="413"/>
      <c r="DB9" s="413"/>
      <c r="DC9" s="413"/>
      <c r="DD9" s="413"/>
      <c r="DE9" s="413"/>
      <c r="DF9" s="413"/>
      <c r="DG9" s="413"/>
      <c r="DH9" s="413"/>
      <c r="DI9" s="413"/>
      <c r="DJ9" s="413"/>
      <c r="DK9" s="413"/>
      <c r="DL9" s="413"/>
      <c r="DM9" s="413"/>
      <c r="DN9" s="413"/>
      <c r="DO9" s="413"/>
      <c r="DP9" s="413"/>
      <c r="DQ9" s="413"/>
      <c r="DR9" s="413"/>
      <c r="DS9" s="413"/>
      <c r="DT9" s="413"/>
      <c r="DU9" s="413"/>
      <c r="DV9" s="413"/>
      <c r="DW9" s="413"/>
      <c r="DX9" s="413"/>
      <c r="DY9" s="413"/>
      <c r="DZ9" s="413"/>
      <c r="EA9" s="413"/>
      <c r="EB9" s="413"/>
      <c r="EC9" s="413"/>
      <c r="ED9" s="413"/>
      <c r="EE9" s="413"/>
      <c r="EF9" s="413"/>
      <c r="EG9" s="413"/>
      <c r="EH9" s="413"/>
      <c r="EI9" s="413"/>
      <c r="EJ9" s="413"/>
      <c r="EK9" s="413"/>
      <c r="EL9" s="413"/>
      <c r="EM9" s="413"/>
      <c r="EN9" s="413"/>
      <c r="EO9" s="413"/>
      <c r="EP9" s="413"/>
      <c r="EQ9" s="413"/>
      <c r="ER9" s="413"/>
      <c r="ES9" s="413"/>
      <c r="ET9" s="413"/>
      <c r="EU9" s="413"/>
      <c r="EV9" s="413"/>
      <c r="EW9" s="413"/>
      <c r="EX9" s="413"/>
      <c r="EY9" s="413"/>
      <c r="EZ9" s="413"/>
      <c r="FA9" s="413"/>
      <c r="FB9" s="413"/>
      <c r="FC9" s="413"/>
      <c r="FD9" s="413"/>
      <c r="FE9" s="413"/>
      <c r="FF9" s="413"/>
      <c r="FG9" s="413"/>
      <c r="FH9" s="413"/>
      <c r="FI9" s="413"/>
      <c r="FJ9" s="413"/>
      <c r="FK9" s="413"/>
      <c r="FL9" s="413"/>
      <c r="FM9" s="413"/>
      <c r="FN9" s="413"/>
      <c r="FO9" s="413"/>
      <c r="FP9" s="413"/>
      <c r="FQ9" s="413"/>
      <c r="FR9" s="413"/>
      <c r="FS9" s="413"/>
      <c r="FT9" s="413"/>
      <c r="FU9" s="413"/>
      <c r="FV9" s="413"/>
      <c r="FW9" s="413"/>
      <c r="FX9" s="413"/>
      <c r="FY9" s="413"/>
      <c r="FZ9" s="413"/>
      <c r="GA9" s="413"/>
      <c r="GB9" s="413"/>
      <c r="GC9" s="413"/>
      <c r="GD9" s="413"/>
      <c r="GE9" s="413"/>
      <c r="GF9" s="413"/>
      <c r="GG9" s="413"/>
      <c r="GH9" s="413"/>
      <c r="GI9" s="413"/>
      <c r="GJ9" s="413"/>
      <c r="GK9" s="413"/>
      <c r="GL9" s="413"/>
      <c r="GM9" s="413"/>
      <c r="GN9" s="413"/>
      <c r="GO9" s="413"/>
      <c r="GP9" s="413"/>
      <c r="GQ9" s="413"/>
      <c r="GR9" s="413"/>
      <c r="GS9" s="413"/>
      <c r="GT9" s="413"/>
      <c r="GU9" s="413"/>
      <c r="GV9" s="413"/>
      <c r="GW9" s="413"/>
      <c r="GX9" s="413"/>
      <c r="GY9" s="413"/>
      <c r="GZ9" s="413"/>
      <c r="HA9" s="413"/>
      <c r="HB9" s="413"/>
      <c r="HC9" s="413"/>
      <c r="HD9" s="413"/>
      <c r="HE9" s="413"/>
      <c r="HF9" s="413"/>
      <c r="HG9" s="413"/>
      <c r="HH9" s="413"/>
      <c r="HI9" s="413"/>
      <c r="HJ9" s="413"/>
      <c r="HK9" s="413"/>
      <c r="HL9" s="413"/>
      <c r="HM9" s="413"/>
      <c r="HN9" s="413"/>
      <c r="HO9" s="413"/>
      <c r="HP9" s="413"/>
      <c r="HQ9" s="413"/>
      <c r="HR9" s="413"/>
      <c r="HS9" s="413"/>
      <c r="HT9" s="413"/>
      <c r="HU9" s="413"/>
      <c r="HV9" s="413"/>
      <c r="HW9" s="413"/>
      <c r="HX9" s="413"/>
      <c r="HY9" s="413"/>
      <c r="HZ9" s="413"/>
      <c r="IA9" s="413"/>
      <c r="IB9" s="413"/>
      <c r="IC9" s="413"/>
      <c r="ID9" s="413"/>
      <c r="IE9" s="413"/>
      <c r="IF9" s="413"/>
      <c r="IG9" s="413"/>
      <c r="IH9" s="413"/>
      <c r="II9" s="413"/>
      <c r="IJ9" s="413"/>
      <c r="IK9" s="413"/>
      <c r="IL9" s="413"/>
      <c r="IM9" s="413"/>
      <c r="IN9" s="413"/>
      <c r="IO9" s="413"/>
      <c r="IP9" s="413"/>
      <c r="IQ9" s="413"/>
      <c r="IR9" s="413"/>
      <c r="IS9" s="413"/>
      <c r="IT9" s="413"/>
      <c r="IU9" s="413"/>
      <c r="IV9" s="413"/>
    </row>
    <row r="10" customFormat="false" ht="17" hidden="false" customHeight="true" outlineLevel="0" collapsed="false">
      <c r="A10" s="413"/>
      <c r="B10" s="413"/>
      <c r="C10" s="413"/>
      <c r="D10" s="429"/>
      <c r="E10" s="471"/>
      <c r="F10" s="471"/>
      <c r="G10" s="471"/>
      <c r="H10" s="471"/>
      <c r="I10" s="471"/>
      <c r="J10" s="471"/>
      <c r="K10" s="471"/>
      <c r="L10" s="86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3"/>
      <c r="BW10" s="413"/>
      <c r="BX10" s="413"/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3"/>
      <c r="DI10" s="413"/>
      <c r="DJ10" s="413"/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3"/>
      <c r="EE10" s="413"/>
      <c r="EF10" s="413"/>
      <c r="EG10" s="413"/>
      <c r="EH10" s="413"/>
      <c r="EI10" s="413"/>
      <c r="EJ10" s="413"/>
      <c r="EK10" s="413"/>
      <c r="EL10" s="413"/>
      <c r="EM10" s="413"/>
      <c r="EN10" s="413"/>
      <c r="EO10" s="413"/>
      <c r="EP10" s="413"/>
      <c r="EQ10" s="413"/>
      <c r="ER10" s="413"/>
      <c r="ES10" s="413"/>
      <c r="ET10" s="413"/>
      <c r="EU10" s="413"/>
      <c r="EV10" s="413"/>
      <c r="EW10" s="413"/>
      <c r="EX10" s="413"/>
      <c r="EY10" s="413"/>
      <c r="EZ10" s="413"/>
      <c r="FA10" s="413"/>
      <c r="FB10" s="413"/>
      <c r="FC10" s="413"/>
      <c r="FD10" s="413"/>
      <c r="FE10" s="413"/>
      <c r="FF10" s="413"/>
      <c r="FG10" s="413"/>
      <c r="FH10" s="413"/>
      <c r="FI10" s="413"/>
      <c r="FJ10" s="413"/>
      <c r="FK10" s="413"/>
      <c r="FL10" s="413"/>
      <c r="FM10" s="413"/>
      <c r="FN10" s="413"/>
      <c r="FO10" s="413"/>
      <c r="FP10" s="413"/>
      <c r="FQ10" s="413"/>
      <c r="FR10" s="413"/>
      <c r="FS10" s="413"/>
      <c r="FT10" s="413"/>
      <c r="FU10" s="413"/>
      <c r="FV10" s="413"/>
      <c r="FW10" s="413"/>
      <c r="FX10" s="413"/>
      <c r="FY10" s="413"/>
      <c r="FZ10" s="413"/>
      <c r="GA10" s="413"/>
      <c r="GB10" s="413"/>
      <c r="GC10" s="413"/>
      <c r="GD10" s="413"/>
      <c r="GE10" s="413"/>
      <c r="GF10" s="413"/>
      <c r="GG10" s="413"/>
      <c r="GH10" s="413"/>
      <c r="GI10" s="413"/>
      <c r="GJ10" s="413"/>
      <c r="GK10" s="413"/>
      <c r="GL10" s="413"/>
      <c r="GM10" s="413"/>
      <c r="GN10" s="413"/>
      <c r="GO10" s="413"/>
      <c r="GP10" s="413"/>
      <c r="GQ10" s="413"/>
      <c r="GR10" s="413"/>
      <c r="GS10" s="413"/>
      <c r="GT10" s="413"/>
      <c r="GU10" s="413"/>
      <c r="GV10" s="413"/>
      <c r="GW10" s="413"/>
      <c r="GX10" s="413"/>
      <c r="GY10" s="413"/>
      <c r="GZ10" s="413"/>
      <c r="HA10" s="413"/>
      <c r="HB10" s="413"/>
      <c r="HC10" s="413"/>
      <c r="HD10" s="413"/>
      <c r="HE10" s="413"/>
      <c r="HF10" s="413"/>
      <c r="HG10" s="413"/>
      <c r="HH10" s="413"/>
      <c r="HI10" s="413"/>
      <c r="HJ10" s="413"/>
      <c r="HK10" s="413"/>
      <c r="HL10" s="413"/>
      <c r="HM10" s="413"/>
      <c r="HN10" s="413"/>
      <c r="HO10" s="413"/>
      <c r="HP10" s="413"/>
      <c r="HQ10" s="413"/>
      <c r="HR10" s="413"/>
      <c r="HS10" s="413"/>
      <c r="HT10" s="413"/>
      <c r="HU10" s="413"/>
      <c r="HV10" s="413"/>
      <c r="HW10" s="413"/>
      <c r="HX10" s="413"/>
      <c r="HY10" s="413"/>
      <c r="HZ10" s="413"/>
      <c r="IA10" s="413"/>
      <c r="IB10" s="413"/>
      <c r="IC10" s="413"/>
      <c r="ID10" s="413"/>
      <c r="IE10" s="413"/>
      <c r="IF10" s="413"/>
      <c r="IG10" s="413"/>
      <c r="IH10" s="413"/>
      <c r="II10" s="413"/>
      <c r="IJ10" s="413"/>
      <c r="IK10" s="413"/>
      <c r="IL10" s="413"/>
      <c r="IM10" s="413"/>
      <c r="IN10" s="413"/>
      <c r="IO10" s="413"/>
      <c r="IP10" s="413"/>
      <c r="IQ10" s="413"/>
      <c r="IR10" s="413"/>
      <c r="IS10" s="413"/>
      <c r="IT10" s="413"/>
      <c r="IU10" s="413"/>
      <c r="IV10" s="413"/>
    </row>
    <row r="11" customFormat="false" ht="17" hidden="false" customHeight="true" outlineLevel="0" collapsed="false">
      <c r="A11" s="413"/>
      <c r="B11" s="134" t="n">
        <f aca="false">COUNTIF($A$19:$A$544,"Agriculture")</f>
        <v>47</v>
      </c>
      <c r="C11" s="120" t="s">
        <v>103</v>
      </c>
      <c r="D11" s="430" t="s">
        <v>104</v>
      </c>
      <c r="E11" s="136" t="n">
        <f aca="false">SUMIFS(E19:E532,$A$19:$A$532,"Agriculture")</f>
        <v>0</v>
      </c>
      <c r="F11" s="136" t="n">
        <f aca="false">SUMIFS(F19:F532,$A$19:$A$532,"Agriculture")</f>
        <v>2937100</v>
      </c>
      <c r="G11" s="136" t="n">
        <f aca="false">SUMIFS(G19:G532,$A$19:$A$532,"Agriculture")</f>
        <v>0</v>
      </c>
      <c r="H11" s="136" t="n">
        <f aca="false">SUMIFS(H19:H532,$A$19:$A$532,"Agriculture")</f>
        <v>1486454727</v>
      </c>
      <c r="I11" s="136" t="n">
        <f aca="false">SUMIFS(I19:I532,$A$19:$A$532,"Agriculture")</f>
        <v>5232600</v>
      </c>
      <c r="J11" s="136" t="n">
        <f aca="false">SUMIFS(J19:J532,$A$19:$A$532,"Agriculture")</f>
        <v>25053517</v>
      </c>
      <c r="K11" s="136" t="n">
        <f aca="false">SUMIFS(K19:K532,$A$19:$A$532,"Agriculture")</f>
        <v>1519677944</v>
      </c>
      <c r="L11" s="136" t="n">
        <f aca="false">SUMIFS(L19:L532,$A$19:$A$532,"Agriculture")</f>
        <v>13502117361</v>
      </c>
      <c r="M11" s="138" t="n">
        <f aca="false">K11*$O$6/1000</f>
        <v>4085400.87278667</v>
      </c>
      <c r="N11" s="138" t="n">
        <f aca="false">L11*$O$6/1000</f>
        <v>36298192.172155</v>
      </c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3"/>
      <c r="CB11" s="413"/>
      <c r="CC11" s="413"/>
      <c r="CD11" s="413"/>
      <c r="CE11" s="413"/>
      <c r="CF11" s="413"/>
      <c r="CG11" s="413"/>
      <c r="CH11" s="413"/>
      <c r="CI11" s="413"/>
      <c r="CJ11" s="413"/>
      <c r="CK11" s="413"/>
      <c r="CL11" s="413"/>
      <c r="CM11" s="413"/>
      <c r="CN11" s="413"/>
      <c r="CO11" s="413"/>
      <c r="CP11" s="413"/>
      <c r="CQ11" s="413"/>
      <c r="CR11" s="413"/>
      <c r="CS11" s="413"/>
      <c r="CT11" s="413"/>
      <c r="CU11" s="413"/>
      <c r="CV11" s="413"/>
      <c r="CW11" s="413"/>
      <c r="CX11" s="413"/>
      <c r="CY11" s="413"/>
      <c r="CZ11" s="413"/>
      <c r="DA11" s="413"/>
      <c r="DB11" s="413"/>
      <c r="DC11" s="413"/>
      <c r="DD11" s="413"/>
      <c r="DE11" s="413"/>
      <c r="DF11" s="413"/>
      <c r="DG11" s="413"/>
      <c r="DH11" s="413"/>
      <c r="DI11" s="413"/>
      <c r="DJ11" s="413"/>
      <c r="DK11" s="413"/>
      <c r="DL11" s="413"/>
      <c r="DM11" s="413"/>
      <c r="DN11" s="413"/>
      <c r="DO11" s="413"/>
      <c r="DP11" s="413"/>
      <c r="DQ11" s="413"/>
      <c r="DR11" s="413"/>
      <c r="DS11" s="413"/>
      <c r="DT11" s="413"/>
      <c r="DU11" s="413"/>
      <c r="DV11" s="413"/>
      <c r="DW11" s="413"/>
      <c r="DX11" s="413"/>
      <c r="DY11" s="413"/>
      <c r="DZ11" s="413"/>
      <c r="EA11" s="413"/>
      <c r="EB11" s="413"/>
      <c r="EC11" s="413"/>
      <c r="ED11" s="413"/>
      <c r="EE11" s="413"/>
      <c r="EF11" s="413"/>
      <c r="EG11" s="413"/>
      <c r="EH11" s="413"/>
      <c r="EI11" s="413"/>
      <c r="EJ11" s="413"/>
      <c r="EK11" s="413"/>
      <c r="EL11" s="413"/>
      <c r="EM11" s="413"/>
      <c r="EN11" s="413"/>
      <c r="EO11" s="413"/>
      <c r="EP11" s="413"/>
      <c r="EQ11" s="413"/>
      <c r="ER11" s="413"/>
      <c r="ES11" s="413"/>
      <c r="ET11" s="413"/>
      <c r="EU11" s="413"/>
      <c r="EV11" s="413"/>
      <c r="EW11" s="413"/>
      <c r="EX11" s="413"/>
      <c r="EY11" s="413"/>
      <c r="EZ11" s="413"/>
      <c r="FA11" s="413"/>
      <c r="FB11" s="413"/>
      <c r="FC11" s="413"/>
      <c r="FD11" s="413"/>
      <c r="FE11" s="413"/>
      <c r="FF11" s="413"/>
      <c r="FG11" s="413"/>
      <c r="FH11" s="413"/>
      <c r="FI11" s="413"/>
      <c r="FJ11" s="413"/>
      <c r="FK11" s="413"/>
      <c r="FL11" s="413"/>
      <c r="FM11" s="413"/>
      <c r="FN11" s="413"/>
      <c r="FO11" s="413"/>
      <c r="FP11" s="413"/>
      <c r="FQ11" s="413"/>
      <c r="FR11" s="413"/>
      <c r="FS11" s="413"/>
      <c r="FT11" s="413"/>
      <c r="FU11" s="413"/>
      <c r="FV11" s="413"/>
      <c r="FW11" s="413"/>
      <c r="FX11" s="413"/>
      <c r="FY11" s="413"/>
      <c r="FZ11" s="413"/>
      <c r="GA11" s="413"/>
      <c r="GB11" s="413"/>
      <c r="GC11" s="413"/>
      <c r="GD11" s="413"/>
      <c r="GE11" s="413"/>
      <c r="GF11" s="413"/>
      <c r="GG11" s="413"/>
      <c r="GH11" s="413"/>
      <c r="GI11" s="413"/>
      <c r="GJ11" s="413"/>
      <c r="GK11" s="413"/>
      <c r="GL11" s="413"/>
      <c r="GM11" s="413"/>
      <c r="GN11" s="413"/>
      <c r="GO11" s="413"/>
      <c r="GP11" s="413"/>
      <c r="GQ11" s="413"/>
      <c r="GR11" s="413"/>
      <c r="GS11" s="413"/>
      <c r="GT11" s="413"/>
      <c r="GU11" s="413"/>
      <c r="GV11" s="413"/>
      <c r="GW11" s="413"/>
      <c r="GX11" s="413"/>
      <c r="GY11" s="413"/>
      <c r="GZ11" s="413"/>
      <c r="HA11" s="413"/>
      <c r="HB11" s="413"/>
      <c r="HC11" s="413"/>
      <c r="HD11" s="413"/>
      <c r="HE11" s="413"/>
      <c r="HF11" s="413"/>
      <c r="HG11" s="413"/>
      <c r="HH11" s="413"/>
      <c r="HI11" s="413"/>
      <c r="HJ11" s="413"/>
      <c r="HK11" s="413"/>
      <c r="HL11" s="413"/>
      <c r="HM11" s="413"/>
      <c r="HN11" s="413"/>
      <c r="HO11" s="413"/>
      <c r="HP11" s="413"/>
      <c r="HQ11" s="413"/>
      <c r="HR11" s="413"/>
      <c r="HS11" s="413"/>
      <c r="HT11" s="413"/>
      <c r="HU11" s="413"/>
      <c r="HV11" s="413"/>
      <c r="HW11" s="413"/>
      <c r="HX11" s="413"/>
      <c r="HY11" s="413"/>
      <c r="HZ11" s="413"/>
      <c r="IA11" s="413"/>
      <c r="IB11" s="413"/>
      <c r="IC11" s="413"/>
      <c r="ID11" s="413"/>
      <c r="IE11" s="413"/>
      <c r="IF11" s="413"/>
      <c r="IG11" s="413"/>
      <c r="IH11" s="413"/>
      <c r="II11" s="413"/>
      <c r="IJ11" s="413"/>
      <c r="IK11" s="413"/>
      <c r="IL11" s="413"/>
      <c r="IM11" s="413"/>
      <c r="IN11" s="413"/>
      <c r="IO11" s="413"/>
      <c r="IP11" s="413"/>
      <c r="IQ11" s="413"/>
      <c r="IR11" s="413"/>
      <c r="IS11" s="413"/>
      <c r="IT11" s="413"/>
      <c r="IU11" s="413"/>
      <c r="IV11" s="413"/>
    </row>
    <row r="12" customFormat="false" ht="17" hidden="false" customHeight="true" outlineLevel="0" collapsed="false">
      <c r="A12" s="413"/>
      <c r="B12" s="134" t="n">
        <f aca="false">COUNTIF($A$19:$A$544,"Résidentiel")</f>
        <v>134</v>
      </c>
      <c r="C12" s="120" t="s">
        <v>103</v>
      </c>
      <c r="D12" s="431" t="s">
        <v>105</v>
      </c>
      <c r="E12" s="143" t="n">
        <f aca="false">SUMIFS(E19:E532,$A$19:$A$532,"Résidentiel")</f>
        <v>260311807</v>
      </c>
      <c r="F12" s="143" t="n">
        <f aca="false">SUMIFS(F19:F532,$A$19:$A$532,"Résidentiel")</f>
        <v>807670891</v>
      </c>
      <c r="G12" s="143" t="n">
        <f aca="false">SUMIFS(G19:G532,$A$19:$A$532,"Résidentiel")</f>
        <v>1124856373</v>
      </c>
      <c r="H12" s="143" t="n">
        <f aca="false">SUMIFS(H19:H532,$A$19:$A$532,"Résidentiel")</f>
        <v>3035261918</v>
      </c>
      <c r="I12" s="143" t="n">
        <f aca="false">SUMIFS(I19:I532,$A$19:$A$532,"Résidentiel")</f>
        <v>908068493</v>
      </c>
      <c r="J12" s="143" t="n">
        <f aca="false">SUMIFS(J19:J532,$A$19:$A$532,"Résidentiel")</f>
        <v>840239529</v>
      </c>
      <c r="K12" s="143" t="n">
        <f aca="false">SUMIFS(K19:K532,$A$19:$A$532,"Résidentiel")</f>
        <v>6976409011</v>
      </c>
      <c r="L12" s="143" t="n">
        <f aca="false">SUMIFS(L19:L532,$A$19:$A$532,"Résidentiel")</f>
        <v>131969353608</v>
      </c>
      <c r="M12" s="145" t="n">
        <f aca="false">K12*$O$6/1000</f>
        <v>18754912.8912383</v>
      </c>
      <c r="N12" s="145" t="n">
        <f aca="false">L12*$O$6/1000</f>
        <v>354777612.28284</v>
      </c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  <c r="BS12" s="413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3"/>
      <c r="CF12" s="413"/>
      <c r="CG12" s="413"/>
      <c r="CH12" s="413"/>
      <c r="CI12" s="413"/>
      <c r="CJ12" s="413"/>
      <c r="CK12" s="413"/>
      <c r="CL12" s="413"/>
      <c r="CM12" s="413"/>
      <c r="CN12" s="413"/>
      <c r="CO12" s="413"/>
      <c r="CP12" s="413"/>
      <c r="CQ12" s="413"/>
      <c r="CR12" s="413"/>
      <c r="CS12" s="413"/>
      <c r="CT12" s="413"/>
      <c r="CU12" s="413"/>
      <c r="CV12" s="413"/>
      <c r="CW12" s="413"/>
      <c r="CX12" s="413"/>
      <c r="CY12" s="413"/>
      <c r="CZ12" s="413"/>
      <c r="DA12" s="413"/>
      <c r="DB12" s="413"/>
      <c r="DC12" s="413"/>
      <c r="DD12" s="413"/>
      <c r="DE12" s="413"/>
      <c r="DF12" s="413"/>
      <c r="DG12" s="413"/>
      <c r="DH12" s="413"/>
      <c r="DI12" s="413"/>
      <c r="DJ12" s="413"/>
      <c r="DK12" s="413"/>
      <c r="DL12" s="413"/>
      <c r="DM12" s="413"/>
      <c r="DN12" s="413"/>
      <c r="DO12" s="413"/>
      <c r="DP12" s="413"/>
      <c r="DQ12" s="413"/>
      <c r="DR12" s="413"/>
      <c r="DS12" s="413"/>
      <c r="DT12" s="413"/>
      <c r="DU12" s="413"/>
      <c r="DV12" s="413"/>
      <c r="DW12" s="413"/>
      <c r="DX12" s="413"/>
      <c r="DY12" s="413"/>
      <c r="DZ12" s="413"/>
      <c r="EA12" s="413"/>
      <c r="EB12" s="413"/>
      <c r="EC12" s="413"/>
      <c r="ED12" s="413"/>
      <c r="EE12" s="413"/>
      <c r="EF12" s="413"/>
      <c r="EG12" s="413"/>
      <c r="EH12" s="413"/>
      <c r="EI12" s="413"/>
      <c r="EJ12" s="413"/>
      <c r="EK12" s="413"/>
      <c r="EL12" s="413"/>
      <c r="EM12" s="413"/>
      <c r="EN12" s="413"/>
      <c r="EO12" s="413"/>
      <c r="EP12" s="413"/>
      <c r="EQ12" s="413"/>
      <c r="ER12" s="413"/>
      <c r="ES12" s="413"/>
      <c r="ET12" s="413"/>
      <c r="EU12" s="413"/>
      <c r="EV12" s="413"/>
      <c r="EW12" s="413"/>
      <c r="EX12" s="413"/>
      <c r="EY12" s="413"/>
      <c r="EZ12" s="413"/>
      <c r="FA12" s="413"/>
      <c r="FB12" s="413"/>
      <c r="FC12" s="413"/>
      <c r="FD12" s="413"/>
      <c r="FE12" s="413"/>
      <c r="FF12" s="413"/>
      <c r="FG12" s="413"/>
      <c r="FH12" s="413"/>
      <c r="FI12" s="413"/>
      <c r="FJ12" s="413"/>
      <c r="FK12" s="413"/>
      <c r="FL12" s="413"/>
      <c r="FM12" s="413"/>
      <c r="FN12" s="413"/>
      <c r="FO12" s="413"/>
      <c r="FP12" s="413"/>
      <c r="FQ12" s="413"/>
      <c r="FR12" s="413"/>
      <c r="FS12" s="413"/>
      <c r="FT12" s="413"/>
      <c r="FU12" s="413"/>
      <c r="FV12" s="413"/>
      <c r="FW12" s="413"/>
      <c r="FX12" s="413"/>
      <c r="FY12" s="413"/>
      <c r="FZ12" s="413"/>
      <c r="GA12" s="413"/>
      <c r="GB12" s="413"/>
      <c r="GC12" s="413"/>
      <c r="GD12" s="413"/>
      <c r="GE12" s="413"/>
      <c r="GF12" s="413"/>
      <c r="GG12" s="413"/>
      <c r="GH12" s="413"/>
      <c r="GI12" s="413"/>
      <c r="GJ12" s="413"/>
      <c r="GK12" s="413"/>
      <c r="GL12" s="413"/>
      <c r="GM12" s="413"/>
      <c r="GN12" s="413"/>
      <c r="GO12" s="413"/>
      <c r="GP12" s="413"/>
      <c r="GQ12" s="413"/>
      <c r="GR12" s="413"/>
      <c r="GS12" s="413"/>
      <c r="GT12" s="413"/>
      <c r="GU12" s="413"/>
      <c r="GV12" s="413"/>
      <c r="GW12" s="413"/>
      <c r="GX12" s="413"/>
      <c r="GY12" s="413"/>
      <c r="GZ12" s="413"/>
      <c r="HA12" s="413"/>
      <c r="HB12" s="413"/>
      <c r="HC12" s="413"/>
      <c r="HD12" s="413"/>
      <c r="HE12" s="413"/>
      <c r="HF12" s="413"/>
      <c r="HG12" s="413"/>
      <c r="HH12" s="413"/>
      <c r="HI12" s="413"/>
      <c r="HJ12" s="413"/>
      <c r="HK12" s="413"/>
      <c r="HL12" s="413"/>
      <c r="HM12" s="413"/>
      <c r="HN12" s="413"/>
      <c r="HO12" s="413"/>
      <c r="HP12" s="413"/>
      <c r="HQ12" s="413"/>
      <c r="HR12" s="413"/>
      <c r="HS12" s="413"/>
      <c r="HT12" s="413"/>
      <c r="HU12" s="413"/>
      <c r="HV12" s="413"/>
      <c r="HW12" s="413"/>
      <c r="HX12" s="413"/>
      <c r="HY12" s="413"/>
      <c r="HZ12" s="413"/>
      <c r="IA12" s="413"/>
      <c r="IB12" s="413"/>
      <c r="IC12" s="413"/>
      <c r="ID12" s="413"/>
      <c r="IE12" s="413"/>
      <c r="IF12" s="413"/>
      <c r="IG12" s="413"/>
      <c r="IH12" s="413"/>
      <c r="II12" s="413"/>
      <c r="IJ12" s="413"/>
      <c r="IK12" s="413"/>
      <c r="IL12" s="413"/>
      <c r="IM12" s="413"/>
      <c r="IN12" s="413"/>
      <c r="IO12" s="413"/>
      <c r="IP12" s="413"/>
      <c r="IQ12" s="413"/>
      <c r="IR12" s="413"/>
      <c r="IS12" s="413"/>
      <c r="IT12" s="413"/>
      <c r="IU12" s="413"/>
      <c r="IV12" s="413"/>
    </row>
    <row r="13" customFormat="false" ht="17" hidden="false" customHeight="true" outlineLevel="0" collapsed="false">
      <c r="A13" s="413"/>
      <c r="B13" s="134" t="n">
        <f aca="false">COUNTIF($A$19:$A$544,"Tertiaire")</f>
        <v>169</v>
      </c>
      <c r="C13" s="120" t="s">
        <v>103</v>
      </c>
      <c r="D13" s="432" t="s">
        <v>106</v>
      </c>
      <c r="E13" s="405" t="n">
        <f aca="false">SUMIFS(E19:E532,$A$19:$A$532,"Tertiaire")</f>
        <v>79658866</v>
      </c>
      <c r="F13" s="405" t="n">
        <f aca="false">SUMIFS(F19:F532,$A$19:$A$532,"Tertiaire")</f>
        <v>254165673</v>
      </c>
      <c r="G13" s="405" t="n">
        <f aca="false">SUMIFS(G19:G532,$A$19:$A$532,"Tertiaire")</f>
        <v>652581360</v>
      </c>
      <c r="H13" s="405" t="n">
        <f aca="false">SUMIFS(H19:H532,$A$19:$A$532,"Tertiaire")</f>
        <v>1846647949</v>
      </c>
      <c r="I13" s="405" t="n">
        <f aca="false">SUMIFS(I19:I532,$A$19:$A$532,"Tertiaire")</f>
        <v>817942515</v>
      </c>
      <c r="J13" s="405" t="n">
        <f aca="false">SUMIFS(J19:J532,$A$19:$A$532,"Tertiaire")</f>
        <v>449346822</v>
      </c>
      <c r="K13" s="405" t="n">
        <f aca="false">SUMIFS(K19:K532,$A$19:$A$532,"Tertiaire")</f>
        <v>4100343185</v>
      </c>
      <c r="L13" s="405" t="n">
        <f aca="false">SUMIFS(L19:L532,$A$19:$A$532,"Tertiaire")</f>
        <v>53525255193</v>
      </c>
      <c r="M13" s="406" t="n">
        <f aca="false">K13*$O$6/1000</f>
        <v>11023089.2623417</v>
      </c>
      <c r="N13" s="406" t="n">
        <f aca="false">L13*$O$6/1000</f>
        <v>143893727.710515</v>
      </c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3"/>
      <c r="CC13" s="413"/>
      <c r="CD13" s="413"/>
      <c r="CE13" s="413"/>
      <c r="CF13" s="413"/>
      <c r="CG13" s="413"/>
      <c r="CH13" s="413"/>
      <c r="CI13" s="413"/>
      <c r="CJ13" s="413"/>
      <c r="CK13" s="413"/>
      <c r="CL13" s="413"/>
      <c r="CM13" s="413"/>
      <c r="CN13" s="413"/>
      <c r="CO13" s="413"/>
      <c r="CP13" s="413"/>
      <c r="CQ13" s="413"/>
      <c r="CR13" s="413"/>
      <c r="CS13" s="413"/>
      <c r="CT13" s="413"/>
      <c r="CU13" s="413"/>
      <c r="CV13" s="413"/>
      <c r="CW13" s="413"/>
      <c r="CX13" s="413"/>
      <c r="CY13" s="413"/>
      <c r="CZ13" s="413"/>
      <c r="DA13" s="413"/>
      <c r="DB13" s="413"/>
      <c r="DC13" s="413"/>
      <c r="DD13" s="413"/>
      <c r="DE13" s="413"/>
      <c r="DF13" s="413"/>
      <c r="DG13" s="413"/>
      <c r="DH13" s="413"/>
      <c r="DI13" s="413"/>
      <c r="DJ13" s="413"/>
      <c r="DK13" s="413"/>
      <c r="DL13" s="413"/>
      <c r="DM13" s="413"/>
      <c r="DN13" s="413"/>
      <c r="DO13" s="413"/>
      <c r="DP13" s="413"/>
      <c r="DQ13" s="413"/>
      <c r="DR13" s="413"/>
      <c r="DS13" s="413"/>
      <c r="DT13" s="413"/>
      <c r="DU13" s="413"/>
      <c r="DV13" s="413"/>
      <c r="DW13" s="413"/>
      <c r="DX13" s="413"/>
      <c r="DY13" s="413"/>
      <c r="DZ13" s="413"/>
      <c r="EA13" s="413"/>
      <c r="EB13" s="413"/>
      <c r="EC13" s="413"/>
      <c r="ED13" s="413"/>
      <c r="EE13" s="413"/>
      <c r="EF13" s="413"/>
      <c r="EG13" s="413"/>
      <c r="EH13" s="413"/>
      <c r="EI13" s="413"/>
      <c r="EJ13" s="413"/>
      <c r="EK13" s="413"/>
      <c r="EL13" s="413"/>
      <c r="EM13" s="413"/>
      <c r="EN13" s="413"/>
      <c r="EO13" s="413"/>
      <c r="EP13" s="413"/>
      <c r="EQ13" s="413"/>
      <c r="ER13" s="413"/>
      <c r="ES13" s="413"/>
      <c r="ET13" s="413"/>
      <c r="EU13" s="413"/>
      <c r="EV13" s="413"/>
      <c r="EW13" s="413"/>
      <c r="EX13" s="413"/>
      <c r="EY13" s="413"/>
      <c r="EZ13" s="413"/>
      <c r="FA13" s="413"/>
      <c r="FB13" s="413"/>
      <c r="FC13" s="413"/>
      <c r="FD13" s="413"/>
      <c r="FE13" s="413"/>
      <c r="FF13" s="413"/>
      <c r="FG13" s="413"/>
      <c r="FH13" s="413"/>
      <c r="FI13" s="413"/>
      <c r="FJ13" s="413"/>
      <c r="FK13" s="413"/>
      <c r="FL13" s="413"/>
      <c r="FM13" s="413"/>
      <c r="FN13" s="413"/>
      <c r="FO13" s="413"/>
      <c r="FP13" s="413"/>
      <c r="FQ13" s="413"/>
      <c r="FR13" s="413"/>
      <c r="FS13" s="413"/>
      <c r="FT13" s="413"/>
      <c r="FU13" s="413"/>
      <c r="FV13" s="413"/>
      <c r="FW13" s="413"/>
      <c r="FX13" s="413"/>
      <c r="FY13" s="413"/>
      <c r="FZ13" s="413"/>
      <c r="GA13" s="413"/>
      <c r="GB13" s="413"/>
      <c r="GC13" s="413"/>
      <c r="GD13" s="413"/>
      <c r="GE13" s="413"/>
      <c r="GF13" s="413"/>
      <c r="GG13" s="413"/>
      <c r="GH13" s="413"/>
      <c r="GI13" s="413"/>
      <c r="GJ13" s="413"/>
      <c r="GK13" s="413"/>
      <c r="GL13" s="413"/>
      <c r="GM13" s="413"/>
      <c r="GN13" s="413"/>
      <c r="GO13" s="413"/>
      <c r="GP13" s="413"/>
      <c r="GQ13" s="413"/>
      <c r="GR13" s="413"/>
      <c r="GS13" s="413"/>
      <c r="GT13" s="413"/>
      <c r="GU13" s="413"/>
      <c r="GV13" s="413"/>
      <c r="GW13" s="413"/>
      <c r="GX13" s="413"/>
      <c r="GY13" s="413"/>
      <c r="GZ13" s="413"/>
      <c r="HA13" s="413"/>
      <c r="HB13" s="413"/>
      <c r="HC13" s="413"/>
      <c r="HD13" s="413"/>
      <c r="HE13" s="413"/>
      <c r="HF13" s="413"/>
      <c r="HG13" s="413"/>
      <c r="HH13" s="413"/>
      <c r="HI13" s="413"/>
      <c r="HJ13" s="413"/>
      <c r="HK13" s="413"/>
      <c r="HL13" s="413"/>
      <c r="HM13" s="413"/>
      <c r="HN13" s="413"/>
      <c r="HO13" s="413"/>
      <c r="HP13" s="413"/>
      <c r="HQ13" s="413"/>
      <c r="HR13" s="413"/>
      <c r="HS13" s="413"/>
      <c r="HT13" s="413"/>
      <c r="HU13" s="413"/>
      <c r="HV13" s="413"/>
      <c r="HW13" s="413"/>
      <c r="HX13" s="413"/>
      <c r="HY13" s="413"/>
      <c r="HZ13" s="413"/>
      <c r="IA13" s="413"/>
      <c r="IB13" s="413"/>
      <c r="IC13" s="413"/>
      <c r="ID13" s="413"/>
      <c r="IE13" s="413"/>
      <c r="IF13" s="413"/>
      <c r="IG13" s="413"/>
      <c r="IH13" s="413"/>
      <c r="II13" s="413"/>
      <c r="IJ13" s="413"/>
      <c r="IK13" s="413"/>
      <c r="IL13" s="413"/>
      <c r="IM13" s="413"/>
      <c r="IN13" s="413"/>
      <c r="IO13" s="413"/>
      <c r="IP13" s="413"/>
      <c r="IQ13" s="413"/>
      <c r="IR13" s="413"/>
      <c r="IS13" s="413"/>
      <c r="IT13" s="413"/>
      <c r="IU13" s="413"/>
      <c r="IV13" s="413"/>
    </row>
    <row r="14" customFormat="false" ht="17" hidden="false" customHeight="true" outlineLevel="0" collapsed="false">
      <c r="A14" s="413"/>
      <c r="B14" s="134" t="n">
        <f aca="false">COUNTIF($A$19:$A$544,"Industrie")</f>
        <v>76</v>
      </c>
      <c r="C14" s="120" t="s">
        <v>103</v>
      </c>
      <c r="D14" s="433" t="s">
        <v>107</v>
      </c>
      <c r="E14" s="160" t="n">
        <f aca="false">SUMIFS(E19:E532,$A$19:$A$532,"Industrie")</f>
        <v>15864321</v>
      </c>
      <c r="F14" s="160" t="n">
        <f aca="false">SUMIFS(F19:F532,$A$19:$A$532,"Industrie")</f>
        <v>72843620</v>
      </c>
      <c r="G14" s="160" t="n">
        <f aca="false">SUMIFS(G19:G532,$A$19:$A$532,"Industrie")</f>
        <v>316247914</v>
      </c>
      <c r="H14" s="160" t="n">
        <f aca="false">SUMIFS(H19:H532,$A$19:$A$532,"Industrie")</f>
        <v>751974646</v>
      </c>
      <c r="I14" s="160" t="n">
        <f aca="false">SUMIFS(I19:I532,$A$19:$A$532,"Industrie")</f>
        <v>56581240</v>
      </c>
      <c r="J14" s="160" t="n">
        <f aca="false">SUMIFS(J19:J532,$A$19:$A$532,"Industrie")</f>
        <v>506100060</v>
      </c>
      <c r="K14" s="160" t="n">
        <f aca="false">SUMIFS(K19:K532,$A$19:$A$532,"Industrie")</f>
        <v>1719611801</v>
      </c>
      <c r="L14" s="160" t="n">
        <f aca="false">SUMIFS(L19:L532,$A$19:$A$532,"Industrie")</f>
        <v>45078294980</v>
      </c>
      <c r="M14" s="162" t="n">
        <f aca="false">K14*$O$6/1000</f>
        <v>4622889.72502167</v>
      </c>
      <c r="N14" s="162" t="n">
        <f aca="false">L14*$O$6/1000</f>
        <v>121185483.004567</v>
      </c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3"/>
      <c r="CE14" s="413"/>
      <c r="CF14" s="413"/>
      <c r="CG14" s="413"/>
      <c r="CH14" s="413"/>
      <c r="CI14" s="413"/>
      <c r="CJ14" s="413"/>
      <c r="CK14" s="413"/>
      <c r="CL14" s="413"/>
      <c r="CM14" s="413"/>
      <c r="CN14" s="413"/>
      <c r="CO14" s="413"/>
      <c r="CP14" s="413"/>
      <c r="CQ14" s="413"/>
      <c r="CR14" s="41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3"/>
      <c r="DC14" s="413"/>
      <c r="DD14" s="413"/>
      <c r="DE14" s="413"/>
      <c r="DF14" s="413"/>
      <c r="DG14" s="413"/>
      <c r="DH14" s="413"/>
      <c r="DI14" s="413"/>
      <c r="DJ14" s="413"/>
      <c r="DK14" s="413"/>
      <c r="DL14" s="413"/>
      <c r="DM14" s="413"/>
      <c r="DN14" s="413"/>
      <c r="DO14" s="413"/>
      <c r="DP14" s="413"/>
      <c r="DQ14" s="413"/>
      <c r="DR14" s="413"/>
      <c r="DS14" s="413"/>
      <c r="DT14" s="413"/>
      <c r="DU14" s="413"/>
      <c r="DV14" s="413"/>
      <c r="DW14" s="413"/>
      <c r="DX14" s="413"/>
      <c r="DY14" s="413"/>
      <c r="DZ14" s="413"/>
      <c r="EA14" s="413"/>
      <c r="EB14" s="413"/>
      <c r="EC14" s="413"/>
      <c r="ED14" s="413"/>
      <c r="EE14" s="413"/>
      <c r="EF14" s="413"/>
      <c r="EG14" s="413"/>
      <c r="EH14" s="413"/>
      <c r="EI14" s="413"/>
      <c r="EJ14" s="413"/>
      <c r="EK14" s="413"/>
      <c r="EL14" s="413"/>
      <c r="EM14" s="413"/>
      <c r="EN14" s="413"/>
      <c r="EO14" s="413"/>
      <c r="EP14" s="413"/>
      <c r="EQ14" s="413"/>
      <c r="ER14" s="413"/>
      <c r="ES14" s="413"/>
      <c r="ET14" s="413"/>
      <c r="EU14" s="413"/>
      <c r="EV14" s="413"/>
      <c r="EW14" s="413"/>
      <c r="EX14" s="413"/>
      <c r="EY14" s="413"/>
      <c r="EZ14" s="413"/>
      <c r="FA14" s="413"/>
      <c r="FB14" s="413"/>
      <c r="FC14" s="413"/>
      <c r="FD14" s="413"/>
      <c r="FE14" s="413"/>
      <c r="FF14" s="413"/>
      <c r="FG14" s="413"/>
      <c r="FH14" s="413"/>
      <c r="FI14" s="413"/>
      <c r="FJ14" s="413"/>
      <c r="FK14" s="413"/>
      <c r="FL14" s="413"/>
      <c r="FM14" s="413"/>
      <c r="FN14" s="413"/>
      <c r="FO14" s="413"/>
      <c r="FP14" s="413"/>
      <c r="FQ14" s="413"/>
      <c r="FR14" s="413"/>
      <c r="FS14" s="413"/>
      <c r="FT14" s="413"/>
      <c r="FU14" s="413"/>
      <c r="FV14" s="413"/>
      <c r="FW14" s="413"/>
      <c r="FX14" s="413"/>
      <c r="FY14" s="413"/>
      <c r="FZ14" s="413"/>
      <c r="GA14" s="413"/>
      <c r="GB14" s="413"/>
      <c r="GC14" s="413"/>
      <c r="GD14" s="413"/>
      <c r="GE14" s="413"/>
      <c r="GF14" s="413"/>
      <c r="GG14" s="413"/>
      <c r="GH14" s="413"/>
      <c r="GI14" s="413"/>
      <c r="GJ14" s="413"/>
      <c r="GK14" s="413"/>
      <c r="GL14" s="413"/>
      <c r="GM14" s="413"/>
      <c r="GN14" s="413"/>
      <c r="GO14" s="413"/>
      <c r="GP14" s="413"/>
      <c r="GQ14" s="413"/>
      <c r="GR14" s="413"/>
      <c r="GS14" s="413"/>
      <c r="GT14" s="413"/>
      <c r="GU14" s="413"/>
      <c r="GV14" s="413"/>
      <c r="GW14" s="413"/>
      <c r="GX14" s="413"/>
      <c r="GY14" s="413"/>
      <c r="GZ14" s="413"/>
      <c r="HA14" s="413"/>
      <c r="HB14" s="413"/>
      <c r="HC14" s="413"/>
      <c r="HD14" s="413"/>
      <c r="HE14" s="413"/>
      <c r="HF14" s="413"/>
      <c r="HG14" s="413"/>
      <c r="HH14" s="413"/>
      <c r="HI14" s="413"/>
      <c r="HJ14" s="413"/>
      <c r="HK14" s="413"/>
      <c r="HL14" s="413"/>
      <c r="HM14" s="413"/>
      <c r="HN14" s="413"/>
      <c r="HO14" s="413"/>
      <c r="HP14" s="413"/>
      <c r="HQ14" s="413"/>
      <c r="HR14" s="413"/>
      <c r="HS14" s="413"/>
      <c r="HT14" s="413"/>
      <c r="HU14" s="413"/>
      <c r="HV14" s="413"/>
      <c r="HW14" s="413"/>
      <c r="HX14" s="413"/>
      <c r="HY14" s="413"/>
      <c r="HZ14" s="413"/>
      <c r="IA14" s="413"/>
      <c r="IB14" s="413"/>
      <c r="IC14" s="413"/>
      <c r="ID14" s="413"/>
      <c r="IE14" s="413"/>
      <c r="IF14" s="413"/>
      <c r="IG14" s="413"/>
      <c r="IH14" s="413"/>
      <c r="II14" s="413"/>
      <c r="IJ14" s="413"/>
      <c r="IK14" s="413"/>
      <c r="IL14" s="413"/>
      <c r="IM14" s="413"/>
      <c r="IN14" s="413"/>
      <c r="IO14" s="413"/>
      <c r="IP14" s="413"/>
      <c r="IQ14" s="413"/>
      <c r="IR14" s="413"/>
      <c r="IS14" s="413"/>
      <c r="IT14" s="413"/>
      <c r="IU14" s="413"/>
      <c r="IV14" s="413"/>
    </row>
    <row r="15" customFormat="false" ht="17" hidden="false" customHeight="true" outlineLevel="0" collapsed="false">
      <c r="A15" s="413"/>
      <c r="B15" s="134" t="n">
        <f aca="false">COUNTIF($A$19:$A$544,"Réseaux")</f>
        <v>29</v>
      </c>
      <c r="C15" s="120" t="s">
        <v>103</v>
      </c>
      <c r="D15" s="434" t="s">
        <v>108</v>
      </c>
      <c r="E15" s="168" t="n">
        <f aca="false">SUMIFS(E19:E532,$A$19:$A$532,"Réseaux")</f>
        <v>1066178</v>
      </c>
      <c r="F15" s="168" t="n">
        <f aca="false">SUMIFS(F19:F532,$A$19:$A$532,"Réseaux")</f>
        <v>28394740</v>
      </c>
      <c r="G15" s="168" t="n">
        <f aca="false">SUMIFS(G19:G532,$A$19:$A$532,"Réseaux")</f>
        <v>22206000</v>
      </c>
      <c r="H15" s="168" t="n">
        <f aca="false">SUMIFS(H19:H532,$A$19:$A$532,"Réseaux")</f>
        <v>126826980</v>
      </c>
      <c r="I15" s="168" t="n">
        <f aca="false">SUMIFS(I19:I532,$A$19:$A$532,"Réseaux")</f>
        <v>63712544</v>
      </c>
      <c r="J15" s="168" t="n">
        <f aca="false">SUMIFS(J19:J532,$A$19:$A$532,"Réseaux")</f>
        <v>296300</v>
      </c>
      <c r="K15" s="168" t="n">
        <f aca="false">SUMIFS(K19:K532,$A$19:$A$532,"Réseaux")</f>
        <v>242502742</v>
      </c>
      <c r="L15" s="168" t="n">
        <f aca="false">SUMIFS(L19:L532,$A$19:$A$532,"Réseaux")</f>
        <v>6323003850</v>
      </c>
      <c r="M15" s="170" t="n">
        <f aca="false">K15*$O$6/1000</f>
        <v>651928.204743333</v>
      </c>
      <c r="N15" s="170" t="n">
        <f aca="false">L15*$O$6/1000</f>
        <v>16998342.01675</v>
      </c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413"/>
      <c r="CC15" s="413"/>
      <c r="CD15" s="413"/>
      <c r="CE15" s="413"/>
      <c r="CF15" s="413"/>
      <c r="CG15" s="413"/>
      <c r="CH15" s="413"/>
      <c r="CI15" s="413"/>
      <c r="CJ15" s="413"/>
      <c r="CK15" s="413"/>
      <c r="CL15" s="413"/>
      <c r="CM15" s="413"/>
      <c r="CN15" s="413"/>
      <c r="CO15" s="413"/>
      <c r="CP15" s="413"/>
      <c r="CQ15" s="413"/>
      <c r="CR15" s="41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413"/>
      <c r="DG15" s="413"/>
      <c r="DH15" s="413"/>
      <c r="DI15" s="413"/>
      <c r="DJ15" s="413"/>
      <c r="DK15" s="413"/>
      <c r="DL15" s="413"/>
      <c r="DM15" s="413"/>
      <c r="DN15" s="413"/>
      <c r="DO15" s="413"/>
      <c r="DP15" s="413"/>
      <c r="DQ15" s="413"/>
      <c r="DR15" s="413"/>
      <c r="DS15" s="413"/>
      <c r="DT15" s="413"/>
      <c r="DU15" s="413"/>
      <c r="DV15" s="413"/>
      <c r="DW15" s="413"/>
      <c r="DX15" s="413"/>
      <c r="DY15" s="413"/>
      <c r="DZ15" s="413"/>
      <c r="EA15" s="413"/>
      <c r="EB15" s="413"/>
      <c r="EC15" s="413"/>
      <c r="ED15" s="413"/>
      <c r="EE15" s="413"/>
      <c r="EF15" s="413"/>
      <c r="EG15" s="413"/>
      <c r="EH15" s="413"/>
      <c r="EI15" s="413"/>
      <c r="EJ15" s="413"/>
      <c r="EK15" s="413"/>
      <c r="EL15" s="413"/>
      <c r="EM15" s="413"/>
      <c r="EN15" s="413"/>
      <c r="EO15" s="413"/>
      <c r="EP15" s="413"/>
      <c r="EQ15" s="413"/>
      <c r="ER15" s="413"/>
      <c r="ES15" s="413"/>
      <c r="ET15" s="413"/>
      <c r="EU15" s="413"/>
      <c r="EV15" s="413"/>
      <c r="EW15" s="413"/>
      <c r="EX15" s="413"/>
      <c r="EY15" s="413"/>
      <c r="EZ15" s="413"/>
      <c r="FA15" s="413"/>
      <c r="FB15" s="413"/>
      <c r="FC15" s="413"/>
      <c r="FD15" s="413"/>
      <c r="FE15" s="413"/>
      <c r="FF15" s="413"/>
      <c r="FG15" s="413"/>
      <c r="FH15" s="413"/>
      <c r="FI15" s="413"/>
      <c r="FJ15" s="413"/>
      <c r="FK15" s="413"/>
      <c r="FL15" s="413"/>
      <c r="FM15" s="413"/>
      <c r="FN15" s="413"/>
      <c r="FO15" s="413"/>
      <c r="FP15" s="413"/>
      <c r="FQ15" s="413"/>
      <c r="FR15" s="413"/>
      <c r="FS15" s="413"/>
      <c r="FT15" s="413"/>
      <c r="FU15" s="413"/>
      <c r="FV15" s="413"/>
      <c r="FW15" s="413"/>
      <c r="FX15" s="413"/>
      <c r="FY15" s="413"/>
      <c r="FZ15" s="413"/>
      <c r="GA15" s="413"/>
      <c r="GB15" s="413"/>
      <c r="GC15" s="413"/>
      <c r="GD15" s="413"/>
      <c r="GE15" s="413"/>
      <c r="GF15" s="413"/>
      <c r="GG15" s="413"/>
      <c r="GH15" s="413"/>
      <c r="GI15" s="413"/>
      <c r="GJ15" s="413"/>
      <c r="GK15" s="413"/>
      <c r="GL15" s="413"/>
      <c r="GM15" s="413"/>
      <c r="GN15" s="413"/>
      <c r="GO15" s="413"/>
      <c r="GP15" s="413"/>
      <c r="GQ15" s="413"/>
      <c r="GR15" s="413"/>
      <c r="GS15" s="413"/>
      <c r="GT15" s="413"/>
      <c r="GU15" s="413"/>
      <c r="GV15" s="413"/>
      <c r="GW15" s="413"/>
      <c r="GX15" s="413"/>
      <c r="GY15" s="413"/>
      <c r="GZ15" s="413"/>
      <c r="HA15" s="413"/>
      <c r="HB15" s="413"/>
      <c r="HC15" s="413"/>
      <c r="HD15" s="413"/>
      <c r="HE15" s="413"/>
      <c r="HF15" s="413"/>
      <c r="HG15" s="413"/>
      <c r="HH15" s="413"/>
      <c r="HI15" s="413"/>
      <c r="HJ15" s="413"/>
      <c r="HK15" s="413"/>
      <c r="HL15" s="413"/>
      <c r="HM15" s="413"/>
      <c r="HN15" s="413"/>
      <c r="HO15" s="413"/>
      <c r="HP15" s="413"/>
      <c r="HQ15" s="413"/>
      <c r="HR15" s="413"/>
      <c r="HS15" s="413"/>
      <c r="HT15" s="413"/>
      <c r="HU15" s="413"/>
      <c r="HV15" s="413"/>
      <c r="HW15" s="413"/>
      <c r="HX15" s="413"/>
      <c r="HY15" s="413"/>
      <c r="HZ15" s="413"/>
      <c r="IA15" s="413"/>
      <c r="IB15" s="413"/>
      <c r="IC15" s="413"/>
      <c r="ID15" s="413"/>
      <c r="IE15" s="413"/>
      <c r="IF15" s="413"/>
      <c r="IG15" s="413"/>
      <c r="IH15" s="413"/>
      <c r="II15" s="413"/>
      <c r="IJ15" s="413"/>
      <c r="IK15" s="413"/>
      <c r="IL15" s="413"/>
      <c r="IM15" s="413"/>
      <c r="IN15" s="413"/>
      <c r="IO15" s="413"/>
      <c r="IP15" s="413"/>
      <c r="IQ15" s="413"/>
      <c r="IR15" s="413"/>
      <c r="IS15" s="413"/>
      <c r="IT15" s="413"/>
      <c r="IU15" s="413"/>
      <c r="IV15" s="413"/>
    </row>
    <row r="16" customFormat="false" ht="17" hidden="false" customHeight="true" outlineLevel="0" collapsed="false">
      <c r="A16" s="413"/>
      <c r="B16" s="134" t="n">
        <f aca="false">COUNTIF($A$19:$A$544,"Transports")</f>
        <v>59</v>
      </c>
      <c r="C16" s="120" t="s">
        <v>103</v>
      </c>
      <c r="D16" s="435" t="s">
        <v>109</v>
      </c>
      <c r="E16" s="176" t="n">
        <f aca="false">SUMIFS(E19:E532,$A$19:$A$532,"Transports")</f>
        <v>3282925</v>
      </c>
      <c r="F16" s="176" t="n">
        <f aca="false">SUMIFS(F19:F532,$A$19:$A$532,"Transports")</f>
        <v>10034355</v>
      </c>
      <c r="G16" s="176" t="n">
        <f aca="false">SUMIFS(G19:G532,$A$19:$A$532,"Transports")</f>
        <v>19965300</v>
      </c>
      <c r="H16" s="176" t="n">
        <f aca="false">SUMIFS(H19:H532,$A$19:$A$532,"Transports")</f>
        <v>210828534</v>
      </c>
      <c r="I16" s="176" t="n">
        <f aca="false">SUMIFS(I19:I532,$A$19:$A$532,"Transports")</f>
        <v>16876428</v>
      </c>
      <c r="J16" s="176" t="n">
        <f aca="false">SUMIFS(J19:J532,$A$19:$A$532,"Transports")</f>
        <v>145981034</v>
      </c>
      <c r="K16" s="176" t="n">
        <f aca="false">SUMIFS(K19:K532,$A$19:$A$532,"Transports")</f>
        <v>406968576</v>
      </c>
      <c r="L16" s="176" t="n">
        <f aca="false">SUMIFS(L19:L532,$A$19:$A$532,"Transports")</f>
        <v>3804668797</v>
      </c>
      <c r="M16" s="178" t="n">
        <f aca="false">K16*$O$6/1000</f>
        <v>1094067.18848</v>
      </c>
      <c r="N16" s="178" t="n">
        <f aca="false">L16*$O$6/1000</f>
        <v>10228217.9492683</v>
      </c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3"/>
      <c r="DX16" s="413"/>
      <c r="DY16" s="413"/>
      <c r="DZ16" s="413"/>
      <c r="EA16" s="413"/>
      <c r="EB16" s="413"/>
      <c r="EC16" s="413"/>
      <c r="ED16" s="413"/>
      <c r="EE16" s="413"/>
      <c r="EF16" s="413"/>
      <c r="EG16" s="413"/>
      <c r="EH16" s="413"/>
      <c r="EI16" s="413"/>
      <c r="EJ16" s="413"/>
      <c r="EK16" s="413"/>
      <c r="EL16" s="413"/>
      <c r="EM16" s="413"/>
      <c r="EN16" s="413"/>
      <c r="EO16" s="413"/>
      <c r="EP16" s="413"/>
      <c r="EQ16" s="413"/>
      <c r="ER16" s="413"/>
      <c r="ES16" s="413"/>
      <c r="ET16" s="413"/>
      <c r="EU16" s="413"/>
      <c r="EV16" s="413"/>
      <c r="EW16" s="413"/>
      <c r="EX16" s="413"/>
      <c r="EY16" s="413"/>
      <c r="EZ16" s="413"/>
      <c r="FA16" s="413"/>
      <c r="FB16" s="413"/>
      <c r="FC16" s="413"/>
      <c r="FD16" s="413"/>
      <c r="FE16" s="413"/>
      <c r="FF16" s="413"/>
      <c r="FG16" s="413"/>
      <c r="FH16" s="413"/>
      <c r="FI16" s="413"/>
      <c r="FJ16" s="413"/>
      <c r="FK16" s="413"/>
      <c r="FL16" s="413"/>
      <c r="FM16" s="413"/>
      <c r="FN16" s="413"/>
      <c r="FO16" s="413"/>
      <c r="FP16" s="413"/>
      <c r="FQ16" s="413"/>
      <c r="FR16" s="413"/>
      <c r="FS16" s="413"/>
      <c r="FT16" s="413"/>
      <c r="FU16" s="413"/>
      <c r="FV16" s="413"/>
      <c r="FW16" s="413"/>
      <c r="FX16" s="413"/>
      <c r="FY16" s="413"/>
      <c r="FZ16" s="413"/>
      <c r="GA16" s="413"/>
      <c r="GB16" s="413"/>
      <c r="GC16" s="413"/>
      <c r="GD16" s="413"/>
      <c r="GE16" s="413"/>
      <c r="GF16" s="413"/>
      <c r="GG16" s="413"/>
      <c r="GH16" s="413"/>
      <c r="GI16" s="413"/>
      <c r="GJ16" s="413"/>
      <c r="GK16" s="413"/>
      <c r="GL16" s="413"/>
      <c r="GM16" s="413"/>
      <c r="GN16" s="413"/>
      <c r="GO16" s="413"/>
      <c r="GP16" s="413"/>
      <c r="GQ16" s="413"/>
      <c r="GR16" s="413"/>
      <c r="GS16" s="413"/>
      <c r="GT16" s="413"/>
      <c r="GU16" s="413"/>
      <c r="GV16" s="413"/>
      <c r="GW16" s="413"/>
      <c r="GX16" s="413"/>
      <c r="GY16" s="413"/>
      <c r="GZ16" s="413"/>
      <c r="HA16" s="413"/>
      <c r="HB16" s="413"/>
      <c r="HC16" s="413"/>
      <c r="HD16" s="413"/>
      <c r="HE16" s="413"/>
      <c r="HF16" s="413"/>
      <c r="HG16" s="413"/>
      <c r="HH16" s="413"/>
      <c r="HI16" s="413"/>
      <c r="HJ16" s="413"/>
      <c r="HK16" s="413"/>
      <c r="HL16" s="413"/>
      <c r="HM16" s="413"/>
      <c r="HN16" s="413"/>
      <c r="HO16" s="413"/>
      <c r="HP16" s="413"/>
      <c r="HQ16" s="413"/>
      <c r="HR16" s="413"/>
      <c r="HS16" s="413"/>
      <c r="HT16" s="413"/>
      <c r="HU16" s="413"/>
      <c r="HV16" s="413"/>
      <c r="HW16" s="413"/>
      <c r="HX16" s="413"/>
      <c r="HY16" s="413"/>
      <c r="HZ16" s="413"/>
      <c r="IA16" s="413"/>
      <c r="IB16" s="413"/>
      <c r="IC16" s="413"/>
      <c r="ID16" s="413"/>
      <c r="IE16" s="413"/>
      <c r="IF16" s="413"/>
      <c r="IG16" s="413"/>
      <c r="IH16" s="413"/>
      <c r="II16" s="413"/>
      <c r="IJ16" s="413"/>
      <c r="IK16" s="413"/>
      <c r="IL16" s="413"/>
      <c r="IM16" s="413"/>
      <c r="IN16" s="413"/>
      <c r="IO16" s="413"/>
      <c r="IP16" s="413"/>
      <c r="IQ16" s="413"/>
      <c r="IR16" s="413"/>
      <c r="IS16" s="413"/>
      <c r="IT16" s="413"/>
      <c r="IU16" s="413"/>
      <c r="IV16" s="413"/>
    </row>
    <row r="17" customFormat="false" ht="17" hidden="false" customHeight="true" outlineLevel="0" collapsed="false"/>
    <row r="18" customFormat="false" ht="42.75" hidden="false" customHeight="true" outlineLevel="0" collapsed="false">
      <c r="A18" s="192" t="s">
        <v>111</v>
      </c>
      <c r="B18" s="192" t="s">
        <v>112</v>
      </c>
      <c r="C18" s="192" t="s">
        <v>113</v>
      </c>
      <c r="D18" s="192" t="s">
        <v>114</v>
      </c>
      <c r="E18" s="333" t="s">
        <v>59</v>
      </c>
      <c r="F18" s="333" t="s">
        <v>60</v>
      </c>
      <c r="G18" s="333" t="s">
        <v>61</v>
      </c>
      <c r="H18" s="333" t="s">
        <v>62</v>
      </c>
      <c r="I18" s="333" t="s">
        <v>63</v>
      </c>
      <c r="J18" s="333" t="s">
        <v>64</v>
      </c>
      <c r="K18" s="333" t="s">
        <v>1352</v>
      </c>
      <c r="L18" s="333" t="s">
        <v>1351</v>
      </c>
    </row>
    <row r="19" customFormat="false" ht="20.6" hidden="false" customHeight="false" outlineLevel="0" collapsed="false">
      <c r="A19" s="382" t="s">
        <v>118</v>
      </c>
      <c r="B19" s="382" t="s">
        <v>561</v>
      </c>
      <c r="C19" s="196" t="s">
        <v>120</v>
      </c>
      <c r="D19" s="412" t="s">
        <v>121</v>
      </c>
      <c r="E19" s="184" t="n">
        <v>0</v>
      </c>
      <c r="F19" s="184" t="n">
        <v>2520000</v>
      </c>
      <c r="G19" s="184" t="n">
        <v>0</v>
      </c>
      <c r="H19" s="184" t="n">
        <v>26875180</v>
      </c>
      <c r="I19" s="184" t="n">
        <v>0</v>
      </c>
      <c r="J19" s="184" t="n">
        <v>5112000</v>
      </c>
      <c r="K19" s="184" t="n">
        <f aca="false">SUM(E19:J19)</f>
        <v>34507180</v>
      </c>
      <c r="L19" s="461" t="n">
        <v>256302267</v>
      </c>
    </row>
    <row r="20" customFormat="false" ht="13.1" hidden="false" customHeight="false" outlineLevel="0" collapsed="false">
      <c r="A20" s="382" t="s">
        <v>118</v>
      </c>
      <c r="B20" s="382" t="s">
        <v>561</v>
      </c>
      <c r="C20" s="196" t="s">
        <v>122</v>
      </c>
      <c r="D20" s="412" t="s">
        <v>123</v>
      </c>
      <c r="E20" s="184" t="n">
        <v>0</v>
      </c>
      <c r="F20" s="184" t="n">
        <v>0</v>
      </c>
      <c r="G20" s="184" t="n">
        <v>0</v>
      </c>
      <c r="H20" s="184" t="n">
        <v>0</v>
      </c>
      <c r="I20" s="184" t="n">
        <v>0</v>
      </c>
      <c r="J20" s="184" t="n">
        <v>0</v>
      </c>
      <c r="K20" s="184" t="n">
        <f aca="false">SUM(E20:J20)</f>
        <v>0</v>
      </c>
      <c r="L20" s="461" t="n">
        <v>30661793</v>
      </c>
    </row>
    <row r="21" customFormat="false" ht="20.6" hidden="false" customHeight="false" outlineLevel="0" collapsed="false">
      <c r="A21" s="382" t="s">
        <v>118</v>
      </c>
      <c r="B21" s="382" t="s">
        <v>561</v>
      </c>
      <c r="C21" s="196" t="s">
        <v>124</v>
      </c>
      <c r="D21" s="412" t="s">
        <v>125</v>
      </c>
      <c r="E21" s="184" t="n">
        <v>0</v>
      </c>
      <c r="F21" s="184" t="n">
        <v>0</v>
      </c>
      <c r="G21" s="184" t="n">
        <v>0</v>
      </c>
      <c r="H21" s="184" t="n">
        <v>188400</v>
      </c>
      <c r="I21" s="184" t="n">
        <v>0</v>
      </c>
      <c r="J21" s="184" t="n">
        <v>0</v>
      </c>
      <c r="K21" s="184" t="n">
        <f aca="false">SUM(E21:J21)</f>
        <v>188400</v>
      </c>
      <c r="L21" s="461" t="n">
        <v>8820000</v>
      </c>
    </row>
    <row r="22" customFormat="false" ht="20.6" hidden="false" customHeight="false" outlineLevel="0" collapsed="false">
      <c r="A22" s="382" t="s">
        <v>118</v>
      </c>
      <c r="B22" s="382" t="s">
        <v>561</v>
      </c>
      <c r="C22" s="196" t="s">
        <v>126</v>
      </c>
      <c r="D22" s="412" t="s">
        <v>127</v>
      </c>
      <c r="E22" s="184" t="n">
        <v>0</v>
      </c>
      <c r="F22" s="184" t="n">
        <v>0</v>
      </c>
      <c r="G22" s="184" t="n">
        <v>0</v>
      </c>
      <c r="H22" s="184" t="n">
        <v>0</v>
      </c>
      <c r="I22" s="184" t="n">
        <v>0</v>
      </c>
      <c r="J22" s="184" t="n">
        <v>0</v>
      </c>
      <c r="K22" s="184" t="n">
        <f aca="false">SUM(E22:J22)</f>
        <v>0</v>
      </c>
      <c r="L22" s="461" t="n">
        <v>1950566</v>
      </c>
    </row>
    <row r="23" customFormat="false" ht="13.1" hidden="false" customHeight="false" outlineLevel="0" collapsed="false">
      <c r="A23" s="382" t="s">
        <v>118</v>
      </c>
      <c r="B23" s="382" t="s">
        <v>561</v>
      </c>
      <c r="C23" s="196" t="s">
        <v>122</v>
      </c>
      <c r="D23" s="412" t="s">
        <v>128</v>
      </c>
      <c r="E23" s="184" t="n">
        <v>0</v>
      </c>
      <c r="F23" s="184" t="n">
        <v>0</v>
      </c>
      <c r="G23" s="184" t="n">
        <v>0</v>
      </c>
      <c r="H23" s="184" t="n">
        <v>0</v>
      </c>
      <c r="I23" s="184" t="n">
        <v>0</v>
      </c>
      <c r="J23" s="184" t="n">
        <v>0</v>
      </c>
      <c r="K23" s="184" t="n">
        <f aca="false">SUM(E23:J23)</f>
        <v>0</v>
      </c>
      <c r="L23" s="461" t="n">
        <v>12858912</v>
      </c>
    </row>
    <row r="24" customFormat="false" ht="13.1" hidden="false" customHeight="false" outlineLevel="0" collapsed="false">
      <c r="A24" s="382" t="s">
        <v>118</v>
      </c>
      <c r="B24" s="382" t="s">
        <v>561</v>
      </c>
      <c r="C24" s="196" t="s">
        <v>129</v>
      </c>
      <c r="D24" s="412" t="s">
        <v>130</v>
      </c>
      <c r="E24" s="184" t="n">
        <v>0</v>
      </c>
      <c r="F24" s="184" t="n">
        <v>0</v>
      </c>
      <c r="G24" s="184" t="n">
        <v>0</v>
      </c>
      <c r="H24" s="184" t="n">
        <v>0</v>
      </c>
      <c r="I24" s="184" t="n">
        <v>0</v>
      </c>
      <c r="J24" s="184" t="n">
        <v>0</v>
      </c>
      <c r="K24" s="184" t="n">
        <f aca="false">SUM(E24:J24)</f>
        <v>0</v>
      </c>
      <c r="L24" s="461" t="n">
        <v>1317254</v>
      </c>
    </row>
    <row r="25" customFormat="false" ht="13.1" hidden="false" customHeight="false" outlineLevel="0" collapsed="false">
      <c r="A25" s="382" t="s">
        <v>118</v>
      </c>
      <c r="B25" s="413" t="s">
        <v>135</v>
      </c>
      <c r="C25" s="196" t="s">
        <v>136</v>
      </c>
      <c r="D25" s="412" t="s">
        <v>137</v>
      </c>
      <c r="E25" s="184" t="n">
        <v>0</v>
      </c>
      <c r="F25" s="184" t="n">
        <v>417100</v>
      </c>
      <c r="G25" s="184" t="n">
        <v>0</v>
      </c>
      <c r="H25" s="184" t="n">
        <v>0</v>
      </c>
      <c r="I25" s="184" t="n">
        <v>0</v>
      </c>
      <c r="J25" s="184" t="n">
        <v>0</v>
      </c>
      <c r="K25" s="184" t="n">
        <f aca="false">SUM(E25:J25)</f>
        <v>417100</v>
      </c>
      <c r="L25" s="461" t="n">
        <v>4035200</v>
      </c>
    </row>
    <row r="26" customFormat="false" ht="13.1" hidden="false" customHeight="false" outlineLevel="0" collapsed="false">
      <c r="A26" s="382" t="s">
        <v>118</v>
      </c>
      <c r="B26" s="413" t="s">
        <v>135</v>
      </c>
      <c r="C26" s="196" t="s">
        <v>138</v>
      </c>
      <c r="D26" s="412" t="s">
        <v>139</v>
      </c>
      <c r="E26" s="184" t="n">
        <v>0</v>
      </c>
      <c r="F26" s="184" t="n">
        <v>0</v>
      </c>
      <c r="G26" s="184" t="n">
        <v>0</v>
      </c>
      <c r="H26" s="184" t="n">
        <v>1393963647</v>
      </c>
      <c r="I26" s="184" t="n">
        <v>0</v>
      </c>
      <c r="J26" s="184" t="n">
        <v>0</v>
      </c>
      <c r="K26" s="184" t="n">
        <f aca="false">SUM(E26:J26)</f>
        <v>1393963647</v>
      </c>
      <c r="L26" s="461" t="n">
        <v>12181072276</v>
      </c>
    </row>
    <row r="27" customFormat="false" ht="20.6" hidden="false" customHeight="false" outlineLevel="0" collapsed="false">
      <c r="A27" s="382" t="s">
        <v>118</v>
      </c>
      <c r="B27" s="413" t="s">
        <v>135</v>
      </c>
      <c r="C27" s="196" t="s">
        <v>140</v>
      </c>
      <c r="D27" s="412" t="s">
        <v>141</v>
      </c>
      <c r="E27" s="184" t="n">
        <v>0</v>
      </c>
      <c r="F27" s="184" t="n">
        <v>0</v>
      </c>
      <c r="G27" s="184" t="n">
        <v>0</v>
      </c>
      <c r="H27" s="184" t="n">
        <v>0</v>
      </c>
      <c r="I27" s="184" t="n">
        <v>0</v>
      </c>
      <c r="J27" s="184" t="n">
        <v>0</v>
      </c>
      <c r="K27" s="184" t="n">
        <f aca="false">SUM(E27:J27)</f>
        <v>0</v>
      </c>
      <c r="L27" s="461" t="n">
        <v>0</v>
      </c>
    </row>
    <row r="28" customFormat="false" ht="20.6" hidden="false" customHeight="false" outlineLevel="0" collapsed="false">
      <c r="A28" s="382" t="s">
        <v>118</v>
      </c>
      <c r="B28" s="413" t="s">
        <v>142</v>
      </c>
      <c r="C28" s="196" t="s">
        <v>143</v>
      </c>
      <c r="D28" s="412" t="s">
        <v>144</v>
      </c>
      <c r="E28" s="184" t="n">
        <v>0</v>
      </c>
      <c r="F28" s="184" t="n">
        <v>0</v>
      </c>
      <c r="G28" s="184" t="n">
        <v>0</v>
      </c>
      <c r="H28" s="184" t="n">
        <v>45846620</v>
      </c>
      <c r="I28" s="184" t="n">
        <v>0</v>
      </c>
      <c r="J28" s="184" t="n">
        <v>0</v>
      </c>
      <c r="K28" s="184" t="n">
        <f aca="false">SUM(E28:J28)</f>
        <v>45846620</v>
      </c>
      <c r="L28" s="461" t="n">
        <v>310370360</v>
      </c>
    </row>
    <row r="29" customFormat="false" ht="20.6" hidden="false" customHeight="false" outlineLevel="0" collapsed="false">
      <c r="A29" s="382" t="s">
        <v>118</v>
      </c>
      <c r="B29" s="413" t="s">
        <v>142</v>
      </c>
      <c r="C29" s="196" t="s">
        <v>145</v>
      </c>
      <c r="D29" s="412" t="s">
        <v>146</v>
      </c>
      <c r="E29" s="184" t="n">
        <v>0</v>
      </c>
      <c r="F29" s="184" t="n">
        <v>0</v>
      </c>
      <c r="G29" s="184" t="n">
        <v>0</v>
      </c>
      <c r="H29" s="184" t="n">
        <v>0</v>
      </c>
      <c r="I29" s="184" t="n">
        <v>0</v>
      </c>
      <c r="J29" s="184" t="n">
        <v>0</v>
      </c>
      <c r="K29" s="184" t="n">
        <f aca="false">SUM(E29:J29)</f>
        <v>0</v>
      </c>
      <c r="L29" s="461" t="n">
        <v>12973040</v>
      </c>
    </row>
    <row r="30" customFormat="false" ht="13.1" hidden="false" customHeight="false" outlineLevel="0" collapsed="false">
      <c r="A30" s="382" t="s">
        <v>118</v>
      </c>
      <c r="B30" s="413" t="s">
        <v>142</v>
      </c>
      <c r="C30" s="196" t="s">
        <v>147</v>
      </c>
      <c r="D30" s="412" t="s">
        <v>148</v>
      </c>
      <c r="E30" s="184" t="n">
        <v>0</v>
      </c>
      <c r="F30" s="184" t="n">
        <v>0</v>
      </c>
      <c r="G30" s="184" t="n">
        <v>0</v>
      </c>
      <c r="H30" s="184" t="n">
        <v>0</v>
      </c>
      <c r="I30" s="184" t="n">
        <v>0</v>
      </c>
      <c r="J30" s="184" t="n">
        <v>0</v>
      </c>
      <c r="K30" s="184" t="n">
        <f aca="false">SUM(E30:J30)</f>
        <v>0</v>
      </c>
      <c r="L30" s="461" t="n">
        <v>10060386</v>
      </c>
    </row>
    <row r="31" customFormat="false" ht="20.6" hidden="false" customHeight="false" outlineLevel="0" collapsed="false">
      <c r="A31" s="382" t="s">
        <v>118</v>
      </c>
      <c r="B31" s="413" t="s">
        <v>142</v>
      </c>
      <c r="C31" s="196" t="s">
        <v>149</v>
      </c>
      <c r="D31" s="412" t="s">
        <v>150</v>
      </c>
      <c r="E31" s="184" t="n">
        <v>0</v>
      </c>
      <c r="F31" s="184" t="n">
        <v>0</v>
      </c>
      <c r="G31" s="184" t="n">
        <v>0</v>
      </c>
      <c r="H31" s="184" t="n">
        <v>0</v>
      </c>
      <c r="I31" s="184" t="n">
        <v>0</v>
      </c>
      <c r="J31" s="184" t="n">
        <v>0</v>
      </c>
      <c r="K31" s="184" t="n">
        <f aca="false">SUM(E31:J31)</f>
        <v>0</v>
      </c>
      <c r="L31" s="461" t="n">
        <v>123098550</v>
      </c>
    </row>
    <row r="32" customFormat="false" ht="20.6" hidden="false" customHeight="false" outlineLevel="0" collapsed="false">
      <c r="A32" s="382" t="s">
        <v>118</v>
      </c>
      <c r="B32" s="413" t="s">
        <v>142</v>
      </c>
      <c r="C32" s="196" t="s">
        <v>151</v>
      </c>
      <c r="D32" s="412" t="s">
        <v>152</v>
      </c>
      <c r="E32" s="184" t="n">
        <v>0</v>
      </c>
      <c r="F32" s="184" t="n">
        <v>0</v>
      </c>
      <c r="G32" s="184" t="n">
        <v>0</v>
      </c>
      <c r="H32" s="184" t="n">
        <v>0</v>
      </c>
      <c r="I32" s="184" t="n">
        <v>0</v>
      </c>
      <c r="J32" s="184" t="n">
        <v>0</v>
      </c>
      <c r="K32" s="184" t="n">
        <f aca="false">SUM(E32:J32)</f>
        <v>0</v>
      </c>
      <c r="L32" s="461" t="n">
        <v>1043540</v>
      </c>
    </row>
    <row r="33" customFormat="false" ht="20.6" hidden="false" customHeight="false" outlineLevel="0" collapsed="false">
      <c r="A33" s="382" t="s">
        <v>118</v>
      </c>
      <c r="B33" s="413" t="s">
        <v>142</v>
      </c>
      <c r="C33" s="196" t="s">
        <v>153</v>
      </c>
      <c r="D33" s="412" t="s">
        <v>154</v>
      </c>
      <c r="E33" s="184" t="n">
        <v>0</v>
      </c>
      <c r="F33" s="184" t="n">
        <v>0</v>
      </c>
      <c r="G33" s="184" t="n">
        <v>0</v>
      </c>
      <c r="H33" s="184" t="n">
        <v>0</v>
      </c>
      <c r="I33" s="184" t="n">
        <v>0</v>
      </c>
      <c r="J33" s="184" t="n">
        <v>13907017</v>
      </c>
      <c r="K33" s="184" t="n">
        <f aca="false">SUM(E33:J33)</f>
        <v>13907017</v>
      </c>
      <c r="L33" s="461" t="n">
        <v>138995551</v>
      </c>
    </row>
    <row r="34" customFormat="false" ht="20.6" hidden="false" customHeight="false" outlineLevel="0" collapsed="false">
      <c r="A34" s="382" t="s">
        <v>118</v>
      </c>
      <c r="B34" s="413" t="s">
        <v>142</v>
      </c>
      <c r="C34" s="196" t="s">
        <v>155</v>
      </c>
      <c r="D34" s="412" t="s">
        <v>156</v>
      </c>
      <c r="E34" s="184" t="n">
        <v>0</v>
      </c>
      <c r="F34" s="184" t="n">
        <v>0</v>
      </c>
      <c r="G34" s="184" t="n">
        <v>0</v>
      </c>
      <c r="H34" s="184" t="n">
        <v>0</v>
      </c>
      <c r="I34" s="184" t="n">
        <v>0</v>
      </c>
      <c r="J34" s="184" t="n">
        <v>0</v>
      </c>
      <c r="K34" s="184" t="n">
        <f aca="false">SUM(E34:J34)</f>
        <v>0</v>
      </c>
      <c r="L34" s="461" t="n">
        <v>5426630</v>
      </c>
    </row>
    <row r="35" customFormat="false" ht="30" hidden="false" customHeight="false" outlineLevel="0" collapsed="false">
      <c r="A35" s="382" t="s">
        <v>118</v>
      </c>
      <c r="B35" s="413" t="s">
        <v>142</v>
      </c>
      <c r="C35" s="196" t="s">
        <v>157</v>
      </c>
      <c r="D35" s="412" t="s">
        <v>158</v>
      </c>
      <c r="E35" s="184" t="n">
        <v>0</v>
      </c>
      <c r="F35" s="184" t="n">
        <v>0</v>
      </c>
      <c r="G35" s="184" t="n">
        <v>0</v>
      </c>
      <c r="H35" s="184" t="n">
        <v>0</v>
      </c>
      <c r="I35" s="184" t="n">
        <v>5232600</v>
      </c>
      <c r="J35" s="184" t="n">
        <v>0</v>
      </c>
      <c r="K35" s="184" t="n">
        <f aca="false">SUM(E35:J35)</f>
        <v>5232600</v>
      </c>
      <c r="L35" s="461" t="n">
        <v>12200388</v>
      </c>
    </row>
    <row r="36" customFormat="false" ht="20.6" hidden="false" customHeight="false" outlineLevel="0" collapsed="false">
      <c r="A36" s="382" t="s">
        <v>118</v>
      </c>
      <c r="B36" s="413" t="s">
        <v>142</v>
      </c>
      <c r="C36" s="196" t="s">
        <v>159</v>
      </c>
      <c r="D36" s="412" t="s">
        <v>160</v>
      </c>
      <c r="E36" s="184" t="n">
        <v>0</v>
      </c>
      <c r="F36" s="184" t="n">
        <v>0</v>
      </c>
      <c r="G36" s="184" t="n">
        <v>0</v>
      </c>
      <c r="H36" s="184" t="n">
        <v>4500000</v>
      </c>
      <c r="I36" s="184" t="n">
        <v>0</v>
      </c>
      <c r="J36" s="184" t="n">
        <v>3000000</v>
      </c>
      <c r="K36" s="184" t="n">
        <f aca="false">SUM(E36:J36)</f>
        <v>7500000</v>
      </c>
      <c r="L36" s="461" t="n">
        <v>29256250</v>
      </c>
    </row>
    <row r="37" customFormat="false" ht="20.6" hidden="false" customHeight="false" outlineLevel="0" collapsed="false">
      <c r="A37" s="382" t="s">
        <v>118</v>
      </c>
      <c r="B37" s="413" t="s">
        <v>142</v>
      </c>
      <c r="C37" s="196" t="s">
        <v>161</v>
      </c>
      <c r="D37" s="412" t="s">
        <v>162</v>
      </c>
      <c r="E37" s="184" t="n">
        <v>0</v>
      </c>
      <c r="F37" s="184" t="n">
        <v>0</v>
      </c>
      <c r="G37" s="184" t="n">
        <v>0</v>
      </c>
      <c r="H37" s="184" t="n">
        <v>2520000</v>
      </c>
      <c r="I37" s="184" t="n">
        <v>0</v>
      </c>
      <c r="J37" s="184" t="n">
        <v>2520000</v>
      </c>
      <c r="K37" s="184" t="n">
        <f aca="false">SUM(E37:J37)</f>
        <v>5040000</v>
      </c>
      <c r="L37" s="461" t="n">
        <v>29713673</v>
      </c>
    </row>
    <row r="38" customFormat="false" ht="20.6" hidden="false" customHeight="false" outlineLevel="0" collapsed="false">
      <c r="A38" s="382" t="s">
        <v>118</v>
      </c>
      <c r="B38" s="413" t="s">
        <v>142</v>
      </c>
      <c r="C38" s="196" t="s">
        <v>163</v>
      </c>
      <c r="D38" s="412" t="s">
        <v>164</v>
      </c>
      <c r="E38" s="184" t="n">
        <v>0</v>
      </c>
      <c r="F38" s="184" t="n">
        <v>0</v>
      </c>
      <c r="G38" s="184" t="n">
        <v>0</v>
      </c>
      <c r="H38" s="184" t="n">
        <v>0</v>
      </c>
      <c r="I38" s="184" t="n">
        <v>0</v>
      </c>
      <c r="J38" s="184" t="n">
        <v>0</v>
      </c>
      <c r="K38" s="184" t="n">
        <f aca="false">SUM(E38:J38)</f>
        <v>0</v>
      </c>
      <c r="L38" s="461" t="n">
        <v>0</v>
      </c>
    </row>
    <row r="39" customFormat="false" ht="13.1" hidden="false" customHeight="false" outlineLevel="0" collapsed="false">
      <c r="A39" s="382" t="s">
        <v>118</v>
      </c>
      <c r="B39" s="413" t="s">
        <v>142</v>
      </c>
      <c r="C39" s="196" t="s">
        <v>165</v>
      </c>
      <c r="D39" s="412" t="s">
        <v>166</v>
      </c>
      <c r="E39" s="184" t="n">
        <v>0</v>
      </c>
      <c r="F39" s="184" t="n">
        <v>0</v>
      </c>
      <c r="G39" s="184" t="n">
        <v>0</v>
      </c>
      <c r="H39" s="184" t="n">
        <v>0</v>
      </c>
      <c r="I39" s="184" t="n">
        <v>0</v>
      </c>
      <c r="J39" s="184" t="n">
        <v>0</v>
      </c>
      <c r="K39" s="184" t="n">
        <f aca="false">SUM(E39:J39)</f>
        <v>0</v>
      </c>
      <c r="L39" s="461" t="n">
        <v>0</v>
      </c>
    </row>
    <row r="40" customFormat="false" ht="13.1" hidden="false" customHeight="false" outlineLevel="0" collapsed="false">
      <c r="A40" s="382" t="s">
        <v>118</v>
      </c>
      <c r="B40" s="413" t="s">
        <v>142</v>
      </c>
      <c r="C40" s="196" t="s">
        <v>167</v>
      </c>
      <c r="D40" s="412" t="s">
        <v>168</v>
      </c>
      <c r="E40" s="184" t="n">
        <v>0</v>
      </c>
      <c r="F40" s="184" t="n">
        <v>0</v>
      </c>
      <c r="G40" s="184" t="n">
        <v>0</v>
      </c>
      <c r="H40" s="184" t="n">
        <v>0</v>
      </c>
      <c r="I40" s="184" t="n">
        <v>0</v>
      </c>
      <c r="J40" s="184" t="n">
        <v>0</v>
      </c>
      <c r="K40" s="184" t="n">
        <f aca="false">SUM(E40:J40)</f>
        <v>0</v>
      </c>
      <c r="L40" s="461" t="n">
        <v>2547307</v>
      </c>
    </row>
    <row r="41" customFormat="false" ht="30" hidden="false" customHeight="false" outlineLevel="0" collapsed="false">
      <c r="A41" s="382" t="s">
        <v>118</v>
      </c>
      <c r="B41" s="413" t="s">
        <v>142</v>
      </c>
      <c r="C41" s="196" t="s">
        <v>169</v>
      </c>
      <c r="D41" s="412" t="s">
        <v>170</v>
      </c>
      <c r="E41" s="184" t="n">
        <v>0</v>
      </c>
      <c r="F41" s="184" t="n">
        <v>0</v>
      </c>
      <c r="G41" s="184" t="n">
        <v>0</v>
      </c>
      <c r="H41" s="184" t="n">
        <v>0</v>
      </c>
      <c r="I41" s="184" t="n">
        <v>0</v>
      </c>
      <c r="J41" s="184" t="n">
        <v>0</v>
      </c>
      <c r="K41" s="184" t="n">
        <f aca="false">SUM(E41:J41)</f>
        <v>0</v>
      </c>
      <c r="L41" s="461" t="n">
        <v>0</v>
      </c>
    </row>
    <row r="42" customFormat="false" ht="13.1" hidden="false" customHeight="false" outlineLevel="0" collapsed="false">
      <c r="A42" s="382" t="s">
        <v>118</v>
      </c>
      <c r="B42" s="413" t="s">
        <v>142</v>
      </c>
      <c r="C42" s="196" t="s">
        <v>171</v>
      </c>
      <c r="D42" s="412" t="s">
        <v>172</v>
      </c>
      <c r="E42" s="184" t="n">
        <v>0</v>
      </c>
      <c r="F42" s="184" t="n">
        <v>0</v>
      </c>
      <c r="G42" s="184" t="n">
        <v>0</v>
      </c>
      <c r="H42" s="184" t="n">
        <v>0</v>
      </c>
      <c r="I42" s="184" t="n">
        <v>0</v>
      </c>
      <c r="J42" s="184" t="n">
        <v>0</v>
      </c>
      <c r="K42" s="184" t="n">
        <f aca="false">SUM(E42:J42)</f>
        <v>0</v>
      </c>
      <c r="L42" s="461" t="n">
        <v>196650</v>
      </c>
    </row>
    <row r="43" customFormat="false" ht="20.6" hidden="false" customHeight="false" outlineLevel="0" collapsed="false">
      <c r="A43" s="382" t="s">
        <v>118</v>
      </c>
      <c r="B43" s="413" t="s">
        <v>142</v>
      </c>
      <c r="C43" s="196" t="s">
        <v>173</v>
      </c>
      <c r="D43" s="412" t="s">
        <v>174</v>
      </c>
      <c r="E43" s="184" t="n">
        <v>0</v>
      </c>
      <c r="F43" s="184" t="n">
        <v>0</v>
      </c>
      <c r="G43" s="184" t="n">
        <v>0</v>
      </c>
      <c r="H43" s="184" t="n">
        <v>0</v>
      </c>
      <c r="I43" s="184" t="n">
        <v>0</v>
      </c>
      <c r="J43" s="184" t="n">
        <v>0</v>
      </c>
      <c r="K43" s="184" t="n">
        <f aca="false">SUM(E43:J43)</f>
        <v>0</v>
      </c>
      <c r="L43" s="461" t="n">
        <v>0</v>
      </c>
    </row>
    <row r="44" customFormat="false" ht="20.6" hidden="false" customHeight="false" outlineLevel="0" collapsed="false">
      <c r="A44" s="382" t="s">
        <v>118</v>
      </c>
      <c r="B44" s="413" t="s">
        <v>142</v>
      </c>
      <c r="C44" s="196" t="s">
        <v>159</v>
      </c>
      <c r="D44" s="412" t="s">
        <v>175</v>
      </c>
      <c r="E44" s="184" t="n">
        <v>0</v>
      </c>
      <c r="F44" s="184" t="n">
        <v>0</v>
      </c>
      <c r="G44" s="184" t="n">
        <v>0</v>
      </c>
      <c r="H44" s="184" t="n">
        <v>0</v>
      </c>
      <c r="I44" s="184" t="n">
        <v>0</v>
      </c>
      <c r="J44" s="184" t="n">
        <v>0</v>
      </c>
      <c r="K44" s="184" t="n">
        <f aca="false">SUM(E44:J44)</f>
        <v>0</v>
      </c>
      <c r="L44" s="461" t="n">
        <v>0</v>
      </c>
    </row>
    <row r="45" customFormat="false" ht="20.6" hidden="false" customHeight="false" outlineLevel="0" collapsed="false">
      <c r="A45" s="382" t="s">
        <v>118</v>
      </c>
      <c r="B45" s="413" t="s">
        <v>142</v>
      </c>
      <c r="C45" s="196" t="s">
        <v>176</v>
      </c>
      <c r="D45" s="412" t="s">
        <v>177</v>
      </c>
      <c r="E45" s="184" t="n">
        <v>0</v>
      </c>
      <c r="F45" s="184" t="n">
        <v>0</v>
      </c>
      <c r="G45" s="184" t="n">
        <v>0</v>
      </c>
      <c r="H45" s="184" t="n">
        <v>0</v>
      </c>
      <c r="I45" s="184" t="n">
        <v>0</v>
      </c>
      <c r="J45" s="184" t="n">
        <v>0</v>
      </c>
      <c r="K45" s="184" t="n">
        <f aca="false">SUM(E45:J45)</f>
        <v>0</v>
      </c>
      <c r="L45" s="461" t="n">
        <v>14740800</v>
      </c>
    </row>
    <row r="46" customFormat="false" ht="20.6" hidden="false" customHeight="false" outlineLevel="0" collapsed="false">
      <c r="A46" s="382" t="s">
        <v>118</v>
      </c>
      <c r="B46" s="413" t="s">
        <v>142</v>
      </c>
      <c r="C46" s="196" t="s">
        <v>178</v>
      </c>
      <c r="D46" s="412" t="s">
        <v>179</v>
      </c>
      <c r="E46" s="184" t="n">
        <v>0</v>
      </c>
      <c r="F46" s="184" t="n">
        <v>0</v>
      </c>
      <c r="G46" s="184" t="n">
        <v>0</v>
      </c>
      <c r="H46" s="184" t="n">
        <v>0</v>
      </c>
      <c r="I46" s="184" t="n">
        <v>0</v>
      </c>
      <c r="J46" s="184" t="n">
        <v>0</v>
      </c>
      <c r="K46" s="184" t="n">
        <f aca="false">SUM(E46:J46)</f>
        <v>0</v>
      </c>
      <c r="L46" s="461" t="n">
        <v>0</v>
      </c>
    </row>
    <row r="47" customFormat="false" ht="20.6" hidden="false" customHeight="false" outlineLevel="0" collapsed="false">
      <c r="A47" s="382" t="s">
        <v>118</v>
      </c>
      <c r="B47" s="413" t="s">
        <v>142</v>
      </c>
      <c r="C47" s="196" t="s">
        <v>180</v>
      </c>
      <c r="D47" s="412" t="s">
        <v>181</v>
      </c>
      <c r="E47" s="184" t="n">
        <v>0</v>
      </c>
      <c r="F47" s="184" t="n">
        <v>0</v>
      </c>
      <c r="G47" s="184" t="n">
        <v>0</v>
      </c>
      <c r="H47" s="184" t="n">
        <v>0</v>
      </c>
      <c r="I47" s="184" t="n">
        <v>0</v>
      </c>
      <c r="J47" s="184" t="n">
        <v>0</v>
      </c>
      <c r="K47" s="184" t="n">
        <f aca="false">SUM(E47:J47)</f>
        <v>0</v>
      </c>
      <c r="L47" s="461" t="n">
        <v>800000</v>
      </c>
    </row>
    <row r="48" customFormat="false" ht="30" hidden="false" customHeight="false" outlineLevel="0" collapsed="false">
      <c r="A48" s="382" t="s">
        <v>118</v>
      </c>
      <c r="B48" s="413" t="s">
        <v>142</v>
      </c>
      <c r="C48" s="196" t="s">
        <v>182</v>
      </c>
      <c r="D48" s="412" t="s">
        <v>183</v>
      </c>
      <c r="E48" s="184" t="n">
        <v>0</v>
      </c>
      <c r="F48" s="184" t="n">
        <v>0</v>
      </c>
      <c r="G48" s="184" t="n">
        <v>0</v>
      </c>
      <c r="H48" s="184" t="n">
        <v>0</v>
      </c>
      <c r="I48" s="184" t="n">
        <v>0</v>
      </c>
      <c r="J48" s="184" t="n">
        <v>0</v>
      </c>
      <c r="K48" s="184" t="n">
        <f aca="false">SUM(E48:J48)</f>
        <v>0</v>
      </c>
      <c r="L48" s="461" t="n">
        <v>0</v>
      </c>
    </row>
    <row r="49" customFormat="false" ht="20.6" hidden="false" customHeight="false" outlineLevel="0" collapsed="false">
      <c r="A49" s="382" t="s">
        <v>118</v>
      </c>
      <c r="B49" s="413" t="s">
        <v>142</v>
      </c>
      <c r="C49" s="196" t="s">
        <v>184</v>
      </c>
      <c r="D49" s="412" t="s">
        <v>185</v>
      </c>
      <c r="E49" s="184" t="n">
        <v>0</v>
      </c>
      <c r="F49" s="184" t="n">
        <v>0</v>
      </c>
      <c r="G49" s="184" t="n">
        <v>0</v>
      </c>
      <c r="H49" s="184" t="n">
        <v>0</v>
      </c>
      <c r="I49" s="184" t="n">
        <v>0</v>
      </c>
      <c r="J49" s="184" t="n">
        <v>0</v>
      </c>
      <c r="K49" s="184" t="n">
        <f aca="false">SUM(E49:J49)</f>
        <v>0</v>
      </c>
      <c r="L49" s="461" t="n">
        <v>860000</v>
      </c>
    </row>
    <row r="50" customFormat="false" ht="13.1" hidden="false" customHeight="false" outlineLevel="0" collapsed="false">
      <c r="A50" s="382" t="s">
        <v>118</v>
      </c>
      <c r="B50" s="413" t="s">
        <v>142</v>
      </c>
      <c r="C50" s="196" t="s">
        <v>186</v>
      </c>
      <c r="D50" s="412" t="s">
        <v>187</v>
      </c>
      <c r="E50" s="184" t="n">
        <v>0</v>
      </c>
      <c r="F50" s="184" t="n">
        <v>0</v>
      </c>
      <c r="G50" s="184" t="n">
        <v>0</v>
      </c>
      <c r="H50" s="184" t="n">
        <v>0</v>
      </c>
      <c r="I50" s="184" t="n">
        <v>0</v>
      </c>
      <c r="J50" s="184" t="n">
        <v>0</v>
      </c>
      <c r="K50" s="184" t="n">
        <f aca="false">SUM(E50:J50)</f>
        <v>0</v>
      </c>
      <c r="L50" s="461" t="n">
        <v>0</v>
      </c>
    </row>
    <row r="51" customFormat="false" ht="13.1" hidden="false" customHeight="false" outlineLevel="0" collapsed="false">
      <c r="A51" s="382" t="s">
        <v>118</v>
      </c>
      <c r="B51" s="413" t="s">
        <v>142</v>
      </c>
      <c r="C51" s="196" t="s">
        <v>190</v>
      </c>
      <c r="D51" s="412" t="s">
        <v>191</v>
      </c>
      <c r="E51" s="184" t="n">
        <v>0</v>
      </c>
      <c r="F51" s="184" t="n">
        <v>0</v>
      </c>
      <c r="G51" s="184" t="n">
        <v>0</v>
      </c>
      <c r="H51" s="184" t="n">
        <v>1528380</v>
      </c>
      <c r="I51" s="184" t="n">
        <v>0</v>
      </c>
      <c r="J51" s="184" t="n">
        <v>0</v>
      </c>
      <c r="K51" s="184" t="n">
        <f aca="false">SUM(E51:J51)</f>
        <v>1528380</v>
      </c>
      <c r="L51" s="461" t="n">
        <v>4143450</v>
      </c>
    </row>
    <row r="52" customFormat="false" ht="20.6" hidden="false" customHeight="false" outlineLevel="0" collapsed="false">
      <c r="A52" s="382" t="s">
        <v>118</v>
      </c>
      <c r="B52" s="413" t="s">
        <v>142</v>
      </c>
      <c r="C52" s="196" t="s">
        <v>180</v>
      </c>
      <c r="D52" s="412" t="s">
        <v>192</v>
      </c>
      <c r="E52" s="184" t="n">
        <v>0</v>
      </c>
      <c r="F52" s="184" t="n">
        <v>0</v>
      </c>
      <c r="G52" s="184" t="n">
        <v>0</v>
      </c>
      <c r="H52" s="184" t="n">
        <v>0</v>
      </c>
      <c r="I52" s="184" t="n">
        <v>0</v>
      </c>
      <c r="J52" s="184" t="n">
        <v>0</v>
      </c>
      <c r="K52" s="184" t="n">
        <f aca="false">SUM(E52:J52)</f>
        <v>0</v>
      </c>
      <c r="L52" s="461" t="n">
        <v>29600310</v>
      </c>
    </row>
    <row r="53" customFormat="false" ht="39.35" hidden="false" customHeight="false" outlineLevel="0" collapsed="false">
      <c r="A53" s="382" t="s">
        <v>118</v>
      </c>
      <c r="B53" s="413" t="s">
        <v>142</v>
      </c>
      <c r="C53" s="196" t="s">
        <v>193</v>
      </c>
      <c r="D53" s="412" t="s">
        <v>194</v>
      </c>
      <c r="E53" s="184" t="n">
        <v>0</v>
      </c>
      <c r="F53" s="184" t="n">
        <v>0</v>
      </c>
      <c r="G53" s="184" t="n">
        <v>0</v>
      </c>
      <c r="H53" s="184" t="n">
        <v>0</v>
      </c>
      <c r="I53" s="184" t="n">
        <v>0</v>
      </c>
      <c r="J53" s="184" t="n">
        <v>0</v>
      </c>
      <c r="K53" s="184" t="n">
        <f aca="false">SUM(E53:J53)</f>
        <v>0</v>
      </c>
      <c r="L53" s="461" t="n">
        <v>0</v>
      </c>
    </row>
    <row r="54" customFormat="false" ht="39.35" hidden="false" customHeight="false" outlineLevel="0" collapsed="false">
      <c r="A54" s="382" t="s">
        <v>118</v>
      </c>
      <c r="B54" s="413" t="s">
        <v>142</v>
      </c>
      <c r="C54" s="196" t="s">
        <v>195</v>
      </c>
      <c r="D54" s="412" t="s">
        <v>196</v>
      </c>
      <c r="E54" s="184" t="n">
        <v>0</v>
      </c>
      <c r="F54" s="184" t="n">
        <v>0</v>
      </c>
      <c r="G54" s="184" t="n">
        <v>0</v>
      </c>
      <c r="H54" s="184" t="n">
        <v>0</v>
      </c>
      <c r="I54" s="184" t="n">
        <v>0</v>
      </c>
      <c r="J54" s="184" t="n">
        <v>0</v>
      </c>
      <c r="K54" s="184" t="n">
        <f aca="false">SUM(E54:J54)</f>
        <v>0</v>
      </c>
      <c r="L54" s="461" t="n">
        <v>0</v>
      </c>
    </row>
    <row r="55" customFormat="false" ht="39.35" hidden="false" customHeight="false" outlineLevel="0" collapsed="false">
      <c r="A55" s="382" t="s">
        <v>118</v>
      </c>
      <c r="B55" s="413" t="s">
        <v>142</v>
      </c>
      <c r="C55" s="196" t="s">
        <v>197</v>
      </c>
      <c r="D55" s="412" t="s">
        <v>198</v>
      </c>
      <c r="E55" s="184" t="n">
        <v>0</v>
      </c>
      <c r="F55" s="184" t="n">
        <v>0</v>
      </c>
      <c r="G55" s="184" t="n">
        <v>0</v>
      </c>
      <c r="H55" s="184" t="n">
        <v>0</v>
      </c>
      <c r="I55" s="184" t="n">
        <v>0</v>
      </c>
      <c r="J55" s="184" t="n">
        <v>0</v>
      </c>
      <c r="K55" s="184" t="n">
        <f aca="false">SUM(E55:J55)</f>
        <v>0</v>
      </c>
      <c r="L55" s="461" t="n">
        <v>39487908</v>
      </c>
    </row>
    <row r="56" customFormat="false" ht="20.6" hidden="false" customHeight="false" outlineLevel="0" collapsed="false">
      <c r="A56" s="382" t="s">
        <v>118</v>
      </c>
      <c r="B56" s="413" t="s">
        <v>142</v>
      </c>
      <c r="C56" s="196" t="s">
        <v>184</v>
      </c>
      <c r="D56" s="412" t="s">
        <v>199</v>
      </c>
      <c r="E56" s="184" t="n">
        <v>0</v>
      </c>
      <c r="F56" s="184" t="n">
        <v>0</v>
      </c>
      <c r="G56" s="184" t="n">
        <v>0</v>
      </c>
      <c r="H56" s="184" t="n">
        <v>0</v>
      </c>
      <c r="I56" s="184" t="n">
        <v>0</v>
      </c>
      <c r="J56" s="184" t="n">
        <v>0</v>
      </c>
      <c r="K56" s="184" t="n">
        <f aca="false">SUM(E56:J56)</f>
        <v>0</v>
      </c>
      <c r="L56" s="461" t="n">
        <v>1672000</v>
      </c>
    </row>
    <row r="57" customFormat="false" ht="13.1" hidden="false" customHeight="false" outlineLevel="0" collapsed="false">
      <c r="A57" s="382" t="s">
        <v>118</v>
      </c>
      <c r="B57" s="413" t="s">
        <v>142</v>
      </c>
      <c r="C57" s="196" t="s">
        <v>186</v>
      </c>
      <c r="D57" s="412" t="s">
        <v>200</v>
      </c>
      <c r="E57" s="184" t="n">
        <v>0</v>
      </c>
      <c r="F57" s="184" t="n">
        <v>0</v>
      </c>
      <c r="G57" s="184" t="n">
        <v>0</v>
      </c>
      <c r="H57" s="184" t="n">
        <v>9536520</v>
      </c>
      <c r="I57" s="184" t="n">
        <v>0</v>
      </c>
      <c r="J57" s="184" t="n">
        <v>0</v>
      </c>
      <c r="K57" s="184" t="n">
        <f aca="false">SUM(E57:J57)</f>
        <v>9536520</v>
      </c>
      <c r="L57" s="461" t="n">
        <v>92324400</v>
      </c>
    </row>
    <row r="58" customFormat="false" ht="20.6" hidden="false" customHeight="false" outlineLevel="0" collapsed="false">
      <c r="A58" s="382" t="s">
        <v>118</v>
      </c>
      <c r="B58" s="413" t="s">
        <v>201</v>
      </c>
      <c r="C58" s="196" t="s">
        <v>202</v>
      </c>
      <c r="D58" s="412" t="s">
        <v>203</v>
      </c>
      <c r="E58" s="184" t="n">
        <v>0</v>
      </c>
      <c r="F58" s="184" t="n">
        <v>0</v>
      </c>
      <c r="G58" s="184" t="n">
        <v>0</v>
      </c>
      <c r="H58" s="184" t="n">
        <v>0</v>
      </c>
      <c r="I58" s="184" t="n">
        <v>0</v>
      </c>
      <c r="J58" s="184" t="n">
        <v>0</v>
      </c>
      <c r="K58" s="184" t="n">
        <f aca="false">SUM(E58:J58)</f>
        <v>0</v>
      </c>
      <c r="L58" s="461" t="n">
        <v>3343090</v>
      </c>
    </row>
    <row r="59" customFormat="false" ht="20.6" hidden="false" customHeight="false" outlineLevel="0" collapsed="false">
      <c r="A59" s="382" t="s">
        <v>118</v>
      </c>
      <c r="B59" s="413" t="s">
        <v>201</v>
      </c>
      <c r="C59" s="196" t="s">
        <v>204</v>
      </c>
      <c r="D59" s="412" t="s">
        <v>205</v>
      </c>
      <c r="E59" s="184" t="n">
        <v>0</v>
      </c>
      <c r="F59" s="184" t="n">
        <v>0</v>
      </c>
      <c r="G59" s="184" t="n">
        <v>0</v>
      </c>
      <c r="H59" s="184" t="n">
        <v>92400</v>
      </c>
      <c r="I59" s="184" t="n">
        <v>0</v>
      </c>
      <c r="J59" s="184" t="n">
        <v>514500</v>
      </c>
      <c r="K59" s="184" t="n">
        <f aca="false">SUM(E59:J59)</f>
        <v>606900</v>
      </c>
      <c r="L59" s="461" t="n">
        <v>82550716</v>
      </c>
    </row>
    <row r="60" customFormat="false" ht="30" hidden="false" customHeight="false" outlineLevel="0" collapsed="false">
      <c r="A60" s="382" t="s">
        <v>118</v>
      </c>
      <c r="B60" s="413" t="s">
        <v>201</v>
      </c>
      <c r="C60" s="196" t="s">
        <v>206</v>
      </c>
      <c r="D60" s="412" t="s">
        <v>207</v>
      </c>
      <c r="E60" s="184" t="n">
        <v>0</v>
      </c>
      <c r="F60" s="184" t="n">
        <v>0</v>
      </c>
      <c r="G60" s="184" t="n">
        <v>0</v>
      </c>
      <c r="H60" s="184" t="n">
        <v>100480</v>
      </c>
      <c r="I60" s="184" t="n">
        <v>0</v>
      </c>
      <c r="J60" s="184" t="n">
        <v>0</v>
      </c>
      <c r="K60" s="184" t="n">
        <f aca="false">SUM(E60:J60)</f>
        <v>100480</v>
      </c>
      <c r="L60" s="461" t="n">
        <v>2327584</v>
      </c>
    </row>
    <row r="61" customFormat="false" ht="30" hidden="false" customHeight="false" outlineLevel="0" collapsed="false">
      <c r="A61" s="382" t="s">
        <v>118</v>
      </c>
      <c r="B61" s="413" t="s">
        <v>201</v>
      </c>
      <c r="C61" s="196" t="s">
        <v>208</v>
      </c>
      <c r="D61" s="412" t="s">
        <v>209</v>
      </c>
      <c r="E61" s="184" t="n">
        <v>0</v>
      </c>
      <c r="F61" s="184" t="n">
        <v>0</v>
      </c>
      <c r="G61" s="184" t="n">
        <v>0</v>
      </c>
      <c r="H61" s="184" t="n">
        <v>1303100</v>
      </c>
      <c r="I61" s="184" t="n">
        <v>0</v>
      </c>
      <c r="J61" s="184" t="n">
        <v>0</v>
      </c>
      <c r="K61" s="184" t="n">
        <f aca="false">SUM(E61:J61)</f>
        <v>1303100</v>
      </c>
      <c r="L61" s="461" t="n">
        <v>52868060</v>
      </c>
    </row>
    <row r="62" customFormat="false" ht="20.6" hidden="false" customHeight="false" outlineLevel="0" collapsed="false">
      <c r="A62" s="382" t="s">
        <v>118</v>
      </c>
      <c r="B62" s="413" t="s">
        <v>201</v>
      </c>
      <c r="C62" s="196" t="s">
        <v>202</v>
      </c>
      <c r="D62" s="412" t="s">
        <v>210</v>
      </c>
      <c r="E62" s="184" t="n">
        <v>0</v>
      </c>
      <c r="F62" s="184" t="n">
        <v>0</v>
      </c>
      <c r="G62" s="184" t="n">
        <v>0</v>
      </c>
      <c r="H62" s="184" t="n">
        <v>0</v>
      </c>
      <c r="I62" s="184" t="n">
        <v>0</v>
      </c>
      <c r="J62" s="184" t="n">
        <v>0</v>
      </c>
      <c r="K62" s="184" t="n">
        <f aca="false">SUM(E62:J62)</f>
        <v>0</v>
      </c>
      <c r="L62" s="461" t="n">
        <v>0</v>
      </c>
    </row>
    <row r="63" customFormat="false" ht="20.6" hidden="false" customHeight="false" outlineLevel="0" collapsed="false">
      <c r="A63" s="382" t="s">
        <v>118</v>
      </c>
      <c r="B63" s="413" t="s">
        <v>201</v>
      </c>
      <c r="C63" s="196" t="s">
        <v>204</v>
      </c>
      <c r="D63" s="412" t="s">
        <v>211</v>
      </c>
      <c r="E63" s="184" t="n">
        <v>0</v>
      </c>
      <c r="F63" s="184" t="n">
        <v>0</v>
      </c>
      <c r="G63" s="184" t="n">
        <v>0</v>
      </c>
      <c r="H63" s="184" t="n">
        <v>0</v>
      </c>
      <c r="I63" s="184" t="n">
        <v>0</v>
      </c>
      <c r="J63" s="184" t="n">
        <v>0</v>
      </c>
      <c r="K63" s="184" t="n">
        <f aca="false">SUM(E63:J63)</f>
        <v>0</v>
      </c>
      <c r="L63" s="461" t="n">
        <v>4498450</v>
      </c>
    </row>
    <row r="64" customFormat="false" ht="30" hidden="false" customHeight="false" outlineLevel="0" collapsed="false">
      <c r="A64" s="382" t="s">
        <v>118</v>
      </c>
      <c r="B64" s="413" t="s">
        <v>201</v>
      </c>
      <c r="C64" s="196" t="s">
        <v>212</v>
      </c>
      <c r="D64" s="412" t="s">
        <v>213</v>
      </c>
      <c r="E64" s="184" t="n">
        <v>0</v>
      </c>
      <c r="F64" s="184" t="n">
        <v>0</v>
      </c>
      <c r="G64" s="184" t="n">
        <v>0</v>
      </c>
      <c r="H64" s="184" t="n">
        <v>0</v>
      </c>
      <c r="I64" s="184" t="n">
        <v>0</v>
      </c>
      <c r="J64" s="184" t="n">
        <v>0</v>
      </c>
      <c r="K64" s="184" t="n">
        <f aca="false">SUM(E64:J64)</f>
        <v>0</v>
      </c>
      <c r="L64" s="461" t="n">
        <v>0</v>
      </c>
    </row>
    <row r="65" customFormat="false" ht="30" hidden="false" customHeight="false" outlineLevel="0" collapsed="false">
      <c r="A65" s="382" t="s">
        <v>118</v>
      </c>
      <c r="B65" s="413" t="s">
        <v>201</v>
      </c>
      <c r="C65" s="196" t="s">
        <v>214</v>
      </c>
      <c r="D65" s="412" t="s">
        <v>215</v>
      </c>
      <c r="E65" s="184" t="n">
        <v>0</v>
      </c>
      <c r="F65" s="184" t="n">
        <v>0</v>
      </c>
      <c r="G65" s="184" t="n">
        <v>0</v>
      </c>
      <c r="H65" s="184" t="n">
        <v>0</v>
      </c>
      <c r="I65" s="184" t="n">
        <v>0</v>
      </c>
      <c r="J65" s="184" t="n">
        <v>0</v>
      </c>
      <c r="K65" s="184" t="n">
        <f aca="false">SUM(E65:J65)</f>
        <v>0</v>
      </c>
      <c r="L65" s="461" t="n">
        <v>0</v>
      </c>
    </row>
    <row r="66" customFormat="false" ht="13.1" hidden="false" customHeight="false" outlineLevel="0" collapsed="false">
      <c r="A66" s="382" t="s">
        <v>216</v>
      </c>
      <c r="B66" s="382" t="s">
        <v>217</v>
      </c>
      <c r="C66" s="196" t="s">
        <v>218</v>
      </c>
      <c r="D66" s="415" t="s">
        <v>219</v>
      </c>
      <c r="E66" s="184" t="n">
        <v>45586047</v>
      </c>
      <c r="F66" s="184" t="n">
        <v>160787668</v>
      </c>
      <c r="G66" s="184" t="n">
        <v>71505951</v>
      </c>
      <c r="H66" s="184" t="n">
        <v>187810052</v>
      </c>
      <c r="I66" s="184" t="n">
        <v>115497023</v>
      </c>
      <c r="J66" s="184" t="n">
        <v>242678542</v>
      </c>
      <c r="K66" s="184" t="n">
        <f aca="false">SUM(E66:J66)</f>
        <v>823865283</v>
      </c>
      <c r="L66" s="461" t="n">
        <v>15618010016</v>
      </c>
    </row>
    <row r="67" customFormat="false" ht="13.1" hidden="false" customHeight="false" outlineLevel="0" collapsed="false">
      <c r="A67" s="382" t="s">
        <v>216</v>
      </c>
      <c r="B67" s="382" t="s">
        <v>217</v>
      </c>
      <c r="C67" s="196" t="s">
        <v>220</v>
      </c>
      <c r="D67" s="415" t="s">
        <v>221</v>
      </c>
      <c r="E67" s="184" t="n">
        <v>19107888</v>
      </c>
      <c r="F67" s="184" t="n">
        <v>132310969</v>
      </c>
      <c r="G67" s="184" t="n">
        <v>63389650</v>
      </c>
      <c r="H67" s="184" t="n">
        <v>211364427</v>
      </c>
      <c r="I67" s="184" t="n">
        <v>54288490</v>
      </c>
      <c r="J67" s="184" t="n">
        <v>58024780</v>
      </c>
      <c r="K67" s="184" t="n">
        <f aca="false">SUM(E67:J67)</f>
        <v>538486204</v>
      </c>
      <c r="L67" s="461" t="n">
        <v>16959975227</v>
      </c>
    </row>
    <row r="68" customFormat="false" ht="13.1" hidden="false" customHeight="false" outlineLevel="0" collapsed="false">
      <c r="A68" s="382" t="s">
        <v>216</v>
      </c>
      <c r="B68" s="382" t="s">
        <v>217</v>
      </c>
      <c r="C68" s="196" t="s">
        <v>222</v>
      </c>
      <c r="D68" s="415" t="s">
        <v>223</v>
      </c>
      <c r="E68" s="184" t="n">
        <v>6177620</v>
      </c>
      <c r="F68" s="184" t="n">
        <v>29544340</v>
      </c>
      <c r="G68" s="184" t="n">
        <v>8129600</v>
      </c>
      <c r="H68" s="184" t="n">
        <v>86345046</v>
      </c>
      <c r="I68" s="184" t="n">
        <v>9449601</v>
      </c>
      <c r="J68" s="184" t="n">
        <v>26388402</v>
      </c>
      <c r="K68" s="184" t="n">
        <f aca="false">SUM(E68:J68)</f>
        <v>166034609</v>
      </c>
      <c r="L68" s="461" t="n">
        <v>3127120558</v>
      </c>
    </row>
    <row r="69" customFormat="false" ht="20.6" hidden="false" customHeight="false" outlineLevel="0" collapsed="false">
      <c r="A69" s="382" t="s">
        <v>216</v>
      </c>
      <c r="B69" s="382" t="s">
        <v>217</v>
      </c>
      <c r="C69" s="196" t="s">
        <v>224</v>
      </c>
      <c r="D69" s="415" t="s">
        <v>225</v>
      </c>
      <c r="E69" s="184" t="n">
        <v>8725000</v>
      </c>
      <c r="F69" s="184" t="n">
        <v>25680200</v>
      </c>
      <c r="G69" s="184" t="n">
        <v>17970800</v>
      </c>
      <c r="H69" s="184" t="n">
        <v>48819400</v>
      </c>
      <c r="I69" s="184" t="n">
        <v>12968000</v>
      </c>
      <c r="J69" s="184" t="n">
        <v>29905800</v>
      </c>
      <c r="K69" s="184" t="n">
        <f aca="false">SUM(E69:J69)</f>
        <v>144069200</v>
      </c>
      <c r="L69" s="461" t="n">
        <v>4076501214</v>
      </c>
    </row>
    <row r="70" customFormat="false" ht="13.1" hidden="false" customHeight="false" outlineLevel="0" collapsed="false">
      <c r="A70" s="382" t="s">
        <v>216</v>
      </c>
      <c r="B70" s="382" t="s">
        <v>217</v>
      </c>
      <c r="C70" s="196" t="s">
        <v>226</v>
      </c>
      <c r="D70" s="415" t="s">
        <v>227</v>
      </c>
      <c r="E70" s="184" t="n">
        <v>633000</v>
      </c>
      <c r="F70" s="184" t="n">
        <v>19629240</v>
      </c>
      <c r="G70" s="184" t="n">
        <v>5123280</v>
      </c>
      <c r="H70" s="184" t="n">
        <v>32935317</v>
      </c>
      <c r="I70" s="184" t="n">
        <v>4210780</v>
      </c>
      <c r="J70" s="184" t="n">
        <v>14168250</v>
      </c>
      <c r="K70" s="184" t="n">
        <f aca="false">SUM(E70:J70)</f>
        <v>76699867</v>
      </c>
      <c r="L70" s="461" t="n">
        <v>2040568913</v>
      </c>
    </row>
    <row r="71" customFormat="false" ht="20.6" hidden="false" customHeight="false" outlineLevel="0" collapsed="false">
      <c r="A71" s="382" t="s">
        <v>216</v>
      </c>
      <c r="B71" s="382" t="s">
        <v>217</v>
      </c>
      <c r="C71" s="196" t="s">
        <v>228</v>
      </c>
      <c r="D71" s="415" t="s">
        <v>229</v>
      </c>
      <c r="E71" s="184" t="n">
        <v>0</v>
      </c>
      <c r="F71" s="184" t="n">
        <v>0</v>
      </c>
      <c r="G71" s="184" t="n">
        <v>0</v>
      </c>
      <c r="H71" s="184" t="n">
        <v>0</v>
      </c>
      <c r="I71" s="184" t="n">
        <v>0</v>
      </c>
      <c r="J71" s="184" t="n">
        <v>0</v>
      </c>
      <c r="K71" s="184" t="n">
        <f aca="false">SUM(E71:J71)</f>
        <v>0</v>
      </c>
      <c r="L71" s="461" t="n">
        <v>74196546</v>
      </c>
    </row>
    <row r="72" customFormat="false" ht="13.1" hidden="false" customHeight="false" outlineLevel="0" collapsed="false">
      <c r="A72" s="382" t="s">
        <v>216</v>
      </c>
      <c r="B72" s="382" t="s">
        <v>217</v>
      </c>
      <c r="C72" s="196" t="s">
        <v>230</v>
      </c>
      <c r="D72" s="415" t="s">
        <v>231</v>
      </c>
      <c r="E72" s="184" t="n">
        <v>0</v>
      </c>
      <c r="F72" s="184" t="n">
        <v>0</v>
      </c>
      <c r="G72" s="184" t="n">
        <v>0</v>
      </c>
      <c r="H72" s="184" t="n">
        <v>0</v>
      </c>
      <c r="I72" s="184" t="n">
        <v>0</v>
      </c>
      <c r="J72" s="184" t="n">
        <v>0</v>
      </c>
      <c r="K72" s="184" t="n">
        <f aca="false">SUM(E72:J72)</f>
        <v>0</v>
      </c>
      <c r="L72" s="461" t="n">
        <v>7004336</v>
      </c>
    </row>
    <row r="73" customFormat="false" ht="13.1" hidden="false" customHeight="false" outlineLevel="0" collapsed="false">
      <c r="A73" s="382" t="s">
        <v>216</v>
      </c>
      <c r="B73" s="382" t="s">
        <v>217</v>
      </c>
      <c r="C73" s="196" t="s">
        <v>232</v>
      </c>
      <c r="D73" s="415" t="s">
        <v>233</v>
      </c>
      <c r="E73" s="184" t="n">
        <v>8400</v>
      </c>
      <c r="F73" s="184" t="n">
        <v>145000</v>
      </c>
      <c r="G73" s="184" t="n">
        <v>361100</v>
      </c>
      <c r="H73" s="184" t="n">
        <v>881500</v>
      </c>
      <c r="I73" s="184" t="n">
        <v>148800</v>
      </c>
      <c r="J73" s="184" t="n">
        <v>1756000</v>
      </c>
      <c r="K73" s="184" t="n">
        <f aca="false">SUM(E73:J73)</f>
        <v>3300800</v>
      </c>
      <c r="L73" s="461" t="n">
        <v>61749800</v>
      </c>
    </row>
    <row r="74" customFormat="false" ht="20.6" hidden="false" customHeight="false" outlineLevel="0" collapsed="false">
      <c r="A74" s="382" t="s">
        <v>216</v>
      </c>
      <c r="B74" s="382" t="s">
        <v>217</v>
      </c>
      <c r="C74" s="196" t="s">
        <v>234</v>
      </c>
      <c r="D74" s="415" t="s">
        <v>235</v>
      </c>
      <c r="E74" s="184" t="n">
        <v>0</v>
      </c>
      <c r="F74" s="184" t="n">
        <v>0</v>
      </c>
      <c r="G74" s="184" t="n">
        <v>0</v>
      </c>
      <c r="H74" s="184" t="n">
        <v>0</v>
      </c>
      <c r="I74" s="184" t="n">
        <v>0</v>
      </c>
      <c r="J74" s="184" t="n">
        <v>0</v>
      </c>
      <c r="K74" s="184" t="n">
        <f aca="false">SUM(E74:J74)</f>
        <v>0</v>
      </c>
      <c r="L74" s="461" t="n">
        <v>3104119</v>
      </c>
    </row>
    <row r="75" customFormat="false" ht="13.1" hidden="false" customHeight="false" outlineLevel="0" collapsed="false">
      <c r="A75" s="382" t="s">
        <v>216</v>
      </c>
      <c r="B75" s="382" t="s">
        <v>217</v>
      </c>
      <c r="C75" s="196" t="s">
        <v>218</v>
      </c>
      <c r="D75" s="415" t="s">
        <v>236</v>
      </c>
      <c r="E75" s="184" t="n">
        <v>6994980</v>
      </c>
      <c r="F75" s="184" t="n">
        <v>18743390</v>
      </c>
      <c r="G75" s="184" t="n">
        <v>9240010</v>
      </c>
      <c r="H75" s="184" t="n">
        <v>9690900</v>
      </c>
      <c r="I75" s="184" t="n">
        <v>10496350</v>
      </c>
      <c r="J75" s="184" t="n">
        <v>11566435</v>
      </c>
      <c r="K75" s="184" t="n">
        <f aca="false">SUM(E75:J75)</f>
        <v>66732065</v>
      </c>
      <c r="L75" s="461" t="n">
        <v>2151249019</v>
      </c>
    </row>
    <row r="76" customFormat="false" ht="13.1" hidden="false" customHeight="false" outlineLevel="0" collapsed="false">
      <c r="A76" s="382" t="s">
        <v>216</v>
      </c>
      <c r="B76" s="382" t="s">
        <v>217</v>
      </c>
      <c r="C76" s="196" t="s">
        <v>220</v>
      </c>
      <c r="D76" s="415" t="s">
        <v>237</v>
      </c>
      <c r="E76" s="184" t="n">
        <v>649450</v>
      </c>
      <c r="F76" s="184" t="n">
        <v>9077938</v>
      </c>
      <c r="G76" s="184" t="n">
        <v>2963400</v>
      </c>
      <c r="H76" s="184" t="n">
        <v>2667639</v>
      </c>
      <c r="I76" s="184" t="n">
        <v>4999600</v>
      </c>
      <c r="J76" s="184" t="n">
        <v>9128260</v>
      </c>
      <c r="K76" s="184" t="n">
        <f aca="false">SUM(E76:J76)</f>
        <v>29486287</v>
      </c>
      <c r="L76" s="461" t="n">
        <v>1699808306</v>
      </c>
    </row>
    <row r="77" customFormat="false" ht="13.1" hidden="false" customHeight="false" outlineLevel="0" collapsed="false">
      <c r="A77" s="382" t="s">
        <v>216</v>
      </c>
      <c r="B77" s="382" t="s">
        <v>217</v>
      </c>
      <c r="C77" s="196" t="s">
        <v>222</v>
      </c>
      <c r="D77" s="415" t="s">
        <v>238</v>
      </c>
      <c r="E77" s="184" t="n">
        <v>0</v>
      </c>
      <c r="F77" s="184" t="n">
        <v>6145650</v>
      </c>
      <c r="G77" s="184" t="n">
        <v>489500</v>
      </c>
      <c r="H77" s="184" t="n">
        <v>177500</v>
      </c>
      <c r="I77" s="184" t="n">
        <v>70400</v>
      </c>
      <c r="J77" s="184" t="n">
        <v>817000</v>
      </c>
      <c r="K77" s="184" t="n">
        <f aca="false">SUM(E77:J77)</f>
        <v>7700050</v>
      </c>
      <c r="L77" s="461" t="n">
        <v>724122017</v>
      </c>
    </row>
    <row r="78" customFormat="false" ht="20.6" hidden="false" customHeight="false" outlineLevel="0" collapsed="false">
      <c r="A78" s="382" t="s">
        <v>216</v>
      </c>
      <c r="B78" s="382" t="s">
        <v>217</v>
      </c>
      <c r="C78" s="196" t="s">
        <v>224</v>
      </c>
      <c r="D78" s="415" t="s">
        <v>239</v>
      </c>
      <c r="E78" s="184" t="n">
        <v>1060600</v>
      </c>
      <c r="F78" s="184" t="n">
        <v>2383600</v>
      </c>
      <c r="G78" s="184" t="n">
        <v>1590700</v>
      </c>
      <c r="H78" s="184" t="n">
        <v>742600</v>
      </c>
      <c r="I78" s="184" t="n">
        <v>738500</v>
      </c>
      <c r="J78" s="184" t="n">
        <v>923700</v>
      </c>
      <c r="K78" s="184" t="n">
        <f aca="false">SUM(E78:J78)</f>
        <v>7439700</v>
      </c>
      <c r="L78" s="461" t="n">
        <v>201645990</v>
      </c>
    </row>
    <row r="79" customFormat="false" ht="13.1" hidden="false" customHeight="false" outlineLevel="0" collapsed="false">
      <c r="A79" s="382" t="s">
        <v>216</v>
      </c>
      <c r="B79" s="382" t="s">
        <v>217</v>
      </c>
      <c r="C79" s="196" t="s">
        <v>226</v>
      </c>
      <c r="D79" s="415" t="s">
        <v>240</v>
      </c>
      <c r="E79" s="184" t="n">
        <v>0</v>
      </c>
      <c r="F79" s="184" t="n">
        <v>0</v>
      </c>
      <c r="G79" s="184" t="n">
        <v>0</v>
      </c>
      <c r="H79" s="184" t="n">
        <v>0</v>
      </c>
      <c r="I79" s="184" t="n">
        <v>0</v>
      </c>
      <c r="J79" s="184" t="n">
        <v>0</v>
      </c>
      <c r="K79" s="184" t="n">
        <f aca="false">SUM(E79:J79)</f>
        <v>0</v>
      </c>
      <c r="L79" s="461" t="n">
        <v>31535208</v>
      </c>
    </row>
    <row r="80" customFormat="false" ht="20.6" hidden="false" customHeight="false" outlineLevel="0" collapsed="false">
      <c r="A80" s="382" t="s">
        <v>216</v>
      </c>
      <c r="B80" s="382" t="s">
        <v>217</v>
      </c>
      <c r="C80" s="196" t="s">
        <v>241</v>
      </c>
      <c r="D80" s="415" t="s">
        <v>242</v>
      </c>
      <c r="E80" s="184" t="n">
        <v>0</v>
      </c>
      <c r="F80" s="184" t="n">
        <v>0</v>
      </c>
      <c r="G80" s="184" t="n">
        <v>0</v>
      </c>
      <c r="H80" s="184" t="n">
        <v>0</v>
      </c>
      <c r="I80" s="184" t="n">
        <v>0</v>
      </c>
      <c r="J80" s="184" t="n">
        <v>0</v>
      </c>
      <c r="K80" s="184" t="n">
        <f aca="false">SUM(E80:J80)</f>
        <v>0</v>
      </c>
      <c r="L80" s="461" t="n">
        <v>0</v>
      </c>
    </row>
    <row r="81" customFormat="false" ht="13.1" hidden="false" customHeight="false" outlineLevel="0" collapsed="false">
      <c r="A81" s="382" t="s">
        <v>216</v>
      </c>
      <c r="B81" s="382" t="s">
        <v>217</v>
      </c>
      <c r="C81" s="196" t="s">
        <v>243</v>
      </c>
      <c r="D81" s="415" t="s">
        <v>244</v>
      </c>
      <c r="E81" s="184" t="n">
        <v>0</v>
      </c>
      <c r="F81" s="184" t="n">
        <v>0</v>
      </c>
      <c r="G81" s="184" t="n">
        <v>0</v>
      </c>
      <c r="H81" s="184" t="n">
        <v>0</v>
      </c>
      <c r="I81" s="184" t="n">
        <v>0</v>
      </c>
      <c r="J81" s="184" t="n">
        <v>0</v>
      </c>
      <c r="K81" s="184" t="n">
        <f aca="false">SUM(E81:J81)</f>
        <v>0</v>
      </c>
      <c r="L81" s="461" t="n">
        <v>0</v>
      </c>
    </row>
    <row r="82" customFormat="false" ht="13.1" hidden="false" customHeight="false" outlineLevel="0" collapsed="false">
      <c r="A82" s="382" t="s">
        <v>216</v>
      </c>
      <c r="B82" s="382" t="s">
        <v>217</v>
      </c>
      <c r="C82" s="196" t="s">
        <v>232</v>
      </c>
      <c r="D82" s="415" t="s">
        <v>245</v>
      </c>
      <c r="E82" s="184" t="n">
        <v>0</v>
      </c>
      <c r="F82" s="184" t="n">
        <v>0</v>
      </c>
      <c r="G82" s="184" t="n">
        <v>0</v>
      </c>
      <c r="H82" s="184" t="n">
        <v>0</v>
      </c>
      <c r="I82" s="184" t="n">
        <v>690</v>
      </c>
      <c r="J82" s="184" t="n">
        <v>0</v>
      </c>
      <c r="K82" s="184" t="n">
        <f aca="false">SUM(E82:J82)</f>
        <v>690</v>
      </c>
      <c r="L82" s="461" t="n">
        <v>181030</v>
      </c>
    </row>
    <row r="83" customFormat="false" ht="58.1" hidden="false" customHeight="false" outlineLevel="0" collapsed="false">
      <c r="A83" s="382" t="s">
        <v>216</v>
      </c>
      <c r="B83" s="382" t="s">
        <v>217</v>
      </c>
      <c r="C83" s="196" t="s">
        <v>246</v>
      </c>
      <c r="D83" s="415" t="s">
        <v>247</v>
      </c>
      <c r="E83" s="184" t="n">
        <v>0</v>
      </c>
      <c r="F83" s="184" t="n">
        <v>0</v>
      </c>
      <c r="G83" s="184" t="n">
        <v>0</v>
      </c>
      <c r="H83" s="184" t="n">
        <v>0</v>
      </c>
      <c r="I83" s="184" t="n">
        <v>0</v>
      </c>
      <c r="J83" s="184" t="n">
        <v>0</v>
      </c>
      <c r="K83" s="184" t="n">
        <f aca="false">SUM(E83:J83)</f>
        <v>0</v>
      </c>
      <c r="L83" s="461" t="n">
        <v>0</v>
      </c>
    </row>
    <row r="84" customFormat="false" ht="13.1" hidden="false" customHeight="false" outlineLevel="0" collapsed="false">
      <c r="A84" s="382" t="s">
        <v>216</v>
      </c>
      <c r="B84" s="413" t="s">
        <v>561</v>
      </c>
      <c r="C84" s="196" t="s">
        <v>248</v>
      </c>
      <c r="D84" s="415" t="s">
        <v>249</v>
      </c>
      <c r="E84" s="184" t="n">
        <v>27550</v>
      </c>
      <c r="F84" s="184" t="n">
        <v>875140</v>
      </c>
      <c r="G84" s="184" t="n">
        <v>3791830</v>
      </c>
      <c r="H84" s="184" t="n">
        <v>6157710</v>
      </c>
      <c r="I84" s="184" t="n">
        <v>3965680</v>
      </c>
      <c r="J84" s="184" t="n">
        <v>1004720</v>
      </c>
      <c r="K84" s="184" t="n">
        <f aca="false">SUM(E84:J84)</f>
        <v>15822630</v>
      </c>
      <c r="L84" s="461" t="n">
        <v>160513330</v>
      </c>
    </row>
    <row r="85" customFormat="false" ht="13.1" hidden="false" customHeight="false" outlineLevel="0" collapsed="false">
      <c r="A85" s="382" t="s">
        <v>216</v>
      </c>
      <c r="B85" s="413" t="s">
        <v>561</v>
      </c>
      <c r="C85" s="196" t="s">
        <v>250</v>
      </c>
      <c r="D85" s="415" t="s">
        <v>251</v>
      </c>
      <c r="E85" s="184" t="n">
        <v>0</v>
      </c>
      <c r="F85" s="184" t="n">
        <v>0</v>
      </c>
      <c r="G85" s="184" t="n">
        <v>0</v>
      </c>
      <c r="H85" s="184" t="n">
        <v>0</v>
      </c>
      <c r="I85" s="184" t="n">
        <v>0</v>
      </c>
      <c r="J85" s="184" t="n">
        <v>0</v>
      </c>
      <c r="K85" s="184" t="n">
        <f aca="false">SUM(E85:J85)</f>
        <v>0</v>
      </c>
      <c r="L85" s="461" t="n">
        <v>0</v>
      </c>
    </row>
    <row r="86" customFormat="false" ht="20.6" hidden="false" customHeight="false" outlineLevel="0" collapsed="false">
      <c r="A86" s="382" t="s">
        <v>216</v>
      </c>
      <c r="B86" s="413" t="s">
        <v>561</v>
      </c>
      <c r="C86" s="196" t="s">
        <v>252</v>
      </c>
      <c r="D86" s="415" t="s">
        <v>253</v>
      </c>
      <c r="E86" s="184" t="n">
        <v>0</v>
      </c>
      <c r="F86" s="184" t="n">
        <v>0</v>
      </c>
      <c r="G86" s="184" t="n">
        <v>0</v>
      </c>
      <c r="H86" s="184" t="n">
        <v>0</v>
      </c>
      <c r="I86" s="184" t="n">
        <v>0</v>
      </c>
      <c r="J86" s="184" t="n">
        <v>0</v>
      </c>
      <c r="K86" s="184" t="n">
        <f aca="false">SUM(E86:J86)</f>
        <v>0</v>
      </c>
      <c r="L86" s="461" t="n">
        <v>212520</v>
      </c>
    </row>
    <row r="87" customFormat="false" ht="20.6" hidden="false" customHeight="false" outlineLevel="0" collapsed="false">
      <c r="A87" s="382" t="s">
        <v>216</v>
      </c>
      <c r="B87" s="413" t="s">
        <v>561</v>
      </c>
      <c r="C87" s="196" t="s">
        <v>254</v>
      </c>
      <c r="D87" s="415" t="s">
        <v>255</v>
      </c>
      <c r="E87" s="184" t="n">
        <v>0</v>
      </c>
      <c r="F87" s="184" t="n">
        <v>0</v>
      </c>
      <c r="G87" s="184" t="n">
        <v>46110</v>
      </c>
      <c r="H87" s="184" t="n">
        <v>0</v>
      </c>
      <c r="I87" s="184" t="n">
        <v>0</v>
      </c>
      <c r="J87" s="184" t="n">
        <v>0</v>
      </c>
      <c r="K87" s="184" t="n">
        <f aca="false">SUM(E87:J87)</f>
        <v>46110</v>
      </c>
      <c r="L87" s="461" t="n">
        <v>5629550</v>
      </c>
    </row>
    <row r="88" customFormat="false" ht="20.6" hidden="false" customHeight="false" outlineLevel="0" collapsed="false">
      <c r="A88" s="382" t="s">
        <v>216</v>
      </c>
      <c r="B88" s="413" t="s">
        <v>561</v>
      </c>
      <c r="C88" s="196" t="s">
        <v>256</v>
      </c>
      <c r="D88" s="415" t="s">
        <v>257</v>
      </c>
      <c r="E88" s="184" t="n">
        <v>0</v>
      </c>
      <c r="F88" s="184" t="n">
        <v>0</v>
      </c>
      <c r="G88" s="184" t="n">
        <v>13600</v>
      </c>
      <c r="H88" s="184" t="n">
        <v>0</v>
      </c>
      <c r="I88" s="184" t="n">
        <v>0</v>
      </c>
      <c r="J88" s="184" t="n">
        <v>0</v>
      </c>
      <c r="K88" s="184" t="n">
        <f aca="false">SUM(E88:J88)</f>
        <v>13600</v>
      </c>
      <c r="L88" s="461" t="n">
        <v>1140000</v>
      </c>
    </row>
    <row r="89" customFormat="false" ht="13.1" hidden="false" customHeight="false" outlineLevel="0" collapsed="false">
      <c r="A89" s="382" t="s">
        <v>216</v>
      </c>
      <c r="B89" s="413" t="s">
        <v>561</v>
      </c>
      <c r="C89" s="196" t="s">
        <v>258</v>
      </c>
      <c r="D89" s="415" t="s">
        <v>259</v>
      </c>
      <c r="E89" s="184" t="n">
        <v>0</v>
      </c>
      <c r="F89" s="184" t="n">
        <v>0</v>
      </c>
      <c r="G89" s="184" t="n">
        <v>0</v>
      </c>
      <c r="H89" s="184" t="n">
        <v>0</v>
      </c>
      <c r="I89" s="184" t="n">
        <v>0</v>
      </c>
      <c r="J89" s="184" t="n">
        <v>0</v>
      </c>
      <c r="K89" s="184" t="n">
        <f aca="false">SUM(E89:J89)</f>
        <v>0</v>
      </c>
      <c r="L89" s="461" t="n">
        <v>69806400</v>
      </c>
    </row>
    <row r="90" customFormat="false" ht="20.6" hidden="false" customHeight="false" outlineLevel="0" collapsed="false">
      <c r="A90" s="382" t="s">
        <v>216</v>
      </c>
      <c r="B90" s="413" t="s">
        <v>561</v>
      </c>
      <c r="C90" s="196" t="s">
        <v>260</v>
      </c>
      <c r="D90" s="415" t="s">
        <v>261</v>
      </c>
      <c r="E90" s="184" t="n">
        <v>0</v>
      </c>
      <c r="F90" s="184" t="n">
        <v>0</v>
      </c>
      <c r="G90" s="184" t="n">
        <v>1171200</v>
      </c>
      <c r="H90" s="184" t="n">
        <v>25404000</v>
      </c>
      <c r="I90" s="184" t="n">
        <v>9048800</v>
      </c>
      <c r="J90" s="184" t="n">
        <v>5064000</v>
      </c>
      <c r="K90" s="184" t="n">
        <f aca="false">SUM(E90:J90)</f>
        <v>40688000</v>
      </c>
      <c r="L90" s="461" t="n">
        <v>773392000</v>
      </c>
    </row>
    <row r="91" customFormat="false" ht="13.1" hidden="false" customHeight="false" outlineLevel="0" collapsed="false">
      <c r="A91" s="382" t="s">
        <v>216</v>
      </c>
      <c r="B91" s="413" t="s">
        <v>561</v>
      </c>
      <c r="C91" s="196" t="s">
        <v>262</v>
      </c>
      <c r="D91" s="415" t="s">
        <v>263</v>
      </c>
      <c r="E91" s="184" t="n">
        <v>0</v>
      </c>
      <c r="F91" s="184" t="n">
        <v>0</v>
      </c>
      <c r="G91" s="184" t="n">
        <v>0</v>
      </c>
      <c r="H91" s="184" t="n">
        <v>0</v>
      </c>
      <c r="I91" s="184" t="n">
        <v>0</v>
      </c>
      <c r="J91" s="184" t="n">
        <v>0</v>
      </c>
      <c r="K91" s="184" t="n">
        <f aca="false">SUM(E91:J91)</f>
        <v>0</v>
      </c>
      <c r="L91" s="461" t="n">
        <v>86895600</v>
      </c>
    </row>
    <row r="92" customFormat="false" ht="20.6" hidden="false" customHeight="false" outlineLevel="0" collapsed="false">
      <c r="A92" s="382" t="s">
        <v>216</v>
      </c>
      <c r="B92" s="413" t="s">
        <v>561</v>
      </c>
      <c r="C92" s="196" t="s">
        <v>264</v>
      </c>
      <c r="D92" s="415" t="s">
        <v>265</v>
      </c>
      <c r="E92" s="184" t="n">
        <v>0</v>
      </c>
      <c r="F92" s="184" t="n">
        <v>0</v>
      </c>
      <c r="G92" s="184" t="n">
        <v>0</v>
      </c>
      <c r="H92" s="184" t="n">
        <v>0</v>
      </c>
      <c r="I92" s="184" t="n">
        <v>0</v>
      </c>
      <c r="J92" s="184" t="n">
        <v>0</v>
      </c>
      <c r="K92" s="184" t="n">
        <f aca="false">SUM(E92:J92)</f>
        <v>0</v>
      </c>
      <c r="L92" s="461" t="n">
        <v>0</v>
      </c>
    </row>
    <row r="93" customFormat="false" ht="20.6" hidden="false" customHeight="false" outlineLevel="0" collapsed="false">
      <c r="A93" s="382" t="s">
        <v>216</v>
      </c>
      <c r="B93" s="413" t="s">
        <v>561</v>
      </c>
      <c r="C93" s="196" t="s">
        <v>266</v>
      </c>
      <c r="D93" s="415" t="s">
        <v>267</v>
      </c>
      <c r="E93" s="184" t="n">
        <v>0</v>
      </c>
      <c r="F93" s="184" t="n">
        <v>0</v>
      </c>
      <c r="G93" s="184" t="n">
        <v>0</v>
      </c>
      <c r="H93" s="184" t="n">
        <v>249570</v>
      </c>
      <c r="I93" s="184" t="n">
        <v>0</v>
      </c>
      <c r="J93" s="184" t="n">
        <v>0</v>
      </c>
      <c r="K93" s="184" t="n">
        <f aca="false">SUM(E93:J93)</f>
        <v>249570</v>
      </c>
      <c r="L93" s="461" t="n">
        <v>6374160</v>
      </c>
    </row>
    <row r="94" customFormat="false" ht="13.1" hidden="false" customHeight="false" outlineLevel="0" collapsed="false">
      <c r="A94" s="382" t="s">
        <v>216</v>
      </c>
      <c r="B94" s="413" t="s">
        <v>561</v>
      </c>
      <c r="C94" s="196" t="s">
        <v>268</v>
      </c>
      <c r="D94" s="415" t="s">
        <v>269</v>
      </c>
      <c r="E94" s="184" t="n">
        <v>0</v>
      </c>
      <c r="F94" s="184" t="n">
        <v>0</v>
      </c>
      <c r="G94" s="184" t="n">
        <v>0</v>
      </c>
      <c r="H94" s="184" t="n">
        <v>0</v>
      </c>
      <c r="I94" s="184" t="n">
        <v>0</v>
      </c>
      <c r="J94" s="184" t="n">
        <v>0</v>
      </c>
      <c r="K94" s="184" t="n">
        <f aca="false">SUM(E94:J94)</f>
        <v>0</v>
      </c>
      <c r="L94" s="461" t="n">
        <v>0</v>
      </c>
    </row>
    <row r="95" customFormat="false" ht="20.6" hidden="false" customHeight="false" outlineLevel="0" collapsed="false">
      <c r="A95" s="382" t="s">
        <v>216</v>
      </c>
      <c r="B95" s="413" t="s">
        <v>561</v>
      </c>
      <c r="C95" s="196" t="s">
        <v>270</v>
      </c>
      <c r="D95" s="415" t="s">
        <v>271</v>
      </c>
      <c r="E95" s="184" t="n">
        <v>0</v>
      </c>
      <c r="F95" s="184" t="n">
        <v>0</v>
      </c>
      <c r="G95" s="184" t="n">
        <v>0</v>
      </c>
      <c r="H95" s="184" t="n">
        <v>0</v>
      </c>
      <c r="I95" s="184" t="n">
        <v>0</v>
      </c>
      <c r="J95" s="184" t="n">
        <v>0</v>
      </c>
      <c r="K95" s="184" t="n">
        <f aca="false">SUM(E95:J95)</f>
        <v>0</v>
      </c>
      <c r="L95" s="461" t="n">
        <v>0</v>
      </c>
    </row>
    <row r="96" customFormat="false" ht="20.6" hidden="false" customHeight="false" outlineLevel="0" collapsed="false">
      <c r="A96" s="382" t="s">
        <v>216</v>
      </c>
      <c r="B96" s="413" t="s">
        <v>561</v>
      </c>
      <c r="C96" s="196" t="s">
        <v>272</v>
      </c>
      <c r="D96" s="415" t="s">
        <v>273</v>
      </c>
      <c r="E96" s="184" t="n">
        <v>0</v>
      </c>
      <c r="F96" s="184" t="n">
        <v>0</v>
      </c>
      <c r="G96" s="184" t="n">
        <v>0</v>
      </c>
      <c r="H96" s="184" t="n">
        <v>0</v>
      </c>
      <c r="I96" s="184" t="n">
        <v>0</v>
      </c>
      <c r="J96" s="184" t="n">
        <v>0</v>
      </c>
      <c r="K96" s="184" t="n">
        <f aca="false">SUM(E96:J96)</f>
        <v>0</v>
      </c>
      <c r="L96" s="461" t="n">
        <v>0</v>
      </c>
    </row>
    <row r="97" customFormat="false" ht="20.6" hidden="false" customHeight="false" outlineLevel="0" collapsed="false">
      <c r="A97" s="382" t="s">
        <v>216</v>
      </c>
      <c r="B97" s="413" t="s">
        <v>561</v>
      </c>
      <c r="C97" s="196" t="s">
        <v>274</v>
      </c>
      <c r="D97" s="415" t="s">
        <v>275</v>
      </c>
      <c r="E97" s="184" t="n">
        <v>0</v>
      </c>
      <c r="F97" s="184" t="n">
        <v>0</v>
      </c>
      <c r="G97" s="184" t="n">
        <v>0</v>
      </c>
      <c r="H97" s="184" t="n">
        <v>0</v>
      </c>
      <c r="I97" s="184" t="n">
        <v>0</v>
      </c>
      <c r="J97" s="184" t="n">
        <v>0</v>
      </c>
      <c r="K97" s="184" t="n">
        <f aca="false">SUM(E97:J97)</f>
        <v>0</v>
      </c>
      <c r="L97" s="461" t="n">
        <v>0</v>
      </c>
    </row>
    <row r="98" customFormat="false" ht="13.1" hidden="false" customHeight="false" outlineLevel="0" collapsed="false">
      <c r="A98" s="382" t="s">
        <v>216</v>
      </c>
      <c r="B98" s="413" t="s">
        <v>561</v>
      </c>
      <c r="C98" s="196" t="s">
        <v>276</v>
      </c>
      <c r="D98" s="415" t="s">
        <v>277</v>
      </c>
      <c r="E98" s="184" t="n">
        <v>0</v>
      </c>
      <c r="F98" s="184" t="n">
        <v>731120</v>
      </c>
      <c r="G98" s="184" t="n">
        <v>4738240</v>
      </c>
      <c r="H98" s="184" t="n">
        <v>7877480</v>
      </c>
      <c r="I98" s="184" t="n">
        <v>6093880</v>
      </c>
      <c r="J98" s="184" t="n">
        <v>1902680</v>
      </c>
      <c r="K98" s="184" t="n">
        <f aca="false">SUM(E98:J98)</f>
        <v>21343400</v>
      </c>
      <c r="L98" s="461" t="n">
        <v>298325560</v>
      </c>
    </row>
    <row r="99" customFormat="false" ht="20.6" hidden="false" customHeight="false" outlineLevel="0" collapsed="false">
      <c r="A99" s="382" t="s">
        <v>216</v>
      </c>
      <c r="B99" s="413" t="s">
        <v>561</v>
      </c>
      <c r="C99" s="196" t="s">
        <v>278</v>
      </c>
      <c r="D99" s="415" t="s">
        <v>279</v>
      </c>
      <c r="E99" s="184" t="n">
        <v>0</v>
      </c>
      <c r="F99" s="184" t="n">
        <v>620600</v>
      </c>
      <c r="G99" s="184" t="n">
        <v>0</v>
      </c>
      <c r="H99" s="184" t="n">
        <v>108021800</v>
      </c>
      <c r="I99" s="184" t="n">
        <v>5240600</v>
      </c>
      <c r="J99" s="184" t="n">
        <v>864200</v>
      </c>
      <c r="K99" s="184" t="n">
        <f aca="false">SUM(E99:J99)</f>
        <v>114747200</v>
      </c>
      <c r="L99" s="461" t="n">
        <v>1467900260</v>
      </c>
    </row>
    <row r="100" customFormat="false" ht="30" hidden="false" customHeight="false" outlineLevel="0" collapsed="false">
      <c r="A100" s="382" t="s">
        <v>216</v>
      </c>
      <c r="B100" s="413" t="s">
        <v>561</v>
      </c>
      <c r="C100" s="196" t="s">
        <v>280</v>
      </c>
      <c r="D100" s="415" t="s">
        <v>281</v>
      </c>
      <c r="E100" s="184" t="n">
        <v>0</v>
      </c>
      <c r="F100" s="184" t="n">
        <v>0</v>
      </c>
      <c r="G100" s="184" t="n">
        <v>0</v>
      </c>
      <c r="H100" s="184" t="n">
        <v>0</v>
      </c>
      <c r="I100" s="184" t="n">
        <v>0</v>
      </c>
      <c r="J100" s="184" t="n">
        <v>0</v>
      </c>
      <c r="K100" s="184" t="n">
        <f aca="false">SUM(E100:J100)</f>
        <v>0</v>
      </c>
      <c r="L100" s="461" t="n">
        <v>0</v>
      </c>
    </row>
    <row r="101" customFormat="false" ht="30" hidden="false" customHeight="false" outlineLevel="0" collapsed="false">
      <c r="A101" s="382" t="s">
        <v>216</v>
      </c>
      <c r="B101" s="413" t="s">
        <v>561</v>
      </c>
      <c r="C101" s="196" t="s">
        <v>282</v>
      </c>
      <c r="D101" s="415" t="s">
        <v>283</v>
      </c>
      <c r="E101" s="184" t="n">
        <v>0</v>
      </c>
      <c r="F101" s="184" t="n">
        <v>0</v>
      </c>
      <c r="G101" s="184" t="n">
        <v>0</v>
      </c>
      <c r="H101" s="184" t="n">
        <v>0</v>
      </c>
      <c r="I101" s="184" t="n">
        <v>0</v>
      </c>
      <c r="J101" s="184" t="n">
        <v>0</v>
      </c>
      <c r="K101" s="184" t="n">
        <f aca="false">SUM(E101:J101)</f>
        <v>0</v>
      </c>
      <c r="L101" s="461" t="n">
        <v>0</v>
      </c>
    </row>
    <row r="102" customFormat="false" ht="20.6" hidden="false" customHeight="false" outlineLevel="0" collapsed="false">
      <c r="A102" s="382" t="s">
        <v>216</v>
      </c>
      <c r="B102" s="413" t="s">
        <v>135</v>
      </c>
      <c r="C102" s="196" t="s">
        <v>286</v>
      </c>
      <c r="D102" s="415" t="s">
        <v>287</v>
      </c>
      <c r="E102" s="184" t="n">
        <v>0</v>
      </c>
      <c r="F102" s="184" t="n">
        <v>0</v>
      </c>
      <c r="G102" s="184" t="n">
        <v>0</v>
      </c>
      <c r="H102" s="184" t="n">
        <v>0</v>
      </c>
      <c r="I102" s="184" t="n">
        <v>0</v>
      </c>
      <c r="J102" s="184" t="n">
        <v>0</v>
      </c>
      <c r="K102" s="184" t="n">
        <f aca="false">SUM(E102:J102)</f>
        <v>0</v>
      </c>
      <c r="L102" s="461" t="n">
        <v>17556044</v>
      </c>
    </row>
    <row r="103" customFormat="false" ht="30" hidden="false" customHeight="false" outlineLevel="0" collapsed="false">
      <c r="A103" s="382" t="s">
        <v>216</v>
      </c>
      <c r="B103" s="413" t="s">
        <v>135</v>
      </c>
      <c r="C103" s="196" t="s">
        <v>288</v>
      </c>
      <c r="D103" s="415" t="s">
        <v>289</v>
      </c>
      <c r="E103" s="184" t="n">
        <v>0</v>
      </c>
      <c r="F103" s="184" t="n">
        <v>0</v>
      </c>
      <c r="G103" s="184" t="n">
        <v>0</v>
      </c>
      <c r="H103" s="184" t="n">
        <v>0</v>
      </c>
      <c r="I103" s="184" t="n">
        <v>0</v>
      </c>
      <c r="J103" s="184" t="n">
        <v>0</v>
      </c>
      <c r="K103" s="184" t="n">
        <f aca="false">SUM(E103:J103)</f>
        <v>0</v>
      </c>
      <c r="L103" s="461" t="n">
        <v>191903000</v>
      </c>
    </row>
    <row r="104" customFormat="false" ht="20.6" hidden="false" customHeight="false" outlineLevel="0" collapsed="false">
      <c r="A104" s="382" t="s">
        <v>216</v>
      </c>
      <c r="B104" s="413" t="s">
        <v>135</v>
      </c>
      <c r="C104" s="196" t="s">
        <v>290</v>
      </c>
      <c r="D104" s="415" t="s">
        <v>291</v>
      </c>
      <c r="E104" s="184" t="n">
        <v>0</v>
      </c>
      <c r="F104" s="184" t="n">
        <v>0</v>
      </c>
      <c r="G104" s="184" t="n">
        <v>0</v>
      </c>
      <c r="H104" s="184" t="n">
        <v>0</v>
      </c>
      <c r="I104" s="184" t="n">
        <v>0</v>
      </c>
      <c r="J104" s="184" t="n">
        <v>0</v>
      </c>
      <c r="K104" s="184" t="n">
        <f aca="false">SUM(E104:J104)</f>
        <v>0</v>
      </c>
      <c r="L104" s="461" t="n">
        <v>0</v>
      </c>
    </row>
    <row r="105" customFormat="false" ht="20.6" hidden="false" customHeight="false" outlineLevel="0" collapsed="false">
      <c r="A105" s="382" t="s">
        <v>216</v>
      </c>
      <c r="B105" s="413" t="s">
        <v>142</v>
      </c>
      <c r="C105" s="196" t="s">
        <v>296</v>
      </c>
      <c r="D105" s="415" t="s">
        <v>297</v>
      </c>
      <c r="E105" s="184" t="n">
        <v>183414</v>
      </c>
      <c r="F105" s="184" t="n">
        <v>25024</v>
      </c>
      <c r="G105" s="184" t="n">
        <v>130000</v>
      </c>
      <c r="H105" s="184" t="n">
        <v>820000</v>
      </c>
      <c r="I105" s="184" t="n">
        <v>1259100</v>
      </c>
      <c r="J105" s="184" t="n">
        <v>408100</v>
      </c>
      <c r="K105" s="184" t="n">
        <f aca="false">SUM(E105:J105)</f>
        <v>2825638</v>
      </c>
      <c r="L105" s="461" t="n">
        <v>16540149</v>
      </c>
    </row>
    <row r="106" customFormat="false" ht="20.6" hidden="false" customHeight="false" outlineLevel="0" collapsed="false">
      <c r="A106" s="382" t="s">
        <v>216</v>
      </c>
      <c r="B106" s="413" t="s">
        <v>142</v>
      </c>
      <c r="C106" s="196" t="s">
        <v>298</v>
      </c>
      <c r="D106" s="415" t="s">
        <v>299</v>
      </c>
      <c r="E106" s="184" t="n">
        <v>0</v>
      </c>
      <c r="F106" s="184" t="n">
        <v>0</v>
      </c>
      <c r="G106" s="184" t="n">
        <v>0</v>
      </c>
      <c r="H106" s="184" t="n">
        <v>0</v>
      </c>
      <c r="I106" s="184" t="n">
        <v>0</v>
      </c>
      <c r="J106" s="184" t="n">
        <v>0</v>
      </c>
      <c r="K106" s="184" t="n">
        <f aca="false">SUM(E106:J106)</f>
        <v>0</v>
      </c>
      <c r="L106" s="461" t="n">
        <v>4302448</v>
      </c>
    </row>
    <row r="107" customFormat="false" ht="13.1" hidden="false" customHeight="false" outlineLevel="0" collapsed="false">
      <c r="A107" s="382" t="s">
        <v>216</v>
      </c>
      <c r="B107" s="413" t="s">
        <v>142</v>
      </c>
      <c r="C107" s="196" t="s">
        <v>300</v>
      </c>
      <c r="D107" s="415" t="s">
        <v>301</v>
      </c>
      <c r="E107" s="184" t="n">
        <v>12320000</v>
      </c>
      <c r="F107" s="184" t="n">
        <v>187000</v>
      </c>
      <c r="G107" s="184" t="n">
        <v>243600</v>
      </c>
      <c r="H107" s="184" t="n">
        <v>0</v>
      </c>
      <c r="I107" s="184" t="n">
        <v>336700</v>
      </c>
      <c r="J107" s="184" t="n">
        <v>924000</v>
      </c>
      <c r="K107" s="184" t="n">
        <f aca="false">SUM(E107:J107)</f>
        <v>14011300</v>
      </c>
      <c r="L107" s="461" t="n">
        <v>203901900</v>
      </c>
    </row>
    <row r="108" customFormat="false" ht="13.1" hidden="false" customHeight="false" outlineLevel="0" collapsed="false">
      <c r="A108" s="382" t="s">
        <v>216</v>
      </c>
      <c r="B108" s="413" t="s">
        <v>142</v>
      </c>
      <c r="C108" s="196" t="s">
        <v>302</v>
      </c>
      <c r="D108" s="415" t="s">
        <v>303</v>
      </c>
      <c r="E108" s="184" t="n">
        <v>8699000</v>
      </c>
      <c r="F108" s="184" t="n">
        <v>8269000</v>
      </c>
      <c r="G108" s="184" t="n">
        <v>9703500</v>
      </c>
      <c r="H108" s="184" t="n">
        <v>22769800</v>
      </c>
      <c r="I108" s="184" t="n">
        <v>14627700</v>
      </c>
      <c r="J108" s="184" t="n">
        <v>18012000</v>
      </c>
      <c r="K108" s="184" t="n">
        <f aca="false">SUM(E108:J108)</f>
        <v>82081000</v>
      </c>
      <c r="L108" s="461" t="n">
        <v>1601462400</v>
      </c>
    </row>
    <row r="109" customFormat="false" ht="20.6" hidden="false" customHeight="false" outlineLevel="0" collapsed="false">
      <c r="A109" s="382" t="s">
        <v>216</v>
      </c>
      <c r="B109" s="413" t="s">
        <v>142</v>
      </c>
      <c r="C109" s="196" t="s">
        <v>304</v>
      </c>
      <c r="D109" s="415" t="s">
        <v>305</v>
      </c>
      <c r="E109" s="184" t="n">
        <v>0</v>
      </c>
      <c r="F109" s="184" t="n">
        <v>0</v>
      </c>
      <c r="G109" s="184" t="n">
        <v>0</v>
      </c>
      <c r="H109" s="184" t="n">
        <v>0</v>
      </c>
      <c r="I109" s="184" t="n">
        <v>0</v>
      </c>
      <c r="J109" s="184" t="n">
        <v>0</v>
      </c>
      <c r="K109" s="184" t="n">
        <f aca="false">SUM(E109:J109)</f>
        <v>0</v>
      </c>
      <c r="L109" s="461" t="n">
        <v>0</v>
      </c>
    </row>
    <row r="110" customFormat="false" ht="20.6" hidden="false" customHeight="false" outlineLevel="0" collapsed="false">
      <c r="A110" s="382" t="s">
        <v>216</v>
      </c>
      <c r="B110" s="413" t="s">
        <v>142</v>
      </c>
      <c r="C110" s="196" t="s">
        <v>306</v>
      </c>
      <c r="D110" s="415" t="s">
        <v>307</v>
      </c>
      <c r="E110" s="184" t="n">
        <v>11907000</v>
      </c>
      <c r="F110" s="184" t="n">
        <v>85949000</v>
      </c>
      <c r="G110" s="184" t="n">
        <v>40892600</v>
      </c>
      <c r="H110" s="184" t="n">
        <v>67183000</v>
      </c>
      <c r="I110" s="184" t="n">
        <v>61684000</v>
      </c>
      <c r="J110" s="184" t="n">
        <v>60386000</v>
      </c>
      <c r="K110" s="184" t="n">
        <f aca="false">SUM(E110:J110)</f>
        <v>328001600</v>
      </c>
      <c r="L110" s="461" t="n">
        <v>12167901000</v>
      </c>
    </row>
    <row r="111" customFormat="false" ht="20.6" hidden="false" customHeight="false" outlineLevel="0" collapsed="false">
      <c r="A111" s="382" t="s">
        <v>216</v>
      </c>
      <c r="B111" s="413" t="s">
        <v>142</v>
      </c>
      <c r="C111" s="196" t="s">
        <v>308</v>
      </c>
      <c r="D111" s="415" t="s">
        <v>309</v>
      </c>
      <c r="E111" s="184" t="n">
        <v>14529000</v>
      </c>
      <c r="F111" s="184" t="n">
        <v>29600000</v>
      </c>
      <c r="G111" s="184" t="n">
        <v>320515000</v>
      </c>
      <c r="H111" s="184" t="n">
        <v>186485000</v>
      </c>
      <c r="I111" s="184" t="n">
        <v>52260000</v>
      </c>
      <c r="J111" s="184" t="n">
        <v>27057000</v>
      </c>
      <c r="K111" s="184" t="n">
        <f aca="false">SUM(E111:J111)</f>
        <v>630446000</v>
      </c>
      <c r="L111" s="461" t="n">
        <v>9501948943</v>
      </c>
    </row>
    <row r="112" customFormat="false" ht="39.35" hidden="false" customHeight="false" outlineLevel="0" collapsed="false">
      <c r="A112" s="382" t="s">
        <v>216</v>
      </c>
      <c r="B112" s="413" t="s">
        <v>142</v>
      </c>
      <c r="C112" s="196" t="s">
        <v>310</v>
      </c>
      <c r="D112" s="415" t="s">
        <v>311</v>
      </c>
      <c r="E112" s="184" t="n">
        <v>61275840</v>
      </c>
      <c r="F112" s="184" t="n">
        <v>160492000</v>
      </c>
      <c r="G112" s="184" t="n">
        <v>224445000</v>
      </c>
      <c r="H112" s="184" t="n">
        <v>1555645000</v>
      </c>
      <c r="I112" s="184" t="n">
        <v>217577100</v>
      </c>
      <c r="J112" s="184" t="n">
        <v>77104620</v>
      </c>
      <c r="K112" s="184" t="n">
        <f aca="false">SUM(E112:J112)</f>
        <v>2296539560</v>
      </c>
      <c r="L112" s="461" t="n">
        <v>18152406009</v>
      </c>
    </row>
    <row r="113" customFormat="false" ht="20.6" hidden="false" customHeight="false" outlineLevel="0" collapsed="false">
      <c r="A113" s="382" t="s">
        <v>216</v>
      </c>
      <c r="B113" s="413" t="s">
        <v>142</v>
      </c>
      <c r="C113" s="196" t="s">
        <v>312</v>
      </c>
      <c r="D113" s="415" t="s">
        <v>313</v>
      </c>
      <c r="E113" s="184" t="n">
        <v>1251600</v>
      </c>
      <c r="F113" s="184" t="n">
        <v>6821000</v>
      </c>
      <c r="G113" s="184" t="n">
        <v>21988400</v>
      </c>
      <c r="H113" s="184" t="n">
        <v>32793200</v>
      </c>
      <c r="I113" s="184" t="n">
        <v>10853600</v>
      </c>
      <c r="J113" s="184" t="n">
        <v>14129800</v>
      </c>
      <c r="K113" s="184" t="n">
        <f aca="false">SUM(E113:J113)</f>
        <v>87837600</v>
      </c>
      <c r="L113" s="461" t="n">
        <v>1813011600</v>
      </c>
    </row>
    <row r="114" customFormat="false" ht="20.6" hidden="false" customHeight="false" outlineLevel="0" collapsed="false">
      <c r="A114" s="382" t="s">
        <v>216</v>
      </c>
      <c r="B114" s="413" t="s">
        <v>142</v>
      </c>
      <c r="C114" s="196" t="s">
        <v>314</v>
      </c>
      <c r="D114" s="415" t="s">
        <v>315</v>
      </c>
      <c r="E114" s="184" t="n">
        <v>0</v>
      </c>
      <c r="F114" s="184" t="n">
        <v>320000</v>
      </c>
      <c r="G114" s="184" t="n">
        <v>14640000</v>
      </c>
      <c r="H114" s="184" t="n">
        <v>5040000</v>
      </c>
      <c r="I114" s="184" t="n">
        <v>5240000</v>
      </c>
      <c r="J114" s="184" t="n">
        <v>0</v>
      </c>
      <c r="K114" s="184" t="n">
        <f aca="false">SUM(E114:J114)</f>
        <v>25240000</v>
      </c>
      <c r="L114" s="461" t="n">
        <v>434477000</v>
      </c>
    </row>
    <row r="115" customFormat="false" ht="39.35" hidden="false" customHeight="false" outlineLevel="0" collapsed="false">
      <c r="A115" s="382" t="s">
        <v>216</v>
      </c>
      <c r="B115" s="413" t="s">
        <v>142</v>
      </c>
      <c r="C115" s="196" t="s">
        <v>316</v>
      </c>
      <c r="D115" s="415" t="s">
        <v>317</v>
      </c>
      <c r="E115" s="184" t="n">
        <v>0</v>
      </c>
      <c r="F115" s="184" t="n">
        <v>0</v>
      </c>
      <c r="G115" s="184" t="n">
        <v>0</v>
      </c>
      <c r="H115" s="184" t="n">
        <v>0</v>
      </c>
      <c r="I115" s="184" t="n">
        <v>0</v>
      </c>
      <c r="J115" s="184" t="n">
        <v>0</v>
      </c>
      <c r="K115" s="184" t="n">
        <f aca="false">SUM(E115:J115)</f>
        <v>0</v>
      </c>
      <c r="L115" s="461" t="n">
        <v>238859955</v>
      </c>
    </row>
    <row r="116" customFormat="false" ht="20.6" hidden="false" customHeight="false" outlineLevel="0" collapsed="false">
      <c r="A116" s="382" t="s">
        <v>216</v>
      </c>
      <c r="B116" s="413" t="s">
        <v>142</v>
      </c>
      <c r="C116" s="196" t="s">
        <v>318</v>
      </c>
      <c r="D116" s="415" t="s">
        <v>319</v>
      </c>
      <c r="E116" s="184" t="n">
        <v>314600</v>
      </c>
      <c r="F116" s="184" t="n">
        <v>1245400</v>
      </c>
      <c r="G116" s="184" t="n">
        <v>2150000</v>
      </c>
      <c r="H116" s="184" t="n">
        <v>123000</v>
      </c>
      <c r="I116" s="184" t="n">
        <v>161800</v>
      </c>
      <c r="J116" s="184" t="n">
        <v>945600</v>
      </c>
      <c r="K116" s="184" t="n">
        <f aca="false">SUM(E116:J116)</f>
        <v>4940400</v>
      </c>
      <c r="L116" s="461" t="n">
        <v>118928500</v>
      </c>
    </row>
    <row r="117" customFormat="false" ht="20.6" hidden="false" customHeight="false" outlineLevel="0" collapsed="false">
      <c r="A117" s="382" t="s">
        <v>216</v>
      </c>
      <c r="B117" s="413" t="s">
        <v>142</v>
      </c>
      <c r="C117" s="196" t="s">
        <v>296</v>
      </c>
      <c r="D117" s="415" t="s">
        <v>320</v>
      </c>
      <c r="E117" s="184" t="n">
        <v>0</v>
      </c>
      <c r="F117" s="184" t="n">
        <v>0</v>
      </c>
      <c r="G117" s="184" t="n">
        <v>0</v>
      </c>
      <c r="H117" s="184" t="n">
        <v>0</v>
      </c>
      <c r="I117" s="184" t="n">
        <v>0</v>
      </c>
      <c r="J117" s="184" t="n">
        <v>0</v>
      </c>
      <c r="K117" s="184" t="n">
        <f aca="false">SUM(E117:J117)</f>
        <v>0</v>
      </c>
      <c r="L117" s="461" t="n">
        <v>0</v>
      </c>
    </row>
    <row r="118" customFormat="false" ht="20.6" hidden="false" customHeight="false" outlineLevel="0" collapsed="false">
      <c r="A118" s="382" t="s">
        <v>216</v>
      </c>
      <c r="B118" s="413" t="s">
        <v>142</v>
      </c>
      <c r="C118" s="196" t="s">
        <v>321</v>
      </c>
      <c r="D118" s="415" t="s">
        <v>322</v>
      </c>
      <c r="E118" s="184" t="n">
        <v>0</v>
      </c>
      <c r="F118" s="184" t="n">
        <v>0</v>
      </c>
      <c r="G118" s="184" t="n">
        <v>0</v>
      </c>
      <c r="H118" s="184" t="n">
        <v>0</v>
      </c>
      <c r="I118" s="184" t="n">
        <v>0</v>
      </c>
      <c r="J118" s="184" t="n">
        <v>0</v>
      </c>
      <c r="K118" s="184" t="n">
        <f aca="false">SUM(E118:J118)</f>
        <v>0</v>
      </c>
      <c r="L118" s="461" t="n">
        <v>0</v>
      </c>
    </row>
    <row r="119" customFormat="false" ht="20.6" hidden="false" customHeight="false" outlineLevel="0" collapsed="false">
      <c r="A119" s="382" t="s">
        <v>216</v>
      </c>
      <c r="B119" s="413" t="s">
        <v>142</v>
      </c>
      <c r="C119" s="196" t="s">
        <v>173</v>
      </c>
      <c r="D119" s="415" t="s">
        <v>323</v>
      </c>
      <c r="E119" s="184" t="n">
        <v>116480</v>
      </c>
      <c r="F119" s="184" t="n">
        <v>142240</v>
      </c>
      <c r="G119" s="184" t="n">
        <v>0</v>
      </c>
      <c r="H119" s="184" t="n">
        <v>208550</v>
      </c>
      <c r="I119" s="184" t="n">
        <v>0</v>
      </c>
      <c r="J119" s="184" t="n">
        <v>635280</v>
      </c>
      <c r="K119" s="184" t="n">
        <f aca="false">SUM(E119:J119)</f>
        <v>1102550</v>
      </c>
      <c r="L119" s="461" t="n">
        <v>60603650</v>
      </c>
    </row>
    <row r="120" customFormat="false" ht="20.6" hidden="false" customHeight="false" outlineLevel="0" collapsed="false">
      <c r="A120" s="382" t="s">
        <v>216</v>
      </c>
      <c r="B120" s="413" t="s">
        <v>142</v>
      </c>
      <c r="C120" s="196" t="s">
        <v>324</v>
      </c>
      <c r="D120" s="415" t="s">
        <v>325</v>
      </c>
      <c r="E120" s="184" t="n">
        <v>554700</v>
      </c>
      <c r="F120" s="184" t="n">
        <v>4315040</v>
      </c>
      <c r="G120" s="184" t="n">
        <v>3798300</v>
      </c>
      <c r="H120" s="184" t="n">
        <v>3885450</v>
      </c>
      <c r="I120" s="184" t="n">
        <v>1601850</v>
      </c>
      <c r="J120" s="184" t="n">
        <v>2859500</v>
      </c>
      <c r="K120" s="184" t="n">
        <f aca="false">SUM(E120:J120)</f>
        <v>17014840</v>
      </c>
      <c r="L120" s="461" t="n">
        <v>588563610</v>
      </c>
    </row>
    <row r="121" customFormat="false" ht="20.6" hidden="false" customHeight="false" outlineLevel="0" collapsed="false">
      <c r="A121" s="382" t="s">
        <v>216</v>
      </c>
      <c r="B121" s="413" t="s">
        <v>142</v>
      </c>
      <c r="C121" s="196" t="s">
        <v>326</v>
      </c>
      <c r="D121" s="415" t="s">
        <v>327</v>
      </c>
      <c r="E121" s="184" t="n">
        <v>0</v>
      </c>
      <c r="F121" s="184" t="n">
        <v>0</v>
      </c>
      <c r="G121" s="184" t="n">
        <v>0</v>
      </c>
      <c r="H121" s="184" t="n">
        <v>1525000</v>
      </c>
      <c r="I121" s="184" t="n">
        <v>0</v>
      </c>
      <c r="J121" s="184" t="n">
        <v>0</v>
      </c>
      <c r="K121" s="184" t="n">
        <f aca="false">SUM(E121:J121)</f>
        <v>1525000</v>
      </c>
      <c r="L121" s="461" t="n">
        <v>2318000</v>
      </c>
    </row>
    <row r="122" customFormat="false" ht="30" hidden="false" customHeight="false" outlineLevel="0" collapsed="false">
      <c r="A122" s="382" t="s">
        <v>216</v>
      </c>
      <c r="B122" s="413" t="s">
        <v>142</v>
      </c>
      <c r="C122" s="196" t="s">
        <v>328</v>
      </c>
      <c r="D122" s="415" t="s">
        <v>329</v>
      </c>
      <c r="E122" s="184" t="n">
        <v>0</v>
      </c>
      <c r="F122" s="184" t="n">
        <v>0</v>
      </c>
      <c r="G122" s="184" t="n">
        <v>0</v>
      </c>
      <c r="H122" s="184" t="n">
        <v>0</v>
      </c>
      <c r="I122" s="184" t="n">
        <v>0</v>
      </c>
      <c r="J122" s="184" t="n">
        <v>0</v>
      </c>
      <c r="K122" s="184" t="n">
        <f aca="false">SUM(E122:J122)</f>
        <v>0</v>
      </c>
      <c r="L122" s="461" t="n">
        <v>0</v>
      </c>
    </row>
    <row r="123" customFormat="false" ht="20.6" hidden="false" customHeight="false" outlineLevel="0" collapsed="false">
      <c r="A123" s="382" t="s">
        <v>216</v>
      </c>
      <c r="B123" s="413" t="s">
        <v>142</v>
      </c>
      <c r="C123" s="196" t="s">
        <v>330</v>
      </c>
      <c r="D123" s="415" t="s">
        <v>331</v>
      </c>
      <c r="E123" s="184" t="n">
        <v>287470</v>
      </c>
      <c r="F123" s="184" t="n">
        <v>876080</v>
      </c>
      <c r="G123" s="184" t="n">
        <v>151320</v>
      </c>
      <c r="H123" s="184" t="n">
        <v>417040</v>
      </c>
      <c r="I123" s="184" t="n">
        <v>219440</v>
      </c>
      <c r="J123" s="184" t="n">
        <v>575830</v>
      </c>
      <c r="K123" s="184" t="n">
        <f aca="false">SUM(E123:J123)</f>
        <v>2527180</v>
      </c>
      <c r="L123" s="461" t="n">
        <v>126923140</v>
      </c>
    </row>
    <row r="124" customFormat="false" ht="20.6" hidden="false" customHeight="false" outlineLevel="0" collapsed="false">
      <c r="A124" s="382" t="s">
        <v>216</v>
      </c>
      <c r="B124" s="413" t="s">
        <v>142</v>
      </c>
      <c r="C124" s="196" t="s">
        <v>332</v>
      </c>
      <c r="D124" s="415" t="s">
        <v>333</v>
      </c>
      <c r="E124" s="184" t="n">
        <v>0</v>
      </c>
      <c r="F124" s="184" t="n">
        <v>0</v>
      </c>
      <c r="G124" s="184" t="n">
        <v>0</v>
      </c>
      <c r="H124" s="184" t="n">
        <v>0</v>
      </c>
      <c r="I124" s="184" t="n">
        <v>0</v>
      </c>
      <c r="J124" s="184" t="n">
        <v>0</v>
      </c>
      <c r="K124" s="184" t="n">
        <f aca="false">SUM(E124:J124)</f>
        <v>0</v>
      </c>
      <c r="L124" s="461" t="n">
        <v>0</v>
      </c>
    </row>
    <row r="125" customFormat="false" ht="20.6" hidden="false" customHeight="false" outlineLevel="0" collapsed="false">
      <c r="A125" s="382" t="s">
        <v>216</v>
      </c>
      <c r="B125" s="413" t="s">
        <v>142</v>
      </c>
      <c r="C125" s="196" t="s">
        <v>330</v>
      </c>
      <c r="D125" s="415" t="s">
        <v>334</v>
      </c>
      <c r="E125" s="184" t="n">
        <v>0</v>
      </c>
      <c r="F125" s="184" t="n">
        <v>0</v>
      </c>
      <c r="G125" s="184" t="n">
        <v>0</v>
      </c>
      <c r="H125" s="184" t="n">
        <v>0</v>
      </c>
      <c r="I125" s="184" t="n">
        <v>0</v>
      </c>
      <c r="J125" s="184" t="n">
        <v>0</v>
      </c>
      <c r="K125" s="184" t="n">
        <f aca="false">SUM(E125:J125)</f>
        <v>0</v>
      </c>
      <c r="L125" s="461" t="n">
        <v>0</v>
      </c>
    </row>
    <row r="126" customFormat="false" ht="20.6" hidden="false" customHeight="false" outlineLevel="0" collapsed="false">
      <c r="A126" s="382" t="s">
        <v>216</v>
      </c>
      <c r="B126" s="413" t="s">
        <v>142</v>
      </c>
      <c r="C126" s="196" t="s">
        <v>335</v>
      </c>
      <c r="D126" s="415" t="s">
        <v>336</v>
      </c>
      <c r="E126" s="184" t="n">
        <v>580800</v>
      </c>
      <c r="F126" s="184" t="n">
        <v>1894400</v>
      </c>
      <c r="G126" s="184" t="n">
        <v>1754900</v>
      </c>
      <c r="H126" s="184" t="n">
        <v>1529500</v>
      </c>
      <c r="I126" s="184" t="n">
        <v>756700</v>
      </c>
      <c r="J126" s="184" t="n">
        <v>629200</v>
      </c>
      <c r="K126" s="184" t="n">
        <f aca="false">SUM(E126:J126)</f>
        <v>7145500</v>
      </c>
      <c r="L126" s="461" t="n">
        <v>218391000</v>
      </c>
    </row>
    <row r="127" customFormat="false" ht="13.1" hidden="false" customHeight="false" outlineLevel="0" collapsed="false">
      <c r="A127" s="382" t="s">
        <v>216</v>
      </c>
      <c r="B127" s="413" t="s">
        <v>142</v>
      </c>
      <c r="C127" s="196" t="s">
        <v>337</v>
      </c>
      <c r="D127" s="415" t="s">
        <v>338</v>
      </c>
      <c r="E127" s="184" t="n">
        <v>0</v>
      </c>
      <c r="F127" s="184" t="n">
        <v>284600</v>
      </c>
      <c r="G127" s="184" t="n">
        <v>0</v>
      </c>
      <c r="H127" s="184" t="n">
        <v>0</v>
      </c>
      <c r="I127" s="184" t="n">
        <v>0</v>
      </c>
      <c r="J127" s="184" t="n">
        <v>116400</v>
      </c>
      <c r="K127" s="184" t="n">
        <f aca="false">SUM(E127:J127)</f>
        <v>401000</v>
      </c>
      <c r="L127" s="461" t="n">
        <v>27488000</v>
      </c>
    </row>
    <row r="128" customFormat="false" ht="20.6" hidden="false" customHeight="false" outlineLevel="0" collapsed="false">
      <c r="A128" s="382" t="s">
        <v>216</v>
      </c>
      <c r="B128" s="413" t="s">
        <v>142</v>
      </c>
      <c r="C128" s="196" t="s">
        <v>339</v>
      </c>
      <c r="D128" s="415" t="s">
        <v>340</v>
      </c>
      <c r="E128" s="184" t="n">
        <v>0</v>
      </c>
      <c r="F128" s="184" t="n">
        <v>0</v>
      </c>
      <c r="G128" s="184" t="n">
        <v>0</v>
      </c>
      <c r="H128" s="184" t="n">
        <v>0</v>
      </c>
      <c r="I128" s="184" t="n">
        <v>0</v>
      </c>
      <c r="J128" s="184" t="n">
        <v>0</v>
      </c>
      <c r="K128" s="184" t="n">
        <f aca="false">SUM(E128:J128)</f>
        <v>0</v>
      </c>
      <c r="L128" s="461" t="n">
        <v>0</v>
      </c>
    </row>
    <row r="129" customFormat="false" ht="20.6" hidden="false" customHeight="false" outlineLevel="0" collapsed="false">
      <c r="A129" s="382" t="s">
        <v>216</v>
      </c>
      <c r="B129" s="413" t="s">
        <v>142</v>
      </c>
      <c r="C129" s="196" t="s">
        <v>341</v>
      </c>
      <c r="D129" s="415" t="s">
        <v>342</v>
      </c>
      <c r="E129" s="184" t="n">
        <v>0</v>
      </c>
      <c r="F129" s="184" t="n">
        <v>0</v>
      </c>
      <c r="G129" s="184" t="n">
        <v>0</v>
      </c>
      <c r="H129" s="184" t="n">
        <v>0</v>
      </c>
      <c r="I129" s="184" t="n">
        <v>0</v>
      </c>
      <c r="J129" s="184" t="n">
        <v>0</v>
      </c>
      <c r="K129" s="184" t="n">
        <f aca="false">SUM(E129:J129)</f>
        <v>0</v>
      </c>
      <c r="L129" s="461" t="n">
        <v>0</v>
      </c>
    </row>
    <row r="130" customFormat="false" ht="13.1" hidden="false" customHeight="false" outlineLevel="0" collapsed="false">
      <c r="A130" s="382" t="s">
        <v>216</v>
      </c>
      <c r="B130" s="413" t="s">
        <v>142</v>
      </c>
      <c r="C130" s="196" t="s">
        <v>343</v>
      </c>
      <c r="D130" s="415" t="s">
        <v>344</v>
      </c>
      <c r="E130" s="184" t="n">
        <v>0</v>
      </c>
      <c r="F130" s="184" t="n">
        <v>6800</v>
      </c>
      <c r="G130" s="184" t="n">
        <v>0</v>
      </c>
      <c r="H130" s="184" t="n">
        <v>0</v>
      </c>
      <c r="I130" s="184" t="n">
        <v>12090</v>
      </c>
      <c r="J130" s="184" t="n">
        <v>0</v>
      </c>
      <c r="K130" s="184" t="n">
        <f aca="false">SUM(E130:J130)</f>
        <v>18890</v>
      </c>
      <c r="L130" s="461" t="n">
        <v>380090</v>
      </c>
    </row>
    <row r="131" customFormat="false" ht="20.6" hidden="false" customHeight="false" outlineLevel="0" collapsed="false">
      <c r="A131" s="382" t="s">
        <v>216</v>
      </c>
      <c r="B131" s="413" t="s">
        <v>142</v>
      </c>
      <c r="C131" s="196" t="s">
        <v>345</v>
      </c>
      <c r="D131" s="415" t="s">
        <v>346</v>
      </c>
      <c r="E131" s="184" t="n">
        <v>0</v>
      </c>
      <c r="F131" s="184" t="n">
        <v>0</v>
      </c>
      <c r="G131" s="184" t="n">
        <v>0</v>
      </c>
      <c r="H131" s="184" t="n">
        <v>0</v>
      </c>
      <c r="I131" s="184" t="n">
        <v>0</v>
      </c>
      <c r="J131" s="184" t="n">
        <v>0</v>
      </c>
      <c r="K131" s="184" t="n">
        <f aca="false">SUM(E131:J131)</f>
        <v>0</v>
      </c>
      <c r="L131" s="461" t="n">
        <v>767200</v>
      </c>
    </row>
    <row r="132" customFormat="false" ht="20.6" hidden="false" customHeight="false" outlineLevel="0" collapsed="false">
      <c r="A132" s="382" t="s">
        <v>216</v>
      </c>
      <c r="B132" s="413" t="s">
        <v>142</v>
      </c>
      <c r="C132" s="196" t="s">
        <v>335</v>
      </c>
      <c r="D132" s="415" t="s">
        <v>347</v>
      </c>
      <c r="E132" s="184" t="n">
        <v>20400000</v>
      </c>
      <c r="F132" s="184" t="n">
        <v>40136000</v>
      </c>
      <c r="G132" s="184" t="n">
        <v>32064000</v>
      </c>
      <c r="H132" s="184" t="n">
        <v>76160000</v>
      </c>
      <c r="I132" s="184" t="n">
        <v>67008000</v>
      </c>
      <c r="J132" s="184" t="n">
        <v>54480000</v>
      </c>
      <c r="K132" s="184" t="n">
        <f aca="false">SUM(E132:J132)</f>
        <v>290248000</v>
      </c>
      <c r="L132" s="461" t="n">
        <v>7070848000</v>
      </c>
    </row>
    <row r="133" customFormat="false" ht="20.6" hidden="false" customHeight="false" outlineLevel="0" collapsed="false">
      <c r="A133" s="382" t="s">
        <v>216</v>
      </c>
      <c r="B133" s="413" t="s">
        <v>142</v>
      </c>
      <c r="C133" s="196" t="s">
        <v>348</v>
      </c>
      <c r="D133" s="415" t="s">
        <v>349</v>
      </c>
      <c r="E133" s="184" t="n">
        <v>0</v>
      </c>
      <c r="F133" s="184" t="n">
        <v>0</v>
      </c>
      <c r="G133" s="184" t="n">
        <v>0</v>
      </c>
      <c r="H133" s="184" t="n">
        <v>0</v>
      </c>
      <c r="I133" s="184" t="n">
        <v>0</v>
      </c>
      <c r="J133" s="184" t="n">
        <v>0</v>
      </c>
      <c r="K133" s="184" t="n">
        <f aca="false">SUM(E133:J133)</f>
        <v>0</v>
      </c>
      <c r="L133" s="461" t="n">
        <v>0</v>
      </c>
    </row>
    <row r="134" customFormat="false" ht="13.1" hidden="false" customHeight="false" outlineLevel="0" collapsed="false">
      <c r="A134" s="382" t="s">
        <v>216</v>
      </c>
      <c r="B134" s="413" t="s">
        <v>142</v>
      </c>
      <c r="C134" s="196" t="s">
        <v>350</v>
      </c>
      <c r="D134" s="415" t="s">
        <v>351</v>
      </c>
      <c r="E134" s="184" t="n">
        <v>0</v>
      </c>
      <c r="F134" s="184" t="n">
        <v>0</v>
      </c>
      <c r="G134" s="184" t="n">
        <v>0</v>
      </c>
      <c r="H134" s="184" t="n">
        <v>0</v>
      </c>
      <c r="I134" s="184" t="n">
        <v>0</v>
      </c>
      <c r="J134" s="184" t="n">
        <v>0</v>
      </c>
      <c r="K134" s="184" t="n">
        <f aca="false">SUM(E134:J134)</f>
        <v>0</v>
      </c>
      <c r="L134" s="461" t="n">
        <v>0</v>
      </c>
    </row>
    <row r="135" customFormat="false" ht="20.6" hidden="false" customHeight="false" outlineLevel="0" collapsed="false">
      <c r="A135" s="382" t="s">
        <v>216</v>
      </c>
      <c r="B135" s="413" t="s">
        <v>142</v>
      </c>
      <c r="C135" s="196" t="s">
        <v>352</v>
      </c>
      <c r="D135" s="415" t="s">
        <v>353</v>
      </c>
      <c r="E135" s="184" t="n">
        <v>0</v>
      </c>
      <c r="F135" s="184" t="n">
        <v>0</v>
      </c>
      <c r="G135" s="184" t="n">
        <v>0</v>
      </c>
      <c r="H135" s="184" t="n">
        <v>0</v>
      </c>
      <c r="I135" s="184" t="n">
        <v>0</v>
      </c>
      <c r="J135" s="184" t="n">
        <v>0</v>
      </c>
      <c r="K135" s="184" t="n">
        <f aca="false">SUM(E135:J135)</f>
        <v>0</v>
      </c>
      <c r="L135" s="461" t="n">
        <v>0</v>
      </c>
    </row>
    <row r="136" customFormat="false" ht="20.6" hidden="false" customHeight="false" outlineLevel="0" collapsed="false">
      <c r="A136" s="382" t="s">
        <v>216</v>
      </c>
      <c r="B136" s="413" t="s">
        <v>142</v>
      </c>
      <c r="C136" s="196" t="s">
        <v>354</v>
      </c>
      <c r="D136" s="415" t="s">
        <v>355</v>
      </c>
      <c r="E136" s="184" t="n">
        <v>0</v>
      </c>
      <c r="F136" s="184" t="n">
        <v>0</v>
      </c>
      <c r="G136" s="184" t="n">
        <v>0</v>
      </c>
      <c r="H136" s="184" t="n">
        <v>0</v>
      </c>
      <c r="I136" s="184" t="n">
        <v>0</v>
      </c>
      <c r="J136" s="184" t="n">
        <v>0</v>
      </c>
      <c r="K136" s="184" t="n">
        <f aca="false">SUM(E136:J136)</f>
        <v>0</v>
      </c>
      <c r="L136" s="461" t="n">
        <v>0</v>
      </c>
    </row>
    <row r="137" customFormat="false" ht="30" hidden="false" customHeight="false" outlineLevel="0" collapsed="false">
      <c r="A137" s="382" t="s">
        <v>216</v>
      </c>
      <c r="B137" s="413" t="s">
        <v>142</v>
      </c>
      <c r="C137" s="196" t="s">
        <v>356</v>
      </c>
      <c r="D137" s="415" t="s">
        <v>357</v>
      </c>
      <c r="E137" s="184" t="n">
        <v>0</v>
      </c>
      <c r="F137" s="184" t="n">
        <v>0</v>
      </c>
      <c r="G137" s="184" t="n">
        <v>0</v>
      </c>
      <c r="H137" s="184" t="n">
        <v>0</v>
      </c>
      <c r="I137" s="184" t="n">
        <v>0</v>
      </c>
      <c r="J137" s="184" t="n">
        <v>0</v>
      </c>
      <c r="K137" s="184" t="n">
        <f aca="false">SUM(E137:J137)</f>
        <v>0</v>
      </c>
      <c r="L137" s="461" t="n">
        <v>0</v>
      </c>
    </row>
    <row r="138" customFormat="false" ht="20.6" hidden="false" customHeight="false" outlineLevel="0" collapsed="false">
      <c r="A138" s="382" t="s">
        <v>216</v>
      </c>
      <c r="B138" s="413" t="s">
        <v>142</v>
      </c>
      <c r="C138" s="196" t="s">
        <v>358</v>
      </c>
      <c r="D138" s="415" t="s">
        <v>359</v>
      </c>
      <c r="E138" s="184" t="n">
        <v>0</v>
      </c>
      <c r="F138" s="184" t="n">
        <v>0</v>
      </c>
      <c r="G138" s="184" t="n">
        <v>0</v>
      </c>
      <c r="H138" s="184" t="n">
        <v>0</v>
      </c>
      <c r="I138" s="184" t="n">
        <v>0</v>
      </c>
      <c r="J138" s="184" t="n">
        <v>0</v>
      </c>
      <c r="K138" s="184" t="n">
        <f aca="false">SUM(E138:J138)</f>
        <v>0</v>
      </c>
      <c r="L138" s="461" t="n">
        <v>130416</v>
      </c>
    </row>
    <row r="139" customFormat="false" ht="13.1" hidden="false" customHeight="false" outlineLevel="0" collapsed="false">
      <c r="A139" s="382" t="s">
        <v>216</v>
      </c>
      <c r="B139" s="413" t="s">
        <v>142</v>
      </c>
      <c r="C139" s="196" t="s">
        <v>360</v>
      </c>
      <c r="D139" s="415" t="s">
        <v>361</v>
      </c>
      <c r="E139" s="184" t="n">
        <v>127800</v>
      </c>
      <c r="F139" s="184" t="n">
        <v>73500</v>
      </c>
      <c r="G139" s="184" t="n">
        <v>1789600</v>
      </c>
      <c r="H139" s="184" t="n">
        <v>1181900</v>
      </c>
      <c r="I139" s="184" t="n">
        <v>615200</v>
      </c>
      <c r="J139" s="184" t="n">
        <v>1600600</v>
      </c>
      <c r="K139" s="184" t="n">
        <f aca="false">SUM(E139:J139)</f>
        <v>5388600</v>
      </c>
      <c r="L139" s="461" t="n">
        <v>51267000</v>
      </c>
    </row>
    <row r="140" customFormat="false" ht="13.1" hidden="false" customHeight="false" outlineLevel="0" collapsed="false">
      <c r="A140" s="382" t="s">
        <v>216</v>
      </c>
      <c r="B140" s="413" t="s">
        <v>142</v>
      </c>
      <c r="C140" s="196" t="s">
        <v>337</v>
      </c>
      <c r="D140" s="415" t="s">
        <v>362</v>
      </c>
      <c r="E140" s="184" t="n">
        <v>3610000</v>
      </c>
      <c r="F140" s="184" t="n">
        <v>11040000</v>
      </c>
      <c r="G140" s="184" t="n">
        <v>4030000</v>
      </c>
      <c r="H140" s="184" t="n">
        <v>4290000</v>
      </c>
      <c r="I140" s="184" t="n">
        <v>2990000</v>
      </c>
      <c r="J140" s="184" t="n">
        <v>3610000</v>
      </c>
      <c r="K140" s="184" t="n">
        <f aca="false">SUM(E140:J140)</f>
        <v>29570000</v>
      </c>
      <c r="L140" s="461" t="n">
        <v>1111300000</v>
      </c>
    </row>
    <row r="141" customFormat="false" ht="30" hidden="false" customHeight="false" outlineLevel="0" collapsed="false">
      <c r="A141" s="382" t="s">
        <v>216</v>
      </c>
      <c r="B141" s="413" t="s">
        <v>142</v>
      </c>
      <c r="C141" s="196" t="s">
        <v>363</v>
      </c>
      <c r="D141" s="415" t="s">
        <v>364</v>
      </c>
      <c r="E141" s="184" t="n">
        <v>0</v>
      </c>
      <c r="F141" s="184" t="n">
        <v>0</v>
      </c>
      <c r="G141" s="184" t="n">
        <v>0</v>
      </c>
      <c r="H141" s="184" t="n">
        <v>0</v>
      </c>
      <c r="I141" s="184" t="n">
        <v>0</v>
      </c>
      <c r="J141" s="184" t="n">
        <v>0</v>
      </c>
      <c r="K141" s="184" t="n">
        <f aca="false">SUM(E141:J141)</f>
        <v>0</v>
      </c>
      <c r="L141" s="461" t="n">
        <v>0</v>
      </c>
    </row>
    <row r="142" customFormat="false" ht="20.6" hidden="false" customHeight="false" outlineLevel="0" collapsed="false">
      <c r="A142" s="382" t="s">
        <v>216</v>
      </c>
      <c r="B142" s="413" t="s">
        <v>142</v>
      </c>
      <c r="C142" s="196" t="s">
        <v>365</v>
      </c>
      <c r="D142" s="415" t="s">
        <v>366</v>
      </c>
      <c r="E142" s="184" t="n">
        <v>0</v>
      </c>
      <c r="F142" s="184" t="n">
        <v>0</v>
      </c>
      <c r="G142" s="184" t="n">
        <v>0</v>
      </c>
      <c r="H142" s="184" t="n">
        <v>0</v>
      </c>
      <c r="I142" s="184" t="n">
        <v>0</v>
      </c>
      <c r="J142" s="184" t="n">
        <v>0</v>
      </c>
      <c r="K142" s="184" t="n">
        <f aca="false">SUM(E142:J142)</f>
        <v>0</v>
      </c>
      <c r="L142" s="461" t="n">
        <v>10279200</v>
      </c>
    </row>
    <row r="143" customFormat="false" ht="20.6" hidden="false" customHeight="false" outlineLevel="0" collapsed="false">
      <c r="A143" s="382" t="s">
        <v>216</v>
      </c>
      <c r="B143" s="413" t="s">
        <v>142</v>
      </c>
      <c r="C143" s="196" t="s">
        <v>367</v>
      </c>
      <c r="D143" s="415" t="s">
        <v>368</v>
      </c>
      <c r="E143" s="184" t="n">
        <v>0</v>
      </c>
      <c r="F143" s="184" t="n">
        <v>0</v>
      </c>
      <c r="G143" s="184" t="n">
        <v>0</v>
      </c>
      <c r="H143" s="184" t="n">
        <v>0</v>
      </c>
      <c r="I143" s="184" t="n">
        <v>0</v>
      </c>
      <c r="J143" s="184" t="n">
        <v>0</v>
      </c>
      <c r="K143" s="184" t="n">
        <f aca="false">SUM(E143:J143)</f>
        <v>0</v>
      </c>
      <c r="L143" s="461" t="n">
        <v>0</v>
      </c>
    </row>
    <row r="144" customFormat="false" ht="20.6" hidden="false" customHeight="false" outlineLevel="0" collapsed="false">
      <c r="A144" s="382" t="s">
        <v>216</v>
      </c>
      <c r="B144" s="413" t="s">
        <v>142</v>
      </c>
      <c r="C144" s="196" t="s">
        <v>369</v>
      </c>
      <c r="D144" s="415" t="s">
        <v>370</v>
      </c>
      <c r="E144" s="184" t="n">
        <v>0</v>
      </c>
      <c r="F144" s="184" t="n">
        <v>0</v>
      </c>
      <c r="G144" s="184" t="n">
        <v>0</v>
      </c>
      <c r="H144" s="184" t="n">
        <v>0</v>
      </c>
      <c r="I144" s="184" t="n">
        <v>0</v>
      </c>
      <c r="J144" s="184" t="n">
        <v>0</v>
      </c>
      <c r="K144" s="184" t="n">
        <f aca="false">SUM(E144:J144)</f>
        <v>0</v>
      </c>
      <c r="L144" s="461" t="n">
        <v>0</v>
      </c>
    </row>
    <row r="145" customFormat="false" ht="20.6" hidden="false" customHeight="false" outlineLevel="0" collapsed="false">
      <c r="A145" s="382" t="s">
        <v>216</v>
      </c>
      <c r="B145" s="413" t="s">
        <v>142</v>
      </c>
      <c r="C145" s="196" t="s">
        <v>371</v>
      </c>
      <c r="D145" s="415" t="s">
        <v>372</v>
      </c>
      <c r="E145" s="184" t="n">
        <v>0</v>
      </c>
      <c r="F145" s="184" t="n">
        <v>0</v>
      </c>
      <c r="G145" s="184" t="n">
        <v>0</v>
      </c>
      <c r="H145" s="184" t="n">
        <v>0</v>
      </c>
      <c r="I145" s="184" t="n">
        <v>0</v>
      </c>
      <c r="J145" s="184" t="n">
        <v>0</v>
      </c>
      <c r="K145" s="184" t="n">
        <f aca="false">SUM(E145:J145)</f>
        <v>0</v>
      </c>
      <c r="L145" s="461" t="n">
        <v>0</v>
      </c>
    </row>
    <row r="146" customFormat="false" ht="13.1" hidden="false" customHeight="false" outlineLevel="0" collapsed="false">
      <c r="A146" s="382" t="s">
        <v>216</v>
      </c>
      <c r="B146" s="413" t="s">
        <v>142</v>
      </c>
      <c r="C146" s="196" t="s">
        <v>373</v>
      </c>
      <c r="D146" s="415" t="s">
        <v>374</v>
      </c>
      <c r="E146" s="184" t="n">
        <v>0</v>
      </c>
      <c r="F146" s="184" t="n">
        <v>0</v>
      </c>
      <c r="G146" s="184" t="n">
        <v>0</v>
      </c>
      <c r="H146" s="184" t="n">
        <v>1127393</v>
      </c>
      <c r="I146" s="184" t="n">
        <v>23089785</v>
      </c>
      <c r="J146" s="184" t="n">
        <v>0</v>
      </c>
      <c r="K146" s="184" t="n">
        <f aca="false">SUM(E146:J146)</f>
        <v>24217178</v>
      </c>
      <c r="L146" s="461" t="n">
        <v>218447196</v>
      </c>
    </row>
    <row r="147" customFormat="false" ht="20.6" hidden="false" customHeight="false" outlineLevel="0" collapsed="false">
      <c r="A147" s="382" t="s">
        <v>216</v>
      </c>
      <c r="B147" s="413" t="s">
        <v>142</v>
      </c>
      <c r="C147" s="196" t="s">
        <v>377</v>
      </c>
      <c r="D147" s="415" t="s">
        <v>378</v>
      </c>
      <c r="E147" s="184" t="n">
        <v>0</v>
      </c>
      <c r="F147" s="184" t="n">
        <v>0</v>
      </c>
      <c r="G147" s="184" t="n">
        <v>0</v>
      </c>
      <c r="H147" s="184" t="n">
        <v>0</v>
      </c>
      <c r="I147" s="184" t="n">
        <v>0</v>
      </c>
      <c r="J147" s="184" t="n">
        <v>0</v>
      </c>
      <c r="K147" s="184" t="n">
        <f aca="false">SUM(E147:J147)</f>
        <v>0</v>
      </c>
      <c r="L147" s="461" t="n">
        <v>0</v>
      </c>
    </row>
    <row r="148" customFormat="false" ht="20.6" hidden="false" customHeight="false" outlineLevel="0" collapsed="false">
      <c r="A148" s="382" t="s">
        <v>216</v>
      </c>
      <c r="B148" s="413" t="s">
        <v>142</v>
      </c>
      <c r="C148" s="196" t="s">
        <v>379</v>
      </c>
      <c r="D148" s="415" t="s">
        <v>380</v>
      </c>
      <c r="E148" s="184" t="n">
        <v>0</v>
      </c>
      <c r="F148" s="184" t="n">
        <v>0</v>
      </c>
      <c r="G148" s="184" t="n">
        <v>0</v>
      </c>
      <c r="H148" s="184" t="n">
        <v>0</v>
      </c>
      <c r="I148" s="184" t="n">
        <v>0</v>
      </c>
      <c r="J148" s="184" t="n">
        <v>0</v>
      </c>
      <c r="K148" s="184" t="n">
        <f aca="false">SUM(E148:J148)</f>
        <v>0</v>
      </c>
      <c r="L148" s="461" t="n">
        <v>0</v>
      </c>
    </row>
    <row r="149" customFormat="false" ht="20.6" hidden="false" customHeight="false" outlineLevel="0" collapsed="false">
      <c r="A149" s="382" t="s">
        <v>216</v>
      </c>
      <c r="B149" s="413" t="s">
        <v>142</v>
      </c>
      <c r="C149" s="196" t="s">
        <v>381</v>
      </c>
      <c r="D149" s="415" t="s">
        <v>382</v>
      </c>
      <c r="E149" s="184" t="n">
        <v>0</v>
      </c>
      <c r="F149" s="184" t="n">
        <v>0</v>
      </c>
      <c r="G149" s="184" t="n">
        <v>0</v>
      </c>
      <c r="H149" s="184" t="n">
        <v>0</v>
      </c>
      <c r="I149" s="184" t="n">
        <v>0</v>
      </c>
      <c r="J149" s="184" t="n">
        <v>0</v>
      </c>
      <c r="K149" s="184" t="n">
        <f aca="false">SUM(E149:J149)</f>
        <v>0</v>
      </c>
      <c r="L149" s="461" t="n">
        <v>0</v>
      </c>
    </row>
    <row r="150" customFormat="false" ht="20.6" hidden="false" customHeight="false" outlineLevel="0" collapsed="false">
      <c r="A150" s="382" t="s">
        <v>216</v>
      </c>
      <c r="B150" s="413" t="s">
        <v>142</v>
      </c>
      <c r="C150" s="196" t="s">
        <v>383</v>
      </c>
      <c r="D150" s="415" t="s">
        <v>384</v>
      </c>
      <c r="E150" s="184" t="n">
        <v>21100</v>
      </c>
      <c r="F150" s="184" t="n">
        <v>126600</v>
      </c>
      <c r="G150" s="184" t="n">
        <v>105500</v>
      </c>
      <c r="H150" s="184" t="n">
        <v>211000</v>
      </c>
      <c r="I150" s="184" t="n">
        <v>42200</v>
      </c>
      <c r="J150" s="184" t="n">
        <v>316500</v>
      </c>
      <c r="K150" s="184" t="n">
        <f aca="false">SUM(E150:J150)</f>
        <v>822900</v>
      </c>
      <c r="L150" s="461" t="n">
        <v>15588000</v>
      </c>
    </row>
    <row r="151" customFormat="false" ht="30" hidden="false" customHeight="false" outlineLevel="0" collapsed="false">
      <c r="A151" s="382" t="s">
        <v>216</v>
      </c>
      <c r="B151" s="413" t="s">
        <v>142</v>
      </c>
      <c r="C151" s="196" t="s">
        <v>375</v>
      </c>
      <c r="D151" s="415" t="s">
        <v>376</v>
      </c>
      <c r="E151" s="184" t="n">
        <v>0</v>
      </c>
      <c r="F151" s="184" t="n">
        <v>0</v>
      </c>
      <c r="G151" s="184" t="n">
        <v>0</v>
      </c>
      <c r="H151" s="184" t="n">
        <v>0</v>
      </c>
      <c r="I151" s="184" t="n">
        <v>0</v>
      </c>
      <c r="J151" s="184" t="n">
        <v>0</v>
      </c>
      <c r="K151" s="184" t="n">
        <f aca="false">SUM(E151:J151)</f>
        <v>0</v>
      </c>
      <c r="L151" s="461" t="n">
        <v>33529386</v>
      </c>
    </row>
    <row r="152" customFormat="false" ht="20.6" hidden="false" customHeight="false" outlineLevel="0" collapsed="false">
      <c r="A152" s="382" t="s">
        <v>216</v>
      </c>
      <c r="B152" s="413" t="s">
        <v>142</v>
      </c>
      <c r="C152" s="196" t="s">
        <v>385</v>
      </c>
      <c r="D152" s="415" t="s">
        <v>386</v>
      </c>
      <c r="E152" s="184" t="n">
        <v>8573100</v>
      </c>
      <c r="F152" s="184" t="n">
        <v>865000</v>
      </c>
      <c r="G152" s="184" t="n">
        <v>4903200</v>
      </c>
      <c r="H152" s="184" t="n">
        <v>2006100</v>
      </c>
      <c r="I152" s="184" t="n">
        <v>4428000</v>
      </c>
      <c r="J152" s="184" t="n">
        <v>0</v>
      </c>
      <c r="K152" s="184" t="n">
        <f aca="false">SUM(E152:J152)</f>
        <v>20775400</v>
      </c>
      <c r="L152" s="461" t="n">
        <v>1626624870</v>
      </c>
    </row>
    <row r="153" customFormat="false" ht="20.6" hidden="false" customHeight="false" outlineLevel="0" collapsed="false">
      <c r="A153" s="382" t="s">
        <v>216</v>
      </c>
      <c r="B153" s="413" t="s">
        <v>142</v>
      </c>
      <c r="C153" s="196" t="s">
        <v>387</v>
      </c>
      <c r="D153" s="415" t="s">
        <v>388</v>
      </c>
      <c r="E153" s="184" t="n">
        <v>0</v>
      </c>
      <c r="F153" s="184" t="n">
        <v>0</v>
      </c>
      <c r="G153" s="184" t="n">
        <v>0</v>
      </c>
      <c r="H153" s="184" t="n">
        <v>0</v>
      </c>
      <c r="I153" s="184" t="n">
        <v>0</v>
      </c>
      <c r="J153" s="184" t="n">
        <v>0</v>
      </c>
      <c r="K153" s="184" t="n">
        <f aca="false">SUM(E153:J153)</f>
        <v>0</v>
      </c>
      <c r="L153" s="461" t="n">
        <v>116200</v>
      </c>
    </row>
    <row r="154" customFormat="false" ht="20.6" hidden="false" customHeight="false" outlineLevel="0" collapsed="false">
      <c r="A154" s="382" t="s">
        <v>216</v>
      </c>
      <c r="B154" s="413" t="s">
        <v>142</v>
      </c>
      <c r="C154" s="196" t="s">
        <v>389</v>
      </c>
      <c r="D154" s="415" t="s">
        <v>390</v>
      </c>
      <c r="E154" s="184" t="n">
        <v>0</v>
      </c>
      <c r="F154" s="184" t="n">
        <v>0</v>
      </c>
      <c r="G154" s="184" t="n">
        <v>0</v>
      </c>
      <c r="H154" s="184" t="n">
        <v>0</v>
      </c>
      <c r="I154" s="184" t="n">
        <v>0</v>
      </c>
      <c r="J154" s="184" t="n">
        <v>0</v>
      </c>
      <c r="K154" s="184" t="n">
        <f aca="false">SUM(E154:J154)</f>
        <v>0</v>
      </c>
      <c r="L154" s="461" t="n">
        <v>0</v>
      </c>
    </row>
    <row r="155" customFormat="false" ht="20.6" hidden="false" customHeight="false" outlineLevel="0" collapsed="false">
      <c r="A155" s="382" t="s">
        <v>216</v>
      </c>
      <c r="B155" s="413" t="s">
        <v>142</v>
      </c>
      <c r="C155" s="196" t="s">
        <v>391</v>
      </c>
      <c r="D155" s="415" t="s">
        <v>392</v>
      </c>
      <c r="E155" s="184" t="n">
        <v>0</v>
      </c>
      <c r="F155" s="184" t="n">
        <v>0</v>
      </c>
      <c r="G155" s="184" t="n">
        <v>0</v>
      </c>
      <c r="H155" s="184" t="n">
        <v>0</v>
      </c>
      <c r="I155" s="184" t="n">
        <v>0</v>
      </c>
      <c r="J155" s="184" t="n">
        <v>0</v>
      </c>
      <c r="K155" s="184" t="n">
        <f aca="false">SUM(E155:J155)</f>
        <v>0</v>
      </c>
      <c r="L155" s="461" t="n">
        <v>0</v>
      </c>
    </row>
    <row r="156" customFormat="false" ht="13.1" hidden="false" customHeight="false" outlineLevel="0" collapsed="false">
      <c r="A156" s="382" t="s">
        <v>216</v>
      </c>
      <c r="B156" s="413" t="s">
        <v>142</v>
      </c>
      <c r="C156" s="196" t="s">
        <v>393</v>
      </c>
      <c r="D156" s="415" t="s">
        <v>394</v>
      </c>
      <c r="E156" s="184" t="n">
        <v>0</v>
      </c>
      <c r="F156" s="184" t="n">
        <v>0</v>
      </c>
      <c r="G156" s="184" t="n">
        <v>0</v>
      </c>
      <c r="H156" s="184" t="n">
        <v>0</v>
      </c>
      <c r="I156" s="184" t="n">
        <v>0</v>
      </c>
      <c r="J156" s="184" t="n">
        <v>0</v>
      </c>
      <c r="K156" s="184" t="n">
        <f aca="false">SUM(E156:J156)</f>
        <v>0</v>
      </c>
      <c r="L156" s="461" t="n">
        <v>0</v>
      </c>
    </row>
    <row r="157" customFormat="false" ht="20.6" hidden="false" customHeight="false" outlineLevel="0" collapsed="false">
      <c r="A157" s="382" t="s">
        <v>216</v>
      </c>
      <c r="B157" s="413" t="s">
        <v>142</v>
      </c>
      <c r="C157" s="196" t="s">
        <v>397</v>
      </c>
      <c r="D157" s="415" t="s">
        <v>396</v>
      </c>
      <c r="E157" s="184" t="n">
        <v>34680</v>
      </c>
      <c r="F157" s="184" t="n">
        <v>13870</v>
      </c>
      <c r="G157" s="184" t="n">
        <v>0</v>
      </c>
      <c r="H157" s="184" t="n">
        <v>12650</v>
      </c>
      <c r="I157" s="184" t="n">
        <v>0</v>
      </c>
      <c r="J157" s="184" t="n">
        <v>22440</v>
      </c>
      <c r="K157" s="184" t="n">
        <f aca="false">SUM(E157:J157)</f>
        <v>83640</v>
      </c>
      <c r="L157" s="461" t="n">
        <v>4402585</v>
      </c>
    </row>
    <row r="158" customFormat="false" ht="30" hidden="false" customHeight="false" outlineLevel="0" collapsed="false">
      <c r="A158" s="382" t="s">
        <v>216</v>
      </c>
      <c r="B158" s="413" t="s">
        <v>142</v>
      </c>
      <c r="C158" s="196" t="s">
        <v>395</v>
      </c>
      <c r="D158" s="415" t="s">
        <v>398</v>
      </c>
      <c r="E158" s="184" t="n">
        <v>0</v>
      </c>
      <c r="F158" s="184" t="n">
        <v>0</v>
      </c>
      <c r="G158" s="184" t="n">
        <v>0</v>
      </c>
      <c r="H158" s="184" t="n">
        <v>0</v>
      </c>
      <c r="I158" s="184" t="n">
        <v>0</v>
      </c>
      <c r="J158" s="184" t="n">
        <v>0</v>
      </c>
      <c r="K158" s="184" t="n">
        <f aca="false">SUM(E158:J158)</f>
        <v>0</v>
      </c>
      <c r="L158" s="461" t="n">
        <v>0</v>
      </c>
    </row>
    <row r="159" customFormat="false" ht="13.1" hidden="false" customHeight="false" outlineLevel="0" collapsed="false">
      <c r="A159" s="382" t="s">
        <v>216</v>
      </c>
      <c r="B159" s="413" t="s">
        <v>142</v>
      </c>
      <c r="C159" s="196" t="s">
        <v>343</v>
      </c>
      <c r="D159" s="415" t="s">
        <v>409</v>
      </c>
      <c r="E159" s="184" t="n">
        <v>98800</v>
      </c>
      <c r="F159" s="184" t="n">
        <v>136600</v>
      </c>
      <c r="G159" s="184" t="n">
        <v>396800</v>
      </c>
      <c r="H159" s="184" t="n">
        <v>1275440</v>
      </c>
      <c r="I159" s="184" t="n">
        <v>1137920</v>
      </c>
      <c r="J159" s="184" t="n">
        <v>72200</v>
      </c>
      <c r="K159" s="184" t="n">
        <f aca="false">SUM(E159:J159)</f>
        <v>3117760</v>
      </c>
      <c r="L159" s="461" t="n">
        <v>96186210</v>
      </c>
    </row>
    <row r="160" customFormat="false" ht="20.6" hidden="false" customHeight="false" outlineLevel="0" collapsed="false">
      <c r="A160" s="382" t="s">
        <v>216</v>
      </c>
      <c r="B160" s="413" t="s">
        <v>142</v>
      </c>
      <c r="C160" s="196" t="s">
        <v>410</v>
      </c>
      <c r="D160" s="415" t="s">
        <v>411</v>
      </c>
      <c r="E160" s="184" t="n">
        <v>0</v>
      </c>
      <c r="F160" s="184" t="n">
        <v>1940600</v>
      </c>
      <c r="G160" s="184" t="n">
        <v>2380500</v>
      </c>
      <c r="H160" s="184" t="n">
        <v>1435800</v>
      </c>
      <c r="I160" s="184" t="n">
        <v>648300</v>
      </c>
      <c r="J160" s="184" t="n">
        <v>4002700</v>
      </c>
      <c r="K160" s="184" t="n">
        <f aca="false">SUM(E160:J160)</f>
        <v>10407900</v>
      </c>
      <c r="L160" s="461" t="n">
        <v>268579900</v>
      </c>
    </row>
    <row r="161" customFormat="false" ht="20.6" hidden="false" customHeight="false" outlineLevel="0" collapsed="false">
      <c r="A161" s="382" t="s">
        <v>216</v>
      </c>
      <c r="B161" s="413" t="s">
        <v>142</v>
      </c>
      <c r="C161" s="196" t="s">
        <v>412</v>
      </c>
      <c r="D161" s="415" t="s">
        <v>413</v>
      </c>
      <c r="E161" s="184" t="n">
        <v>0</v>
      </c>
      <c r="F161" s="184" t="n">
        <v>2262000</v>
      </c>
      <c r="G161" s="184" t="n">
        <v>0</v>
      </c>
      <c r="H161" s="184" t="n">
        <v>1157300</v>
      </c>
      <c r="I161" s="184" t="n">
        <v>0</v>
      </c>
      <c r="J161" s="184" t="n">
        <v>0</v>
      </c>
      <c r="K161" s="184" t="n">
        <f aca="false">SUM(E161:J161)</f>
        <v>3419300</v>
      </c>
      <c r="L161" s="461" t="n">
        <v>23831300</v>
      </c>
    </row>
    <row r="162" customFormat="false" ht="20.6" hidden="false" customHeight="false" outlineLevel="0" collapsed="false">
      <c r="A162" s="382" t="s">
        <v>216</v>
      </c>
      <c r="B162" s="413" t="s">
        <v>142</v>
      </c>
      <c r="C162" s="196" t="s">
        <v>414</v>
      </c>
      <c r="D162" s="415" t="s">
        <v>415</v>
      </c>
      <c r="E162" s="184" t="n">
        <v>369800</v>
      </c>
      <c r="F162" s="184" t="n">
        <v>196200</v>
      </c>
      <c r="G162" s="184" t="n">
        <v>277980</v>
      </c>
      <c r="H162" s="184" t="n">
        <v>570680</v>
      </c>
      <c r="I162" s="184" t="n">
        <v>363400</v>
      </c>
      <c r="J162" s="184" t="n">
        <v>640200</v>
      </c>
      <c r="K162" s="184" t="n">
        <f aca="false">SUM(E162:J162)</f>
        <v>2418260</v>
      </c>
      <c r="L162" s="461" t="n">
        <v>32747660</v>
      </c>
    </row>
    <row r="163" customFormat="false" ht="20.6" hidden="false" customHeight="false" outlineLevel="0" collapsed="false">
      <c r="A163" s="382" t="s">
        <v>216</v>
      </c>
      <c r="B163" s="413" t="s">
        <v>142</v>
      </c>
      <c r="C163" s="196" t="s">
        <v>416</v>
      </c>
      <c r="D163" s="415" t="s">
        <v>417</v>
      </c>
      <c r="E163" s="184" t="n">
        <v>864000</v>
      </c>
      <c r="F163" s="184" t="n">
        <v>0</v>
      </c>
      <c r="G163" s="184" t="n">
        <v>0</v>
      </c>
      <c r="H163" s="184" t="n">
        <v>0</v>
      </c>
      <c r="I163" s="184" t="n">
        <v>0</v>
      </c>
      <c r="J163" s="184" t="n">
        <v>0</v>
      </c>
      <c r="K163" s="184" t="n">
        <f aca="false">SUM(E163:J163)</f>
        <v>864000</v>
      </c>
      <c r="L163" s="461" t="n">
        <v>366005000</v>
      </c>
    </row>
    <row r="164" customFormat="false" ht="13.1" hidden="false" customHeight="false" outlineLevel="0" collapsed="false">
      <c r="A164" s="382" t="s">
        <v>216</v>
      </c>
      <c r="B164" s="413" t="s">
        <v>142</v>
      </c>
      <c r="C164" s="196" t="s">
        <v>350</v>
      </c>
      <c r="D164" s="415" t="s">
        <v>418</v>
      </c>
      <c r="E164" s="184" t="n">
        <v>0</v>
      </c>
      <c r="F164" s="184" t="n">
        <v>0</v>
      </c>
      <c r="G164" s="184" t="n">
        <v>0</v>
      </c>
      <c r="H164" s="184" t="n">
        <v>0</v>
      </c>
      <c r="I164" s="184" t="n">
        <v>0</v>
      </c>
      <c r="J164" s="184" t="n">
        <v>0</v>
      </c>
      <c r="K164" s="184" t="n">
        <f aca="false">SUM(E164:J164)</f>
        <v>0</v>
      </c>
      <c r="L164" s="461" t="n">
        <v>77295000</v>
      </c>
    </row>
    <row r="165" customFormat="false" ht="20.6" hidden="false" customHeight="false" outlineLevel="0" collapsed="false">
      <c r="A165" s="382" t="s">
        <v>216</v>
      </c>
      <c r="B165" s="413" t="s">
        <v>142</v>
      </c>
      <c r="C165" s="196" t="s">
        <v>352</v>
      </c>
      <c r="D165" s="415" t="s">
        <v>419</v>
      </c>
      <c r="E165" s="184" t="n">
        <v>0</v>
      </c>
      <c r="F165" s="184" t="n">
        <v>532000</v>
      </c>
      <c r="G165" s="184" t="n">
        <v>65180000</v>
      </c>
      <c r="H165" s="184" t="n">
        <v>51200000</v>
      </c>
      <c r="I165" s="184" t="n">
        <v>4840000</v>
      </c>
      <c r="J165" s="184" t="n">
        <v>23175000</v>
      </c>
      <c r="K165" s="184" t="n">
        <f aca="false">SUM(E165:J165)</f>
        <v>144927000</v>
      </c>
      <c r="L165" s="461" t="n">
        <v>2386283000</v>
      </c>
    </row>
    <row r="166" customFormat="false" ht="20.6" hidden="false" customHeight="false" outlineLevel="0" collapsed="false">
      <c r="A166" s="382" t="s">
        <v>216</v>
      </c>
      <c r="B166" s="413" t="s">
        <v>142</v>
      </c>
      <c r="C166" s="196" t="s">
        <v>420</v>
      </c>
      <c r="D166" s="415" t="s">
        <v>421</v>
      </c>
      <c r="E166" s="184" t="n">
        <v>0</v>
      </c>
      <c r="F166" s="184" t="n">
        <v>0</v>
      </c>
      <c r="G166" s="184" t="n">
        <v>0</v>
      </c>
      <c r="H166" s="184" t="n">
        <v>0</v>
      </c>
      <c r="I166" s="184" t="n">
        <v>0</v>
      </c>
      <c r="J166" s="184" t="n">
        <v>0</v>
      </c>
      <c r="K166" s="184" t="n">
        <f aca="false">SUM(E166:J166)</f>
        <v>0</v>
      </c>
      <c r="L166" s="461" t="n">
        <v>300738023</v>
      </c>
    </row>
    <row r="167" customFormat="false" ht="20.6" hidden="false" customHeight="false" outlineLevel="0" collapsed="false">
      <c r="A167" s="382" t="s">
        <v>216</v>
      </c>
      <c r="B167" s="413" t="s">
        <v>142</v>
      </c>
      <c r="C167" s="196" t="s">
        <v>422</v>
      </c>
      <c r="D167" s="415" t="s">
        <v>423</v>
      </c>
      <c r="E167" s="184" t="n">
        <v>0</v>
      </c>
      <c r="F167" s="184" t="n">
        <v>132770</v>
      </c>
      <c r="G167" s="184" t="n">
        <v>0</v>
      </c>
      <c r="H167" s="184" t="n">
        <v>70420</v>
      </c>
      <c r="I167" s="184" t="n">
        <v>0</v>
      </c>
      <c r="J167" s="184" t="n">
        <v>17875</v>
      </c>
      <c r="K167" s="184" t="n">
        <f aca="false">SUM(E167:J167)</f>
        <v>221065</v>
      </c>
      <c r="L167" s="461" t="n">
        <v>29990845</v>
      </c>
    </row>
    <row r="168" customFormat="false" ht="20.6" hidden="false" customHeight="false" outlineLevel="0" collapsed="false">
      <c r="A168" s="382" t="s">
        <v>216</v>
      </c>
      <c r="B168" s="413" t="s">
        <v>142</v>
      </c>
      <c r="C168" s="196" t="s">
        <v>424</v>
      </c>
      <c r="D168" s="415" t="s">
        <v>425</v>
      </c>
      <c r="E168" s="184" t="n">
        <v>11200</v>
      </c>
      <c r="F168" s="184" t="n">
        <v>6393300</v>
      </c>
      <c r="G168" s="184" t="n">
        <v>20000</v>
      </c>
      <c r="H168" s="184" t="n">
        <v>308900</v>
      </c>
      <c r="I168" s="184" t="n">
        <v>0</v>
      </c>
      <c r="J168" s="184" t="n">
        <v>3873550</v>
      </c>
      <c r="K168" s="184" t="n">
        <f aca="false">SUM(E168:J168)</f>
        <v>10606950</v>
      </c>
      <c r="L168" s="461" t="n">
        <v>130752150</v>
      </c>
    </row>
    <row r="169" customFormat="false" ht="20.6" hidden="false" customHeight="false" outlineLevel="0" collapsed="false">
      <c r="A169" s="382" t="s">
        <v>216</v>
      </c>
      <c r="B169" s="413" t="s">
        <v>142</v>
      </c>
      <c r="C169" s="196" t="s">
        <v>426</v>
      </c>
      <c r="D169" s="415" t="s">
        <v>427</v>
      </c>
      <c r="E169" s="184" t="n">
        <v>769800</v>
      </c>
      <c r="F169" s="184" t="n">
        <v>628185</v>
      </c>
      <c r="G169" s="184" t="n">
        <v>9875816</v>
      </c>
      <c r="H169" s="184" t="n">
        <v>6307931</v>
      </c>
      <c r="I169" s="184" t="n">
        <v>387133</v>
      </c>
      <c r="J169" s="184" t="n">
        <v>9126856</v>
      </c>
      <c r="K169" s="184" t="n">
        <f aca="false">SUM(E169:J169)</f>
        <v>27095721</v>
      </c>
      <c r="L169" s="461" t="n">
        <v>713583217</v>
      </c>
    </row>
    <row r="170" customFormat="false" ht="30" hidden="false" customHeight="false" outlineLevel="0" collapsed="false">
      <c r="A170" s="382" t="s">
        <v>216</v>
      </c>
      <c r="B170" s="413" t="s">
        <v>142</v>
      </c>
      <c r="C170" s="196" t="s">
        <v>428</v>
      </c>
      <c r="D170" s="415" t="s">
        <v>429</v>
      </c>
      <c r="E170" s="184" t="n">
        <v>0</v>
      </c>
      <c r="F170" s="184" t="n">
        <v>0</v>
      </c>
      <c r="G170" s="184" t="n">
        <v>0</v>
      </c>
      <c r="H170" s="184" t="n">
        <v>0</v>
      </c>
      <c r="I170" s="184" t="n">
        <v>0</v>
      </c>
      <c r="J170" s="184" t="n">
        <v>0</v>
      </c>
      <c r="K170" s="184" t="n">
        <f aca="false">SUM(E170:J170)</f>
        <v>0</v>
      </c>
      <c r="L170" s="461" t="n">
        <v>497506</v>
      </c>
    </row>
    <row r="171" customFormat="false" ht="13.1" hidden="false" customHeight="false" outlineLevel="0" collapsed="false">
      <c r="A171" s="382" t="s">
        <v>216</v>
      </c>
      <c r="B171" s="413" t="s">
        <v>142</v>
      </c>
      <c r="C171" s="196" t="s">
        <v>360</v>
      </c>
      <c r="D171" s="415" t="s">
        <v>430</v>
      </c>
      <c r="E171" s="184" t="n">
        <v>5534600</v>
      </c>
      <c r="F171" s="184" t="n">
        <v>4967000</v>
      </c>
      <c r="G171" s="184" t="n">
        <v>18309600</v>
      </c>
      <c r="H171" s="184" t="n">
        <v>38310500</v>
      </c>
      <c r="I171" s="184" t="n">
        <v>54921500</v>
      </c>
      <c r="J171" s="184" t="n">
        <v>31192800</v>
      </c>
      <c r="K171" s="184" t="n">
        <f aca="false">SUM(E171:J171)</f>
        <v>153236000</v>
      </c>
      <c r="L171" s="461" t="n">
        <v>929497800</v>
      </c>
    </row>
    <row r="172" customFormat="false" ht="30" hidden="false" customHeight="false" outlineLevel="0" collapsed="false">
      <c r="A172" s="382" t="s">
        <v>216</v>
      </c>
      <c r="B172" s="413" t="s">
        <v>142</v>
      </c>
      <c r="C172" s="196" t="s">
        <v>431</v>
      </c>
      <c r="D172" s="415" t="s">
        <v>432</v>
      </c>
      <c r="E172" s="184" t="n">
        <v>1202428</v>
      </c>
      <c r="F172" s="184" t="n">
        <v>5833167</v>
      </c>
      <c r="G172" s="184" t="n">
        <v>32452506</v>
      </c>
      <c r="H172" s="184" t="n">
        <v>67884873</v>
      </c>
      <c r="I172" s="184" t="n">
        <v>27427755</v>
      </c>
      <c r="J172" s="184" t="n">
        <v>34998983</v>
      </c>
      <c r="K172" s="184" t="n">
        <f aca="false">SUM(E172:J172)</f>
        <v>169799712</v>
      </c>
      <c r="L172" s="461" t="n">
        <v>3011241866</v>
      </c>
    </row>
    <row r="173" customFormat="false" ht="20.6" hidden="false" customHeight="false" outlineLevel="0" collapsed="false">
      <c r="A173" s="382" t="s">
        <v>216</v>
      </c>
      <c r="B173" s="413" t="s">
        <v>142</v>
      </c>
      <c r="C173" s="196" t="s">
        <v>433</v>
      </c>
      <c r="D173" s="415" t="s">
        <v>434</v>
      </c>
      <c r="E173" s="184" t="n">
        <v>6216000</v>
      </c>
      <c r="F173" s="184" t="n">
        <v>19824000</v>
      </c>
      <c r="G173" s="184" t="n">
        <v>111060000</v>
      </c>
      <c r="H173" s="184" t="n">
        <v>48024000</v>
      </c>
      <c r="I173" s="184" t="n">
        <v>43920000</v>
      </c>
      <c r="J173" s="184" t="n">
        <v>40272000</v>
      </c>
      <c r="K173" s="184" t="n">
        <f aca="false">SUM(E173:J173)</f>
        <v>269316000</v>
      </c>
      <c r="L173" s="461" t="n">
        <v>8072036160</v>
      </c>
    </row>
    <row r="174" customFormat="false" ht="20.6" hidden="false" customHeight="false" outlineLevel="0" collapsed="false">
      <c r="A174" s="382" t="s">
        <v>216</v>
      </c>
      <c r="B174" s="413" t="s">
        <v>142</v>
      </c>
      <c r="C174" s="196" t="s">
        <v>435</v>
      </c>
      <c r="D174" s="415" t="s">
        <v>436</v>
      </c>
      <c r="E174" s="184" t="n">
        <v>0</v>
      </c>
      <c r="F174" s="184" t="n">
        <v>0</v>
      </c>
      <c r="G174" s="184" t="n">
        <v>163400</v>
      </c>
      <c r="H174" s="184" t="n">
        <v>26600</v>
      </c>
      <c r="I174" s="184" t="n">
        <v>328700</v>
      </c>
      <c r="J174" s="184" t="n">
        <v>1371740</v>
      </c>
      <c r="K174" s="184" t="n">
        <f aca="false">SUM(E174:J174)</f>
        <v>1890440</v>
      </c>
      <c r="L174" s="461" t="n">
        <v>11341010</v>
      </c>
    </row>
    <row r="175" customFormat="false" ht="13.1" hidden="false" customHeight="false" outlineLevel="0" collapsed="false">
      <c r="A175" s="382" t="s">
        <v>216</v>
      </c>
      <c r="B175" s="413" t="s">
        <v>142</v>
      </c>
      <c r="C175" s="196" t="s">
        <v>437</v>
      </c>
      <c r="D175" s="415" t="s">
        <v>438</v>
      </c>
      <c r="E175" s="184" t="n">
        <v>0</v>
      </c>
      <c r="F175" s="184" t="n">
        <v>0</v>
      </c>
      <c r="G175" s="184" t="n">
        <v>0</v>
      </c>
      <c r="H175" s="184" t="n">
        <v>0</v>
      </c>
      <c r="I175" s="184" t="n">
        <v>0</v>
      </c>
      <c r="J175" s="184" t="n">
        <v>0</v>
      </c>
      <c r="K175" s="184" t="n">
        <f aca="false">SUM(E175:J175)</f>
        <v>0</v>
      </c>
      <c r="L175" s="461" t="n">
        <v>0</v>
      </c>
    </row>
    <row r="176" customFormat="false" ht="13.1" hidden="false" customHeight="false" outlineLevel="0" collapsed="false">
      <c r="A176" s="382" t="s">
        <v>216</v>
      </c>
      <c r="B176" s="413" t="s">
        <v>142</v>
      </c>
      <c r="C176" s="196" t="s">
        <v>439</v>
      </c>
      <c r="D176" s="415" t="s">
        <v>440</v>
      </c>
      <c r="E176" s="184" t="n">
        <v>0</v>
      </c>
      <c r="F176" s="184" t="n">
        <v>1776500</v>
      </c>
      <c r="G176" s="184" t="n">
        <v>0</v>
      </c>
      <c r="H176" s="184" t="n">
        <v>0</v>
      </c>
      <c r="I176" s="184" t="n">
        <v>0</v>
      </c>
      <c r="J176" s="184" t="n">
        <v>0</v>
      </c>
      <c r="K176" s="184" t="n">
        <f aca="false">SUM(E176:J176)</f>
        <v>1776500</v>
      </c>
      <c r="L176" s="461" t="n">
        <v>31121950</v>
      </c>
    </row>
    <row r="177" customFormat="false" ht="20.6" hidden="false" customHeight="false" outlineLevel="0" collapsed="false">
      <c r="A177" s="382" t="s">
        <v>216</v>
      </c>
      <c r="B177" s="413" t="s">
        <v>142</v>
      </c>
      <c r="C177" s="196" t="s">
        <v>441</v>
      </c>
      <c r="D177" s="415" t="s">
        <v>442</v>
      </c>
      <c r="E177" s="184" t="n">
        <v>0</v>
      </c>
      <c r="F177" s="184" t="n">
        <v>0</v>
      </c>
      <c r="G177" s="184" t="n">
        <v>0</v>
      </c>
      <c r="H177" s="184" t="n">
        <v>0</v>
      </c>
      <c r="I177" s="184" t="n">
        <v>0</v>
      </c>
      <c r="J177" s="184" t="n">
        <v>0</v>
      </c>
      <c r="K177" s="184" t="n">
        <f aca="false">SUM(E177:J177)</f>
        <v>0</v>
      </c>
      <c r="L177" s="461" t="n">
        <v>19225126</v>
      </c>
    </row>
    <row r="178" customFormat="false" ht="30" hidden="false" customHeight="false" outlineLevel="0" collapsed="false">
      <c r="A178" s="382" t="s">
        <v>216</v>
      </c>
      <c r="B178" s="413" t="s">
        <v>142</v>
      </c>
      <c r="C178" s="196" t="s">
        <v>443</v>
      </c>
      <c r="D178" s="415" t="s">
        <v>444</v>
      </c>
      <c r="E178" s="184" t="n">
        <v>6270</v>
      </c>
      <c r="F178" s="184" t="n">
        <v>15180</v>
      </c>
      <c r="G178" s="184" t="n">
        <v>0</v>
      </c>
      <c r="H178" s="184" t="n">
        <v>0</v>
      </c>
      <c r="I178" s="184" t="n">
        <v>4180</v>
      </c>
      <c r="J178" s="184" t="n">
        <v>19380</v>
      </c>
      <c r="K178" s="184" t="n">
        <f aca="false">SUM(E178:J178)</f>
        <v>45010</v>
      </c>
      <c r="L178" s="461" t="n">
        <v>675270</v>
      </c>
    </row>
    <row r="179" customFormat="false" ht="39.35" hidden="false" customHeight="false" outlineLevel="0" collapsed="false">
      <c r="A179" s="382" t="s">
        <v>216</v>
      </c>
      <c r="B179" s="413" t="s">
        <v>142</v>
      </c>
      <c r="C179" s="196" t="s">
        <v>445</v>
      </c>
      <c r="D179" s="415" t="s">
        <v>446</v>
      </c>
      <c r="E179" s="184" t="n">
        <v>0</v>
      </c>
      <c r="F179" s="184" t="n">
        <v>0</v>
      </c>
      <c r="G179" s="184" t="n">
        <v>0</v>
      </c>
      <c r="H179" s="184" t="n">
        <v>12177000</v>
      </c>
      <c r="I179" s="184" t="n">
        <v>0</v>
      </c>
      <c r="J179" s="184" t="n">
        <v>0</v>
      </c>
      <c r="K179" s="184" t="n">
        <f aca="false">SUM(E179:J179)</f>
        <v>12177000</v>
      </c>
      <c r="L179" s="461" t="n">
        <v>1412424804</v>
      </c>
    </row>
    <row r="180" customFormat="false" ht="13.1" hidden="false" customHeight="false" outlineLevel="0" collapsed="false">
      <c r="A180" s="382" t="s">
        <v>216</v>
      </c>
      <c r="B180" s="413" t="s">
        <v>142</v>
      </c>
      <c r="C180" s="196" t="s">
        <v>447</v>
      </c>
      <c r="D180" s="415" t="s">
        <v>448</v>
      </c>
      <c r="E180" s="184" t="n">
        <v>0</v>
      </c>
      <c r="F180" s="184" t="n">
        <v>0</v>
      </c>
      <c r="G180" s="184" t="n">
        <v>0</v>
      </c>
      <c r="H180" s="184" t="n">
        <v>0</v>
      </c>
      <c r="I180" s="184" t="n">
        <v>0</v>
      </c>
      <c r="J180" s="184" t="n">
        <v>0</v>
      </c>
      <c r="K180" s="184" t="n">
        <f aca="false">SUM(E180:J180)</f>
        <v>0</v>
      </c>
      <c r="L180" s="461" t="n">
        <v>0</v>
      </c>
    </row>
    <row r="181" customFormat="false" ht="20.6" hidden="false" customHeight="false" outlineLevel="0" collapsed="false">
      <c r="A181" s="382" t="s">
        <v>216</v>
      </c>
      <c r="B181" s="413" t="s">
        <v>142</v>
      </c>
      <c r="C181" s="196" t="s">
        <v>449</v>
      </c>
      <c r="D181" s="415" t="s">
        <v>450</v>
      </c>
      <c r="E181" s="184" t="n">
        <v>1470000</v>
      </c>
      <c r="F181" s="184" t="n">
        <v>0</v>
      </c>
      <c r="G181" s="184" t="n">
        <v>693000</v>
      </c>
      <c r="H181" s="184" t="n">
        <v>110250</v>
      </c>
      <c r="I181" s="184" t="n">
        <v>2047500</v>
      </c>
      <c r="J181" s="184" t="n">
        <v>0</v>
      </c>
      <c r="K181" s="184" t="n">
        <f aca="false">SUM(E181:J181)</f>
        <v>4320750</v>
      </c>
      <c r="L181" s="461" t="n">
        <v>30142959</v>
      </c>
    </row>
    <row r="182" customFormat="false" ht="13.1" hidden="false" customHeight="false" outlineLevel="0" collapsed="false">
      <c r="A182" s="382" t="s">
        <v>216</v>
      </c>
      <c r="B182" s="413" t="s">
        <v>142</v>
      </c>
      <c r="C182" s="196" t="s">
        <v>451</v>
      </c>
      <c r="D182" s="415" t="s">
        <v>452</v>
      </c>
      <c r="E182" s="184" t="n">
        <v>25300</v>
      </c>
      <c r="F182" s="184" t="n">
        <v>0</v>
      </c>
      <c r="G182" s="184" t="n">
        <v>0</v>
      </c>
      <c r="H182" s="184" t="n">
        <v>0</v>
      </c>
      <c r="I182" s="184" t="n">
        <v>0</v>
      </c>
      <c r="J182" s="184" t="n">
        <v>0</v>
      </c>
      <c r="K182" s="184" t="n">
        <f aca="false">SUM(E182:J182)</f>
        <v>25300</v>
      </c>
      <c r="L182" s="461" t="n">
        <v>737803</v>
      </c>
    </row>
    <row r="183" customFormat="false" ht="20.6" hidden="false" customHeight="false" outlineLevel="0" collapsed="false">
      <c r="A183" s="382" t="s">
        <v>216</v>
      </c>
      <c r="B183" s="413" t="s">
        <v>142</v>
      </c>
      <c r="C183" s="196" t="s">
        <v>453</v>
      </c>
      <c r="D183" s="415" t="s">
        <v>454</v>
      </c>
      <c r="E183" s="184" t="n">
        <v>0</v>
      </c>
      <c r="F183" s="184" t="n">
        <v>0</v>
      </c>
      <c r="G183" s="184" t="n">
        <v>0</v>
      </c>
      <c r="H183" s="184" t="n">
        <v>0</v>
      </c>
      <c r="I183" s="184" t="n">
        <v>0</v>
      </c>
      <c r="J183" s="184" t="n">
        <v>0</v>
      </c>
      <c r="K183" s="184" t="n">
        <f aca="false">SUM(E183:J183)</f>
        <v>0</v>
      </c>
      <c r="L183" s="461" t="n">
        <v>127742800</v>
      </c>
    </row>
    <row r="184" customFormat="false" ht="20.6" hidden="false" customHeight="false" outlineLevel="0" collapsed="false">
      <c r="A184" s="382" t="s">
        <v>216</v>
      </c>
      <c r="B184" s="413" t="s">
        <v>142</v>
      </c>
      <c r="C184" s="196" t="s">
        <v>455</v>
      </c>
      <c r="D184" s="415" t="s">
        <v>456</v>
      </c>
      <c r="E184" s="184" t="n">
        <v>0</v>
      </c>
      <c r="F184" s="184" t="n">
        <v>0</v>
      </c>
      <c r="G184" s="184" t="n">
        <v>0</v>
      </c>
      <c r="H184" s="184" t="n">
        <v>0</v>
      </c>
      <c r="I184" s="184" t="n">
        <v>0</v>
      </c>
      <c r="J184" s="184" t="n">
        <v>0</v>
      </c>
      <c r="K184" s="184" t="n">
        <f aca="false">SUM(E184:J184)</f>
        <v>0</v>
      </c>
      <c r="L184" s="461" t="n">
        <v>63400000</v>
      </c>
    </row>
    <row r="185" customFormat="false" ht="13.1" hidden="false" customHeight="false" outlineLevel="0" collapsed="false">
      <c r="A185" s="382" t="s">
        <v>216</v>
      </c>
      <c r="B185" s="413" t="s">
        <v>142</v>
      </c>
      <c r="C185" s="196" t="s">
        <v>457</v>
      </c>
      <c r="D185" s="415" t="s">
        <v>458</v>
      </c>
      <c r="E185" s="184" t="n">
        <v>541890</v>
      </c>
      <c r="F185" s="184" t="n">
        <v>0</v>
      </c>
      <c r="G185" s="184" t="n">
        <v>729000</v>
      </c>
      <c r="H185" s="184" t="n">
        <v>243000</v>
      </c>
      <c r="I185" s="184" t="n">
        <v>243000</v>
      </c>
      <c r="J185" s="184" t="n">
        <v>810000</v>
      </c>
      <c r="K185" s="184" t="n">
        <f aca="false">SUM(E185:J185)</f>
        <v>2566890</v>
      </c>
      <c r="L185" s="461" t="n">
        <v>31700445</v>
      </c>
    </row>
    <row r="186" customFormat="false" ht="20.6" hidden="false" customHeight="false" outlineLevel="0" collapsed="false">
      <c r="A186" s="382" t="s">
        <v>216</v>
      </c>
      <c r="B186" s="413" t="s">
        <v>142</v>
      </c>
      <c r="C186" s="196" t="s">
        <v>459</v>
      </c>
      <c r="D186" s="415" t="s">
        <v>460</v>
      </c>
      <c r="E186" s="184" t="n">
        <v>0</v>
      </c>
      <c r="F186" s="184" t="n">
        <v>0</v>
      </c>
      <c r="G186" s="184" t="n">
        <v>0</v>
      </c>
      <c r="H186" s="184" t="n">
        <v>0</v>
      </c>
      <c r="I186" s="184" t="n">
        <v>0</v>
      </c>
      <c r="J186" s="184" t="n">
        <v>0</v>
      </c>
      <c r="K186" s="184" t="n">
        <f aca="false">SUM(E186:J186)</f>
        <v>0</v>
      </c>
      <c r="L186" s="461" t="n">
        <v>121000</v>
      </c>
    </row>
    <row r="187" customFormat="false" ht="20.6" hidden="false" customHeight="false" outlineLevel="0" collapsed="false">
      <c r="A187" s="382" t="s">
        <v>216</v>
      </c>
      <c r="B187" s="413" t="s">
        <v>142</v>
      </c>
      <c r="C187" s="196" t="s">
        <v>461</v>
      </c>
      <c r="D187" s="415" t="s">
        <v>462</v>
      </c>
      <c r="E187" s="184" t="n">
        <v>0</v>
      </c>
      <c r="F187" s="184" t="n">
        <v>0</v>
      </c>
      <c r="G187" s="184" t="n">
        <v>0</v>
      </c>
      <c r="H187" s="184" t="n">
        <v>0</v>
      </c>
      <c r="I187" s="184" t="n">
        <v>21714746</v>
      </c>
      <c r="J187" s="184" t="n">
        <v>15595406</v>
      </c>
      <c r="K187" s="184" t="n">
        <f aca="false">SUM(E187:J187)</f>
        <v>37310152</v>
      </c>
      <c r="L187" s="461" t="n">
        <v>6589329094</v>
      </c>
    </row>
    <row r="188" customFormat="false" ht="30" hidden="false" customHeight="false" outlineLevel="0" collapsed="false">
      <c r="A188" s="382" t="s">
        <v>216</v>
      </c>
      <c r="B188" s="413" t="s">
        <v>142</v>
      </c>
      <c r="C188" s="196" t="s">
        <v>463</v>
      </c>
      <c r="D188" s="415" t="s">
        <v>464</v>
      </c>
      <c r="E188" s="184" t="n">
        <v>0</v>
      </c>
      <c r="F188" s="184" t="n">
        <v>0</v>
      </c>
      <c r="G188" s="184" t="n">
        <v>0</v>
      </c>
      <c r="H188" s="184" t="n">
        <v>0</v>
      </c>
      <c r="I188" s="184" t="n">
        <v>0</v>
      </c>
      <c r="J188" s="184" t="n">
        <v>0</v>
      </c>
      <c r="K188" s="184" t="n">
        <f aca="false">SUM(E188:J188)</f>
        <v>0</v>
      </c>
      <c r="L188" s="461" t="n">
        <v>0</v>
      </c>
    </row>
    <row r="189" customFormat="false" ht="20.6" hidden="false" customHeight="false" outlineLevel="0" collapsed="false">
      <c r="A189" s="382" t="s">
        <v>216</v>
      </c>
      <c r="B189" s="413" t="s">
        <v>142</v>
      </c>
      <c r="C189" s="196" t="s">
        <v>465</v>
      </c>
      <c r="D189" s="415" t="s">
        <v>466</v>
      </c>
      <c r="E189" s="184" t="n">
        <v>0</v>
      </c>
      <c r="F189" s="184" t="n">
        <v>0</v>
      </c>
      <c r="G189" s="184" t="n">
        <v>0</v>
      </c>
      <c r="H189" s="184" t="n">
        <v>0</v>
      </c>
      <c r="I189" s="184" t="n">
        <v>0</v>
      </c>
      <c r="J189" s="184" t="n">
        <v>0</v>
      </c>
      <c r="K189" s="184" t="n">
        <f aca="false">SUM(E189:J189)</f>
        <v>0</v>
      </c>
      <c r="L189" s="461" t="n">
        <v>353968440</v>
      </c>
    </row>
    <row r="190" customFormat="false" ht="20.6" hidden="false" customHeight="false" outlineLevel="0" collapsed="false">
      <c r="A190" s="382" t="s">
        <v>216</v>
      </c>
      <c r="B190" s="413" t="s">
        <v>142</v>
      </c>
      <c r="C190" s="196" t="s">
        <v>467</v>
      </c>
      <c r="D190" s="415" t="s">
        <v>468</v>
      </c>
      <c r="E190" s="184" t="n">
        <v>86000</v>
      </c>
      <c r="F190" s="184" t="n">
        <v>791200</v>
      </c>
      <c r="G190" s="184" t="n">
        <v>442000</v>
      </c>
      <c r="H190" s="184" t="n">
        <v>1938400</v>
      </c>
      <c r="I190" s="184" t="n">
        <v>722400</v>
      </c>
      <c r="J190" s="184" t="n">
        <v>2889600</v>
      </c>
      <c r="K190" s="184" t="n">
        <f aca="false">SUM(E190:J190)</f>
        <v>6869600</v>
      </c>
      <c r="L190" s="461" t="n">
        <v>157800000</v>
      </c>
    </row>
    <row r="191" customFormat="false" ht="20.6" hidden="false" customHeight="false" outlineLevel="0" collapsed="false">
      <c r="A191" s="382" t="s">
        <v>216</v>
      </c>
      <c r="B191" s="413" t="s">
        <v>142</v>
      </c>
      <c r="C191" s="196" t="s">
        <v>278</v>
      </c>
      <c r="D191" s="415" t="s">
        <v>469</v>
      </c>
      <c r="E191" s="184" t="n">
        <v>151000</v>
      </c>
      <c r="F191" s="184" t="n">
        <v>940780</v>
      </c>
      <c r="G191" s="184" t="n">
        <v>8525080</v>
      </c>
      <c r="H191" s="184" t="n">
        <v>105524000</v>
      </c>
      <c r="I191" s="184" t="n">
        <v>44896000</v>
      </c>
      <c r="J191" s="184" t="n">
        <v>779000</v>
      </c>
      <c r="K191" s="184" t="n">
        <f aca="false">SUM(E191:J191)</f>
        <v>160815860</v>
      </c>
      <c r="L191" s="461" t="n">
        <v>1279699600</v>
      </c>
    </row>
    <row r="192" customFormat="false" ht="20.6" hidden="false" customHeight="false" outlineLevel="0" collapsed="false">
      <c r="A192" s="382" t="s">
        <v>216</v>
      </c>
      <c r="B192" s="413" t="s">
        <v>142</v>
      </c>
      <c r="C192" s="196" t="s">
        <v>387</v>
      </c>
      <c r="D192" s="415" t="s">
        <v>470</v>
      </c>
      <c r="E192" s="184" t="n">
        <v>9200000</v>
      </c>
      <c r="F192" s="184" t="n">
        <v>0</v>
      </c>
      <c r="G192" s="184" t="n">
        <v>0</v>
      </c>
      <c r="H192" s="184" t="n">
        <v>0</v>
      </c>
      <c r="I192" s="184" t="n">
        <v>0</v>
      </c>
      <c r="J192" s="184" t="n">
        <v>0</v>
      </c>
      <c r="K192" s="184" t="n">
        <f aca="false">SUM(E192:J192)</f>
        <v>9200000</v>
      </c>
      <c r="L192" s="461" t="n">
        <v>39282000</v>
      </c>
    </row>
    <row r="193" customFormat="false" ht="30" hidden="false" customHeight="false" outlineLevel="0" collapsed="false">
      <c r="A193" s="382" t="s">
        <v>216</v>
      </c>
      <c r="B193" s="413" t="s">
        <v>142</v>
      </c>
      <c r="C193" s="196" t="s">
        <v>471</v>
      </c>
      <c r="D193" s="415" t="s">
        <v>472</v>
      </c>
      <c r="E193" s="184" t="n">
        <v>0</v>
      </c>
      <c r="F193" s="184" t="n">
        <v>1944000</v>
      </c>
      <c r="G193" s="184" t="n">
        <v>0</v>
      </c>
      <c r="H193" s="184" t="n">
        <v>6090000</v>
      </c>
      <c r="I193" s="184" t="n">
        <v>2400000</v>
      </c>
      <c r="J193" s="184" t="n">
        <v>0</v>
      </c>
      <c r="K193" s="184" t="n">
        <f aca="false">SUM(E193:J193)</f>
        <v>10434000</v>
      </c>
      <c r="L193" s="461" t="n">
        <v>36256000</v>
      </c>
    </row>
    <row r="194" customFormat="false" ht="20.6" hidden="false" customHeight="false" outlineLevel="0" collapsed="false">
      <c r="A194" s="382" t="s">
        <v>216</v>
      </c>
      <c r="B194" s="413" t="s">
        <v>142</v>
      </c>
      <c r="C194" s="196" t="s">
        <v>473</v>
      </c>
      <c r="D194" s="415" t="s">
        <v>474</v>
      </c>
      <c r="E194" s="184" t="n">
        <v>7600</v>
      </c>
      <c r="F194" s="184" t="n">
        <v>0</v>
      </c>
      <c r="G194" s="184" t="n">
        <v>0</v>
      </c>
      <c r="H194" s="184" t="n">
        <v>48300</v>
      </c>
      <c r="I194" s="184" t="n">
        <v>85500</v>
      </c>
      <c r="J194" s="184" t="n">
        <v>0</v>
      </c>
      <c r="K194" s="184" t="n">
        <f aca="false">SUM(E194:J194)</f>
        <v>141400</v>
      </c>
      <c r="L194" s="461" t="n">
        <v>2613300</v>
      </c>
    </row>
    <row r="195" customFormat="false" ht="20.6" hidden="false" customHeight="false" outlineLevel="0" collapsed="false">
      <c r="A195" s="382" t="s">
        <v>216</v>
      </c>
      <c r="B195" s="413" t="s">
        <v>142</v>
      </c>
      <c r="C195" s="196" t="s">
        <v>475</v>
      </c>
      <c r="D195" s="415" t="s">
        <v>476</v>
      </c>
      <c r="E195" s="184" t="n">
        <v>0</v>
      </c>
      <c r="F195" s="184" t="n">
        <v>0</v>
      </c>
      <c r="G195" s="184" t="n">
        <v>0</v>
      </c>
      <c r="H195" s="184" t="n">
        <v>0</v>
      </c>
      <c r="I195" s="184" t="n">
        <v>0</v>
      </c>
      <c r="J195" s="184" t="n">
        <v>0</v>
      </c>
      <c r="K195" s="184" t="n">
        <f aca="false">SUM(E195:J195)</f>
        <v>0</v>
      </c>
      <c r="L195" s="461" t="n">
        <v>0</v>
      </c>
    </row>
    <row r="196" customFormat="false" ht="20.6" hidden="false" customHeight="false" outlineLevel="0" collapsed="false">
      <c r="A196" s="382" t="s">
        <v>216</v>
      </c>
      <c r="B196" s="413" t="s">
        <v>142</v>
      </c>
      <c r="C196" s="196" t="s">
        <v>477</v>
      </c>
      <c r="D196" s="415" t="s">
        <v>478</v>
      </c>
      <c r="E196" s="184" t="n">
        <v>0</v>
      </c>
      <c r="F196" s="184" t="n">
        <v>0</v>
      </c>
      <c r="G196" s="184" t="n">
        <v>0</v>
      </c>
      <c r="H196" s="184" t="n">
        <v>0</v>
      </c>
      <c r="I196" s="184" t="n">
        <v>0</v>
      </c>
      <c r="J196" s="184" t="n">
        <v>0</v>
      </c>
      <c r="K196" s="184" t="n">
        <f aca="false">SUM(E196:J196)</f>
        <v>0</v>
      </c>
      <c r="L196" s="461" t="n">
        <v>0</v>
      </c>
    </row>
    <row r="197" customFormat="false" ht="20.6" hidden="false" customHeight="false" outlineLevel="0" collapsed="false">
      <c r="A197" s="382" t="s">
        <v>216</v>
      </c>
      <c r="B197" s="413" t="s">
        <v>142</v>
      </c>
      <c r="C197" s="196" t="s">
        <v>479</v>
      </c>
      <c r="D197" s="415" t="s">
        <v>480</v>
      </c>
      <c r="E197" s="184" t="n">
        <v>0</v>
      </c>
      <c r="F197" s="184" t="n">
        <v>0</v>
      </c>
      <c r="G197" s="184" t="n">
        <v>0</v>
      </c>
      <c r="H197" s="184" t="n">
        <v>0</v>
      </c>
      <c r="I197" s="184" t="n">
        <v>0</v>
      </c>
      <c r="J197" s="184" t="n">
        <v>3396600</v>
      </c>
      <c r="K197" s="184" t="n">
        <f aca="false">SUM(E197:J197)</f>
        <v>3396600</v>
      </c>
      <c r="L197" s="461" t="n">
        <v>60447400</v>
      </c>
    </row>
    <row r="198" customFormat="false" ht="13.1" hidden="false" customHeight="false" outlineLevel="0" collapsed="false">
      <c r="A198" s="382" t="s">
        <v>216</v>
      </c>
      <c r="B198" s="413" t="s">
        <v>142</v>
      </c>
      <c r="C198" s="196" t="s">
        <v>481</v>
      </c>
      <c r="D198" s="415" t="s">
        <v>482</v>
      </c>
      <c r="E198" s="184" t="n">
        <v>0</v>
      </c>
      <c r="F198" s="184" t="n">
        <v>0</v>
      </c>
      <c r="G198" s="184" t="n">
        <v>0</v>
      </c>
      <c r="H198" s="184" t="n">
        <v>0</v>
      </c>
      <c r="I198" s="184" t="n">
        <v>0</v>
      </c>
      <c r="J198" s="184" t="n">
        <v>0</v>
      </c>
      <c r="K198" s="184" t="n">
        <f aca="false">SUM(E198:J198)</f>
        <v>0</v>
      </c>
      <c r="L198" s="461" t="n">
        <v>3410000</v>
      </c>
    </row>
    <row r="199" customFormat="false" ht="20.6" hidden="false" customHeight="false" outlineLevel="0" collapsed="false">
      <c r="A199" s="382" t="s">
        <v>216</v>
      </c>
      <c r="B199" s="413" t="s">
        <v>142</v>
      </c>
      <c r="C199" s="196" t="s">
        <v>483</v>
      </c>
      <c r="D199" s="415" t="s">
        <v>484</v>
      </c>
      <c r="E199" s="184" t="n">
        <v>0</v>
      </c>
      <c r="F199" s="184" t="n">
        <v>0</v>
      </c>
      <c r="G199" s="184" t="n">
        <v>520800</v>
      </c>
      <c r="H199" s="184" t="n">
        <v>0</v>
      </c>
      <c r="I199" s="184" t="n">
        <v>0</v>
      </c>
      <c r="J199" s="184" t="n">
        <v>0</v>
      </c>
      <c r="K199" s="184" t="n">
        <f aca="false">SUM(E199:J199)</f>
        <v>520800</v>
      </c>
      <c r="L199" s="461" t="n">
        <v>520800</v>
      </c>
    </row>
    <row r="200" customFormat="false" ht="13.1" hidden="false" customHeight="false" outlineLevel="0" collapsed="false">
      <c r="A200" s="382" t="s">
        <v>485</v>
      </c>
      <c r="B200" s="382" t="s">
        <v>217</v>
      </c>
      <c r="C200" s="196" t="s">
        <v>218</v>
      </c>
      <c r="D200" s="416" t="s">
        <v>486</v>
      </c>
      <c r="E200" s="184" t="n">
        <v>17979720</v>
      </c>
      <c r="F200" s="184" t="n">
        <v>48589689</v>
      </c>
      <c r="G200" s="184" t="n">
        <v>8860120</v>
      </c>
      <c r="H200" s="184" t="n">
        <v>97385920</v>
      </c>
      <c r="I200" s="184" t="n">
        <v>51212430</v>
      </c>
      <c r="J200" s="184" t="n">
        <v>66865710</v>
      </c>
      <c r="K200" s="184" t="n">
        <f aca="false">SUM(E200:J200)</f>
        <v>290893589</v>
      </c>
      <c r="L200" s="461" t="n">
        <v>6825670758</v>
      </c>
    </row>
    <row r="201" customFormat="false" ht="20.6" hidden="false" customHeight="false" outlineLevel="0" collapsed="false">
      <c r="A201" s="382" t="s">
        <v>485</v>
      </c>
      <c r="B201" s="382" t="s">
        <v>217</v>
      </c>
      <c r="C201" s="196" t="s">
        <v>487</v>
      </c>
      <c r="D201" s="416" t="s">
        <v>488</v>
      </c>
      <c r="E201" s="184" t="n">
        <v>0</v>
      </c>
      <c r="F201" s="184" t="n">
        <v>0</v>
      </c>
      <c r="G201" s="184" t="n">
        <v>0</v>
      </c>
      <c r="H201" s="184" t="n">
        <v>0</v>
      </c>
      <c r="I201" s="184" t="n">
        <v>2268000</v>
      </c>
      <c r="J201" s="184" t="n">
        <v>3022000</v>
      </c>
      <c r="K201" s="184" t="n">
        <f aca="false">SUM(E201:J201)</f>
        <v>5290000</v>
      </c>
      <c r="L201" s="461" t="n">
        <v>262121495</v>
      </c>
    </row>
    <row r="202" customFormat="false" ht="13.1" hidden="false" customHeight="false" outlineLevel="0" collapsed="false">
      <c r="A202" s="382" t="s">
        <v>485</v>
      </c>
      <c r="B202" s="382" t="s">
        <v>217</v>
      </c>
      <c r="C202" s="196" t="s">
        <v>489</v>
      </c>
      <c r="D202" s="416" t="s">
        <v>490</v>
      </c>
      <c r="E202" s="184" t="n">
        <v>9141900</v>
      </c>
      <c r="F202" s="184" t="n">
        <v>7846452</v>
      </c>
      <c r="G202" s="184" t="n">
        <v>932700</v>
      </c>
      <c r="H202" s="184" t="n">
        <v>13823760</v>
      </c>
      <c r="I202" s="184" t="n">
        <v>2232390</v>
      </c>
      <c r="J202" s="184" t="n">
        <v>1755488</v>
      </c>
      <c r="K202" s="184" t="n">
        <f aca="false">SUM(E202:J202)</f>
        <v>35732690</v>
      </c>
      <c r="L202" s="461" t="n">
        <v>2110986197</v>
      </c>
    </row>
    <row r="203" customFormat="false" ht="20.6" hidden="false" customHeight="false" outlineLevel="0" collapsed="false">
      <c r="A203" s="382" t="s">
        <v>485</v>
      </c>
      <c r="B203" s="382" t="s">
        <v>217</v>
      </c>
      <c r="C203" s="196" t="s">
        <v>491</v>
      </c>
      <c r="D203" s="416" t="s">
        <v>492</v>
      </c>
      <c r="E203" s="184" t="n">
        <v>0</v>
      </c>
      <c r="F203" s="184" t="n">
        <v>0</v>
      </c>
      <c r="G203" s="184" t="n">
        <v>0</v>
      </c>
      <c r="H203" s="184" t="n">
        <v>0</v>
      </c>
      <c r="I203" s="184" t="n">
        <v>0</v>
      </c>
      <c r="J203" s="184" t="n">
        <v>0</v>
      </c>
      <c r="K203" s="184" t="n">
        <f aca="false">SUM(E203:J203)</f>
        <v>0</v>
      </c>
      <c r="L203" s="461" t="n">
        <v>155185050</v>
      </c>
    </row>
    <row r="204" customFormat="false" ht="13.1" hidden="false" customHeight="false" outlineLevel="0" collapsed="false">
      <c r="A204" s="382" t="s">
        <v>485</v>
      </c>
      <c r="B204" s="382" t="s">
        <v>217</v>
      </c>
      <c r="C204" s="196" t="s">
        <v>222</v>
      </c>
      <c r="D204" s="416" t="s">
        <v>493</v>
      </c>
      <c r="E204" s="184" t="n">
        <v>934050</v>
      </c>
      <c r="F204" s="184" t="n">
        <v>800400</v>
      </c>
      <c r="G204" s="184" t="n">
        <v>8161400</v>
      </c>
      <c r="H204" s="184" t="n">
        <v>18247050</v>
      </c>
      <c r="I204" s="184" t="n">
        <v>4099620</v>
      </c>
      <c r="J204" s="184" t="n">
        <v>60233620</v>
      </c>
      <c r="K204" s="184" t="n">
        <f aca="false">SUM(E204:J204)</f>
        <v>92476140</v>
      </c>
      <c r="L204" s="461" t="n">
        <v>2453978105</v>
      </c>
    </row>
    <row r="205" customFormat="false" ht="20.6" hidden="false" customHeight="false" outlineLevel="0" collapsed="false">
      <c r="A205" s="382" t="s">
        <v>485</v>
      </c>
      <c r="B205" s="382" t="s">
        <v>217</v>
      </c>
      <c r="C205" s="196" t="s">
        <v>494</v>
      </c>
      <c r="D205" s="416" t="s">
        <v>495</v>
      </c>
      <c r="E205" s="184" t="n">
        <v>0</v>
      </c>
      <c r="F205" s="184" t="n">
        <v>0</v>
      </c>
      <c r="G205" s="184" t="n">
        <v>0</v>
      </c>
      <c r="H205" s="184" t="n">
        <v>10952100</v>
      </c>
      <c r="I205" s="184" t="n">
        <v>0</v>
      </c>
      <c r="J205" s="184" t="n">
        <v>0</v>
      </c>
      <c r="K205" s="184" t="n">
        <f aca="false">SUM(E205:J205)</f>
        <v>10952100</v>
      </c>
      <c r="L205" s="461" t="n">
        <v>96691820</v>
      </c>
    </row>
    <row r="206" customFormat="false" ht="20.6" hidden="false" customHeight="false" outlineLevel="0" collapsed="false">
      <c r="A206" s="382" t="s">
        <v>485</v>
      </c>
      <c r="B206" s="382" t="s">
        <v>217</v>
      </c>
      <c r="C206" s="196" t="s">
        <v>224</v>
      </c>
      <c r="D206" s="416" t="s">
        <v>496</v>
      </c>
      <c r="E206" s="184" t="n">
        <v>30669</v>
      </c>
      <c r="F206" s="184" t="n">
        <v>9107504</v>
      </c>
      <c r="G206" s="184" t="n">
        <v>1878019</v>
      </c>
      <c r="H206" s="184" t="n">
        <v>2028209</v>
      </c>
      <c r="I206" s="184" t="n">
        <v>1620669</v>
      </c>
      <c r="J206" s="184" t="n">
        <v>182775</v>
      </c>
      <c r="K206" s="184" t="n">
        <f aca="false">SUM(E206:J206)</f>
        <v>14847845</v>
      </c>
      <c r="L206" s="461" t="n">
        <v>530543888</v>
      </c>
    </row>
    <row r="207" customFormat="false" ht="30" hidden="false" customHeight="false" outlineLevel="0" collapsed="false">
      <c r="A207" s="382" t="s">
        <v>485</v>
      </c>
      <c r="B207" s="382" t="s">
        <v>217</v>
      </c>
      <c r="C207" s="196" t="s">
        <v>497</v>
      </c>
      <c r="D207" s="416" t="s">
        <v>498</v>
      </c>
      <c r="E207" s="184" t="n">
        <v>0</v>
      </c>
      <c r="F207" s="184" t="n">
        <v>0</v>
      </c>
      <c r="G207" s="184" t="n">
        <v>306000</v>
      </c>
      <c r="H207" s="184" t="n">
        <v>0</v>
      </c>
      <c r="I207" s="184" t="n">
        <v>200410</v>
      </c>
      <c r="J207" s="184" t="n">
        <v>518100</v>
      </c>
      <c r="K207" s="184" t="n">
        <f aca="false">SUM(E207:J207)</f>
        <v>1024510</v>
      </c>
      <c r="L207" s="461" t="n">
        <v>132948093</v>
      </c>
    </row>
    <row r="208" customFormat="false" ht="13.1" hidden="false" customHeight="false" outlineLevel="0" collapsed="false">
      <c r="A208" s="382" t="s">
        <v>485</v>
      </c>
      <c r="B208" s="382" t="s">
        <v>217</v>
      </c>
      <c r="C208" s="196" t="s">
        <v>499</v>
      </c>
      <c r="D208" s="416" t="s">
        <v>500</v>
      </c>
      <c r="E208" s="184" t="n">
        <v>597000</v>
      </c>
      <c r="F208" s="184" t="n">
        <v>19459170</v>
      </c>
      <c r="G208" s="184" t="n">
        <v>0</v>
      </c>
      <c r="H208" s="184" t="n">
        <v>18402025</v>
      </c>
      <c r="I208" s="184" t="n">
        <v>2648280</v>
      </c>
      <c r="J208" s="184" t="n">
        <v>5777540</v>
      </c>
      <c r="K208" s="184" t="n">
        <f aca="false">SUM(E208:J208)</f>
        <v>46884015</v>
      </c>
      <c r="L208" s="461" t="n">
        <v>1514531488</v>
      </c>
    </row>
    <row r="209" customFormat="false" ht="20.6" hidden="false" customHeight="false" outlineLevel="0" collapsed="false">
      <c r="A209" s="382" t="s">
        <v>485</v>
      </c>
      <c r="B209" s="382" t="s">
        <v>217</v>
      </c>
      <c r="C209" s="196" t="s">
        <v>501</v>
      </c>
      <c r="D209" s="416" t="s">
        <v>502</v>
      </c>
      <c r="E209" s="184" t="n">
        <v>0</v>
      </c>
      <c r="F209" s="184" t="n">
        <v>4357950</v>
      </c>
      <c r="G209" s="184" t="n">
        <v>0</v>
      </c>
      <c r="H209" s="184" t="n">
        <v>0</v>
      </c>
      <c r="I209" s="184" t="n">
        <v>0</v>
      </c>
      <c r="J209" s="184" t="n">
        <v>0</v>
      </c>
      <c r="K209" s="184" t="n">
        <f aca="false">SUM(E209:J209)</f>
        <v>4357950</v>
      </c>
      <c r="L209" s="461" t="n">
        <v>202174614</v>
      </c>
    </row>
    <row r="210" customFormat="false" ht="20.6" hidden="false" customHeight="false" outlineLevel="0" collapsed="false">
      <c r="A210" s="382" t="s">
        <v>485</v>
      </c>
      <c r="B210" s="382" t="s">
        <v>217</v>
      </c>
      <c r="C210" s="196" t="s">
        <v>241</v>
      </c>
      <c r="D210" s="416" t="s">
        <v>503</v>
      </c>
      <c r="E210" s="184" t="n">
        <v>0</v>
      </c>
      <c r="F210" s="184" t="n">
        <v>0</v>
      </c>
      <c r="G210" s="184" t="n">
        <v>0</v>
      </c>
      <c r="H210" s="184" t="n">
        <v>0</v>
      </c>
      <c r="I210" s="184" t="n">
        <v>0</v>
      </c>
      <c r="J210" s="184" t="n">
        <v>0</v>
      </c>
      <c r="K210" s="184" t="n">
        <f aca="false">SUM(E210:J210)</f>
        <v>0</v>
      </c>
      <c r="L210" s="461" t="n">
        <v>959090420</v>
      </c>
    </row>
    <row r="211" customFormat="false" ht="30" hidden="false" customHeight="false" outlineLevel="0" collapsed="false">
      <c r="A211" s="382" t="s">
        <v>485</v>
      </c>
      <c r="B211" s="382" t="s">
        <v>217</v>
      </c>
      <c r="C211" s="196" t="s">
        <v>504</v>
      </c>
      <c r="D211" s="416" t="s">
        <v>505</v>
      </c>
      <c r="E211" s="184" t="n">
        <v>0</v>
      </c>
      <c r="F211" s="184" t="n">
        <v>4631610</v>
      </c>
      <c r="G211" s="184" t="n">
        <v>3759000</v>
      </c>
      <c r="H211" s="184" t="n">
        <v>8365120</v>
      </c>
      <c r="I211" s="184" t="n">
        <v>1675800</v>
      </c>
      <c r="J211" s="184" t="n">
        <v>1591080</v>
      </c>
      <c r="K211" s="184" t="n">
        <f aca="false">SUM(E211:J211)</f>
        <v>20022610</v>
      </c>
      <c r="L211" s="461" t="n">
        <v>769400369</v>
      </c>
    </row>
    <row r="212" customFormat="false" ht="39.35" hidden="false" customHeight="false" outlineLevel="0" collapsed="false">
      <c r="A212" s="382" t="s">
        <v>485</v>
      </c>
      <c r="B212" s="382" t="s">
        <v>217</v>
      </c>
      <c r="C212" s="196" t="s">
        <v>506</v>
      </c>
      <c r="D212" s="416" t="s">
        <v>507</v>
      </c>
      <c r="E212" s="184" t="n">
        <v>0</v>
      </c>
      <c r="F212" s="184" t="n">
        <v>8930000</v>
      </c>
      <c r="G212" s="184" t="n">
        <v>115200</v>
      </c>
      <c r="H212" s="184" t="n">
        <v>3357600</v>
      </c>
      <c r="I212" s="184" t="n">
        <v>0</v>
      </c>
      <c r="J212" s="184" t="n">
        <v>0</v>
      </c>
      <c r="K212" s="184" t="n">
        <f aca="false">SUM(E212:J212)</f>
        <v>12402800</v>
      </c>
      <c r="L212" s="461" t="n">
        <v>175031086</v>
      </c>
    </row>
    <row r="213" customFormat="false" ht="13.1" hidden="false" customHeight="false" outlineLevel="0" collapsed="false">
      <c r="A213" s="382" t="s">
        <v>485</v>
      </c>
      <c r="B213" s="382" t="s">
        <v>217</v>
      </c>
      <c r="C213" s="196" t="s">
        <v>243</v>
      </c>
      <c r="D213" s="416" t="s">
        <v>508</v>
      </c>
      <c r="E213" s="184" t="n">
        <v>0</v>
      </c>
      <c r="F213" s="184" t="n">
        <v>0</v>
      </c>
      <c r="G213" s="184" t="n">
        <v>0</v>
      </c>
      <c r="H213" s="184" t="n">
        <v>0</v>
      </c>
      <c r="I213" s="184" t="n">
        <v>0</v>
      </c>
      <c r="J213" s="184" t="n">
        <v>0</v>
      </c>
      <c r="K213" s="184" t="n">
        <f aca="false">SUM(E213:J213)</f>
        <v>0</v>
      </c>
      <c r="L213" s="461" t="n">
        <v>129081254</v>
      </c>
    </row>
    <row r="214" customFormat="false" ht="20.6" hidden="false" customHeight="false" outlineLevel="0" collapsed="false">
      <c r="A214" s="382" t="s">
        <v>485</v>
      </c>
      <c r="B214" s="382" t="s">
        <v>217</v>
      </c>
      <c r="C214" s="196" t="s">
        <v>509</v>
      </c>
      <c r="D214" s="416" t="s">
        <v>510</v>
      </c>
      <c r="E214" s="184" t="n">
        <v>0</v>
      </c>
      <c r="F214" s="184" t="n">
        <v>0</v>
      </c>
      <c r="G214" s="184" t="n">
        <v>0</v>
      </c>
      <c r="H214" s="184" t="n">
        <v>0</v>
      </c>
      <c r="I214" s="184" t="n">
        <v>0</v>
      </c>
      <c r="J214" s="184" t="n">
        <v>0</v>
      </c>
      <c r="K214" s="184" t="n">
        <f aca="false">SUM(E214:J214)</f>
        <v>0</v>
      </c>
      <c r="L214" s="461" t="n">
        <v>21306180</v>
      </c>
    </row>
    <row r="215" customFormat="false" ht="13.1" hidden="false" customHeight="false" outlineLevel="0" collapsed="false">
      <c r="A215" s="382" t="s">
        <v>485</v>
      </c>
      <c r="B215" s="382" t="s">
        <v>217</v>
      </c>
      <c r="C215" s="196" t="s">
        <v>218</v>
      </c>
      <c r="D215" s="416" t="s">
        <v>511</v>
      </c>
      <c r="E215" s="184" t="n">
        <v>0</v>
      </c>
      <c r="F215" s="184" t="n">
        <v>6269481</v>
      </c>
      <c r="G215" s="184" t="n">
        <v>527040</v>
      </c>
      <c r="H215" s="184" t="n">
        <v>3045204</v>
      </c>
      <c r="I215" s="184" t="n">
        <v>1104900</v>
      </c>
      <c r="J215" s="184" t="n">
        <v>8349858</v>
      </c>
      <c r="K215" s="184" t="n">
        <f aca="false">SUM(E215:J215)</f>
        <v>19296483</v>
      </c>
      <c r="L215" s="461" t="n">
        <v>388194611</v>
      </c>
    </row>
    <row r="216" customFormat="false" ht="13.1" hidden="false" customHeight="false" outlineLevel="0" collapsed="false">
      <c r="A216" s="382" t="s">
        <v>485</v>
      </c>
      <c r="B216" s="382" t="s">
        <v>217</v>
      </c>
      <c r="C216" s="196" t="s">
        <v>220</v>
      </c>
      <c r="D216" s="416" t="s">
        <v>513</v>
      </c>
      <c r="E216" s="184" t="n">
        <v>0</v>
      </c>
      <c r="F216" s="184" t="n">
        <v>90720</v>
      </c>
      <c r="G216" s="184" t="n">
        <v>0</v>
      </c>
      <c r="H216" s="184" t="n">
        <v>2799000</v>
      </c>
      <c r="I216" s="184" t="n">
        <v>0</v>
      </c>
      <c r="J216" s="184" t="n">
        <v>0</v>
      </c>
      <c r="K216" s="184" t="n">
        <f aca="false">SUM(E216:J216)</f>
        <v>2889720</v>
      </c>
      <c r="L216" s="461" t="n">
        <v>291017066</v>
      </c>
    </row>
    <row r="217" customFormat="false" ht="13.1" hidden="false" customHeight="false" outlineLevel="0" collapsed="false">
      <c r="A217" s="382" t="s">
        <v>485</v>
      </c>
      <c r="B217" s="382" t="s">
        <v>217</v>
      </c>
      <c r="C217" s="196" t="s">
        <v>222</v>
      </c>
      <c r="D217" s="416" t="s">
        <v>514</v>
      </c>
      <c r="E217" s="184" t="n">
        <v>0</v>
      </c>
      <c r="F217" s="184" t="n">
        <v>324720</v>
      </c>
      <c r="G217" s="184" t="n">
        <v>0</v>
      </c>
      <c r="H217" s="184" t="n">
        <v>0</v>
      </c>
      <c r="I217" s="184" t="n">
        <v>0</v>
      </c>
      <c r="J217" s="184" t="n">
        <v>0</v>
      </c>
      <c r="K217" s="184" t="n">
        <f aca="false">SUM(E217:J217)</f>
        <v>324720</v>
      </c>
      <c r="L217" s="461" t="n">
        <v>231736222</v>
      </c>
    </row>
    <row r="218" customFormat="false" ht="20.6" hidden="false" customHeight="false" outlineLevel="0" collapsed="false">
      <c r="A218" s="382" t="s">
        <v>485</v>
      </c>
      <c r="B218" s="382" t="s">
        <v>217</v>
      </c>
      <c r="C218" s="196" t="s">
        <v>224</v>
      </c>
      <c r="D218" s="416" t="s">
        <v>515</v>
      </c>
      <c r="E218" s="184" t="n">
        <v>0</v>
      </c>
      <c r="F218" s="184" t="n">
        <v>0</v>
      </c>
      <c r="G218" s="184" t="n">
        <v>0</v>
      </c>
      <c r="H218" s="184" t="n">
        <v>0</v>
      </c>
      <c r="I218" s="184" t="n">
        <v>0</v>
      </c>
      <c r="J218" s="184" t="n">
        <v>0</v>
      </c>
      <c r="K218" s="184" t="n">
        <f aca="false">SUM(E218:J218)</f>
        <v>0</v>
      </c>
      <c r="L218" s="461" t="n">
        <v>2388876</v>
      </c>
    </row>
    <row r="219" customFormat="false" ht="20.6" hidden="false" customHeight="false" outlineLevel="0" collapsed="false">
      <c r="A219" s="382" t="s">
        <v>485</v>
      </c>
      <c r="B219" s="382" t="s">
        <v>217</v>
      </c>
      <c r="C219" s="196" t="s">
        <v>516</v>
      </c>
      <c r="D219" s="416" t="s">
        <v>517</v>
      </c>
      <c r="E219" s="184" t="n">
        <v>0</v>
      </c>
      <c r="F219" s="184" t="n">
        <v>0</v>
      </c>
      <c r="G219" s="184" t="n">
        <v>0</v>
      </c>
      <c r="H219" s="184" t="n">
        <v>0</v>
      </c>
      <c r="I219" s="184" t="n">
        <v>0</v>
      </c>
      <c r="J219" s="184" t="n">
        <v>0</v>
      </c>
      <c r="K219" s="184" t="n">
        <f aca="false">SUM(E219:J219)</f>
        <v>0</v>
      </c>
      <c r="L219" s="461" t="n">
        <v>0</v>
      </c>
    </row>
    <row r="220" customFormat="false" ht="13.1" hidden="false" customHeight="false" outlineLevel="0" collapsed="false">
      <c r="A220" s="382" t="s">
        <v>485</v>
      </c>
      <c r="B220" s="382" t="s">
        <v>217</v>
      </c>
      <c r="C220" s="196" t="s">
        <v>226</v>
      </c>
      <c r="D220" s="416" t="s">
        <v>518</v>
      </c>
      <c r="E220" s="184" t="n">
        <v>0</v>
      </c>
      <c r="F220" s="184" t="n">
        <v>0</v>
      </c>
      <c r="G220" s="184" t="n">
        <v>0</v>
      </c>
      <c r="H220" s="184" t="n">
        <v>0</v>
      </c>
      <c r="I220" s="184" t="n">
        <v>0</v>
      </c>
      <c r="J220" s="184" t="n">
        <v>0</v>
      </c>
      <c r="K220" s="184" t="n">
        <f aca="false">SUM(E220:J220)</f>
        <v>0</v>
      </c>
      <c r="L220" s="461" t="n">
        <v>11551613</v>
      </c>
    </row>
    <row r="221" customFormat="false" ht="20.6" hidden="false" customHeight="false" outlineLevel="0" collapsed="false">
      <c r="A221" s="382" t="s">
        <v>485</v>
      </c>
      <c r="B221" s="382" t="s">
        <v>217</v>
      </c>
      <c r="C221" s="196" t="s">
        <v>519</v>
      </c>
      <c r="D221" s="416" t="s">
        <v>520</v>
      </c>
      <c r="E221" s="184" t="n">
        <v>0</v>
      </c>
      <c r="F221" s="184" t="n">
        <v>0</v>
      </c>
      <c r="G221" s="184" t="n">
        <v>0</v>
      </c>
      <c r="H221" s="184" t="n">
        <v>0</v>
      </c>
      <c r="I221" s="184" t="n">
        <v>0</v>
      </c>
      <c r="J221" s="184" t="n">
        <v>0</v>
      </c>
      <c r="K221" s="184" t="n">
        <f aca="false">SUM(E221:J221)</f>
        <v>0</v>
      </c>
      <c r="L221" s="461" t="n">
        <v>0</v>
      </c>
    </row>
    <row r="222" customFormat="false" ht="20.6" hidden="false" customHeight="false" outlineLevel="0" collapsed="false">
      <c r="A222" s="382" t="s">
        <v>485</v>
      </c>
      <c r="B222" s="382" t="s">
        <v>217</v>
      </c>
      <c r="C222" s="196" t="s">
        <v>509</v>
      </c>
      <c r="D222" s="416" t="s">
        <v>521</v>
      </c>
      <c r="E222" s="184" t="n">
        <v>0</v>
      </c>
      <c r="F222" s="184" t="n">
        <v>0</v>
      </c>
      <c r="G222" s="184" t="n">
        <v>0</v>
      </c>
      <c r="H222" s="184" t="n">
        <v>0</v>
      </c>
      <c r="I222" s="184" t="n">
        <v>0</v>
      </c>
      <c r="J222" s="184" t="n">
        <v>0</v>
      </c>
      <c r="K222" s="184" t="n">
        <f aca="false">SUM(E222:J222)</f>
        <v>0</v>
      </c>
      <c r="L222" s="461" t="n">
        <v>0</v>
      </c>
    </row>
    <row r="223" customFormat="false" ht="20.6" hidden="false" customHeight="false" outlineLevel="0" collapsed="false">
      <c r="A223" s="382" t="s">
        <v>485</v>
      </c>
      <c r="B223" s="382" t="s">
        <v>217</v>
      </c>
      <c r="C223" s="196" t="s">
        <v>522</v>
      </c>
      <c r="D223" s="416" t="s">
        <v>523</v>
      </c>
      <c r="E223" s="184" t="n">
        <v>0</v>
      </c>
      <c r="F223" s="184" t="n">
        <v>0</v>
      </c>
      <c r="G223" s="184" t="n">
        <v>0</v>
      </c>
      <c r="H223" s="184" t="n">
        <v>0</v>
      </c>
      <c r="I223" s="184" t="n">
        <v>0</v>
      </c>
      <c r="J223" s="184" t="n">
        <v>0</v>
      </c>
      <c r="K223" s="184" t="n">
        <f aca="false">SUM(E223:J223)</f>
        <v>0</v>
      </c>
      <c r="L223" s="461" t="n">
        <v>0</v>
      </c>
    </row>
    <row r="224" customFormat="false" ht="13.1" hidden="false" customHeight="false" outlineLevel="0" collapsed="false">
      <c r="A224" s="382" t="s">
        <v>485</v>
      </c>
      <c r="B224" s="413" t="s">
        <v>561</v>
      </c>
      <c r="C224" s="196" t="s">
        <v>524</v>
      </c>
      <c r="D224" s="416" t="s">
        <v>525</v>
      </c>
      <c r="E224" s="184" t="n">
        <v>166830</v>
      </c>
      <c r="F224" s="184" t="n">
        <v>453390</v>
      </c>
      <c r="G224" s="184" t="n">
        <v>1827270</v>
      </c>
      <c r="H224" s="184" t="n">
        <v>1162080</v>
      </c>
      <c r="I224" s="184" t="n">
        <v>382100</v>
      </c>
      <c r="J224" s="184" t="n">
        <v>459520</v>
      </c>
      <c r="K224" s="184" t="n">
        <f aca="false">SUM(E224:J224)</f>
        <v>4451190</v>
      </c>
      <c r="L224" s="461" t="n">
        <v>87594750</v>
      </c>
    </row>
    <row r="225" customFormat="false" ht="13.1" hidden="false" customHeight="false" outlineLevel="0" collapsed="false">
      <c r="A225" s="382" t="s">
        <v>485</v>
      </c>
      <c r="B225" s="413" t="s">
        <v>561</v>
      </c>
      <c r="C225" s="196" t="s">
        <v>526</v>
      </c>
      <c r="D225" s="416" t="s">
        <v>527</v>
      </c>
      <c r="E225" s="184" t="n">
        <v>0</v>
      </c>
      <c r="F225" s="184" t="n">
        <v>0</v>
      </c>
      <c r="G225" s="184" t="n">
        <v>0</v>
      </c>
      <c r="H225" s="184" t="n">
        <v>0</v>
      </c>
      <c r="I225" s="184" t="n">
        <v>360</v>
      </c>
      <c r="J225" s="184" t="n">
        <v>0</v>
      </c>
      <c r="K225" s="184" t="n">
        <f aca="false">SUM(E225:J225)</f>
        <v>360</v>
      </c>
      <c r="L225" s="461" t="n">
        <v>5042350</v>
      </c>
    </row>
    <row r="226" customFormat="false" ht="20.6" hidden="false" customHeight="false" outlineLevel="0" collapsed="false">
      <c r="A226" s="382" t="s">
        <v>485</v>
      </c>
      <c r="B226" s="413" t="s">
        <v>561</v>
      </c>
      <c r="C226" s="196" t="s">
        <v>528</v>
      </c>
      <c r="D226" s="416" t="s">
        <v>529</v>
      </c>
      <c r="E226" s="184" t="n">
        <v>0</v>
      </c>
      <c r="F226" s="184" t="n">
        <v>0</v>
      </c>
      <c r="G226" s="184" t="n">
        <v>0</v>
      </c>
      <c r="H226" s="184" t="n">
        <v>0</v>
      </c>
      <c r="I226" s="184" t="n">
        <v>0</v>
      </c>
      <c r="J226" s="184" t="n">
        <v>0</v>
      </c>
      <c r="K226" s="184" t="n">
        <f aca="false">SUM(E226:J226)</f>
        <v>0</v>
      </c>
      <c r="L226" s="461" t="n">
        <v>0</v>
      </c>
    </row>
    <row r="227" customFormat="false" ht="30" hidden="false" customHeight="false" outlineLevel="0" collapsed="false">
      <c r="A227" s="382" t="s">
        <v>485</v>
      </c>
      <c r="B227" s="413" t="s">
        <v>561</v>
      </c>
      <c r="C227" s="196" t="s">
        <v>530</v>
      </c>
      <c r="D227" s="416" t="s">
        <v>531</v>
      </c>
      <c r="E227" s="184" t="n">
        <v>0</v>
      </c>
      <c r="F227" s="184" t="n">
        <v>0</v>
      </c>
      <c r="G227" s="184" t="n">
        <v>0</v>
      </c>
      <c r="H227" s="184" t="n">
        <v>0</v>
      </c>
      <c r="I227" s="184" t="n">
        <v>0</v>
      </c>
      <c r="J227" s="184" t="n">
        <v>0</v>
      </c>
      <c r="K227" s="184" t="n">
        <f aca="false">SUM(E227:J227)</f>
        <v>0</v>
      </c>
      <c r="L227" s="461" t="n">
        <v>0</v>
      </c>
    </row>
    <row r="228" customFormat="false" ht="20.6" hidden="false" customHeight="false" outlineLevel="0" collapsed="false">
      <c r="A228" s="382" t="s">
        <v>485</v>
      </c>
      <c r="B228" s="413" t="s">
        <v>561</v>
      </c>
      <c r="C228" s="196" t="s">
        <v>532</v>
      </c>
      <c r="D228" s="416" t="s">
        <v>533</v>
      </c>
      <c r="E228" s="184" t="n">
        <v>0</v>
      </c>
      <c r="F228" s="184" t="n">
        <v>0</v>
      </c>
      <c r="G228" s="184" t="n">
        <v>0</v>
      </c>
      <c r="H228" s="184" t="n">
        <v>0</v>
      </c>
      <c r="I228" s="184" t="n">
        <v>0</v>
      </c>
      <c r="J228" s="184" t="n">
        <v>0</v>
      </c>
      <c r="K228" s="184" t="n">
        <f aca="false">SUM(E228:J228)</f>
        <v>0</v>
      </c>
      <c r="L228" s="461" t="n">
        <v>115300</v>
      </c>
    </row>
    <row r="229" customFormat="false" ht="20.6" hidden="false" customHeight="false" outlineLevel="0" collapsed="false">
      <c r="A229" s="382" t="s">
        <v>485</v>
      </c>
      <c r="B229" s="413" t="s">
        <v>561</v>
      </c>
      <c r="C229" s="196" t="s">
        <v>534</v>
      </c>
      <c r="D229" s="416" t="s">
        <v>535</v>
      </c>
      <c r="E229" s="184" t="n">
        <v>0</v>
      </c>
      <c r="F229" s="184" t="n">
        <v>0</v>
      </c>
      <c r="G229" s="184" t="n">
        <v>60500</v>
      </c>
      <c r="H229" s="184" t="n">
        <v>0</v>
      </c>
      <c r="I229" s="184" t="n">
        <v>0</v>
      </c>
      <c r="J229" s="184" t="n">
        <v>45100</v>
      </c>
      <c r="K229" s="184" t="n">
        <f aca="false">SUM(E229:J229)</f>
        <v>105600</v>
      </c>
      <c r="L229" s="461" t="n">
        <v>11884160</v>
      </c>
    </row>
    <row r="230" customFormat="false" ht="20.6" hidden="false" customHeight="false" outlineLevel="0" collapsed="false">
      <c r="A230" s="382" t="s">
        <v>485</v>
      </c>
      <c r="B230" s="413" t="s">
        <v>561</v>
      </c>
      <c r="C230" s="196" t="s">
        <v>536</v>
      </c>
      <c r="D230" s="416" t="s">
        <v>537</v>
      </c>
      <c r="E230" s="184" t="n">
        <v>739639</v>
      </c>
      <c r="F230" s="184" t="n">
        <v>96938</v>
      </c>
      <c r="G230" s="184" t="n">
        <v>457780</v>
      </c>
      <c r="H230" s="184" t="n">
        <v>1909610</v>
      </c>
      <c r="I230" s="184" t="n">
        <v>1233703</v>
      </c>
      <c r="J230" s="184" t="n">
        <v>329658</v>
      </c>
      <c r="K230" s="184" t="n">
        <f aca="false">SUM(E230:J230)</f>
        <v>4767328</v>
      </c>
      <c r="L230" s="461" t="n">
        <v>72975241</v>
      </c>
    </row>
    <row r="231" customFormat="false" ht="20.6" hidden="false" customHeight="false" outlineLevel="0" collapsed="false">
      <c r="A231" s="382" t="s">
        <v>485</v>
      </c>
      <c r="B231" s="413" t="s">
        <v>561</v>
      </c>
      <c r="C231" s="196" t="s">
        <v>538</v>
      </c>
      <c r="D231" s="416" t="s">
        <v>539</v>
      </c>
      <c r="E231" s="184" t="n">
        <v>0</v>
      </c>
      <c r="F231" s="184" t="n">
        <v>1157100</v>
      </c>
      <c r="G231" s="184" t="n">
        <v>1586900</v>
      </c>
      <c r="H231" s="184" t="n">
        <v>6816500</v>
      </c>
      <c r="I231" s="184" t="n">
        <v>2553000</v>
      </c>
      <c r="J231" s="184" t="n">
        <v>0</v>
      </c>
      <c r="K231" s="184" t="n">
        <f aca="false">SUM(E231:J231)</f>
        <v>12113500</v>
      </c>
      <c r="L231" s="461" t="n">
        <v>211771960</v>
      </c>
    </row>
    <row r="232" customFormat="false" ht="20.6" hidden="false" customHeight="false" outlineLevel="0" collapsed="false">
      <c r="A232" s="382" t="s">
        <v>485</v>
      </c>
      <c r="B232" s="413" t="s">
        <v>561</v>
      </c>
      <c r="C232" s="196" t="s">
        <v>540</v>
      </c>
      <c r="D232" s="416" t="s">
        <v>541</v>
      </c>
      <c r="E232" s="184" t="n">
        <v>0</v>
      </c>
      <c r="F232" s="184" t="n">
        <v>9150</v>
      </c>
      <c r="G232" s="184" t="n">
        <v>5182320</v>
      </c>
      <c r="H232" s="184" t="n">
        <v>5000</v>
      </c>
      <c r="I232" s="184" t="n">
        <v>84120</v>
      </c>
      <c r="J232" s="184" t="n">
        <v>0</v>
      </c>
      <c r="K232" s="184" t="n">
        <f aca="false">SUM(E232:J232)</f>
        <v>5280590</v>
      </c>
      <c r="L232" s="461" t="n">
        <v>19866250</v>
      </c>
    </row>
    <row r="233" customFormat="false" ht="20.6" hidden="false" customHeight="false" outlineLevel="0" collapsed="false">
      <c r="A233" s="382" t="s">
        <v>485</v>
      </c>
      <c r="B233" s="413" t="s">
        <v>561</v>
      </c>
      <c r="C233" s="196" t="s">
        <v>542</v>
      </c>
      <c r="D233" s="416" t="s">
        <v>543</v>
      </c>
      <c r="E233" s="184" t="n">
        <v>0</v>
      </c>
      <c r="F233" s="184" t="n">
        <v>14400</v>
      </c>
      <c r="G233" s="184" t="n">
        <v>110800</v>
      </c>
      <c r="H233" s="184" t="n">
        <v>120000</v>
      </c>
      <c r="I233" s="184" t="n">
        <v>0</v>
      </c>
      <c r="J233" s="184" t="n">
        <v>0</v>
      </c>
      <c r="K233" s="184" t="n">
        <f aca="false">SUM(E233:J233)</f>
        <v>245200</v>
      </c>
      <c r="L233" s="461" t="n">
        <v>6814800</v>
      </c>
    </row>
    <row r="234" customFormat="false" ht="13.1" hidden="false" customHeight="false" outlineLevel="0" collapsed="false">
      <c r="A234" s="382" t="s">
        <v>485</v>
      </c>
      <c r="B234" s="413" t="s">
        <v>561</v>
      </c>
      <c r="C234" s="196" t="s">
        <v>544</v>
      </c>
      <c r="D234" s="416" t="s">
        <v>545</v>
      </c>
      <c r="E234" s="184" t="n">
        <v>1091200</v>
      </c>
      <c r="F234" s="184" t="n">
        <v>398970</v>
      </c>
      <c r="G234" s="184" t="n">
        <v>0</v>
      </c>
      <c r="H234" s="184" t="n">
        <v>372000</v>
      </c>
      <c r="I234" s="184" t="n">
        <v>3830072</v>
      </c>
      <c r="J234" s="184" t="n">
        <v>0</v>
      </c>
      <c r="K234" s="184" t="n">
        <f aca="false">SUM(E234:J234)</f>
        <v>5692242</v>
      </c>
      <c r="L234" s="461" t="n">
        <v>129546065</v>
      </c>
    </row>
    <row r="235" customFormat="false" ht="20.6" hidden="false" customHeight="false" outlineLevel="0" collapsed="false">
      <c r="A235" s="382" t="s">
        <v>485</v>
      </c>
      <c r="B235" s="413" t="s">
        <v>561</v>
      </c>
      <c r="C235" s="196" t="s">
        <v>546</v>
      </c>
      <c r="D235" s="416" t="s">
        <v>547</v>
      </c>
      <c r="E235" s="184" t="n">
        <v>0</v>
      </c>
      <c r="F235" s="184" t="n">
        <v>0</v>
      </c>
      <c r="G235" s="184" t="n">
        <v>0</v>
      </c>
      <c r="H235" s="184" t="n">
        <v>0</v>
      </c>
      <c r="I235" s="184" t="n">
        <v>0</v>
      </c>
      <c r="J235" s="184" t="n">
        <v>0</v>
      </c>
      <c r="K235" s="184" t="n">
        <f aca="false">SUM(E235:J235)</f>
        <v>0</v>
      </c>
      <c r="L235" s="461" t="n">
        <v>0</v>
      </c>
    </row>
    <row r="236" customFormat="false" ht="20.6" hidden="false" customHeight="false" outlineLevel="0" collapsed="false">
      <c r="A236" s="382" t="s">
        <v>485</v>
      </c>
      <c r="B236" s="413" t="s">
        <v>561</v>
      </c>
      <c r="C236" s="196" t="s">
        <v>548</v>
      </c>
      <c r="D236" s="416" t="s">
        <v>549</v>
      </c>
      <c r="E236" s="184" t="n">
        <v>0</v>
      </c>
      <c r="F236" s="184" t="n">
        <v>0</v>
      </c>
      <c r="G236" s="184" t="n">
        <v>0</v>
      </c>
      <c r="H236" s="184" t="n">
        <v>0</v>
      </c>
      <c r="I236" s="184" t="n">
        <v>0</v>
      </c>
      <c r="J236" s="184" t="n">
        <v>0</v>
      </c>
      <c r="K236" s="184" t="n">
        <f aca="false">SUM(E236:J236)</f>
        <v>0</v>
      </c>
      <c r="L236" s="461" t="n">
        <v>0</v>
      </c>
    </row>
    <row r="237" customFormat="false" ht="20.6" hidden="false" customHeight="false" outlineLevel="0" collapsed="false">
      <c r="A237" s="382" t="s">
        <v>485</v>
      </c>
      <c r="B237" s="413" t="s">
        <v>561</v>
      </c>
      <c r="C237" s="196" t="s">
        <v>550</v>
      </c>
      <c r="D237" s="416" t="s">
        <v>551</v>
      </c>
      <c r="E237" s="184" t="n">
        <v>0</v>
      </c>
      <c r="F237" s="184" t="n">
        <v>0</v>
      </c>
      <c r="G237" s="184" t="n">
        <v>0</v>
      </c>
      <c r="H237" s="184" t="n">
        <v>0</v>
      </c>
      <c r="I237" s="184" t="n">
        <v>0</v>
      </c>
      <c r="J237" s="184" t="n">
        <v>0</v>
      </c>
      <c r="K237" s="184" t="n">
        <f aca="false">SUM(E237:J237)</f>
        <v>0</v>
      </c>
      <c r="L237" s="461" t="n">
        <v>0</v>
      </c>
    </row>
    <row r="238" customFormat="false" ht="20.6" hidden="false" customHeight="false" outlineLevel="0" collapsed="false">
      <c r="A238" s="382" t="s">
        <v>485</v>
      </c>
      <c r="B238" s="413" t="s">
        <v>561</v>
      </c>
      <c r="C238" s="196" t="s">
        <v>552</v>
      </c>
      <c r="D238" s="416" t="s">
        <v>553</v>
      </c>
      <c r="E238" s="184" t="n">
        <v>0</v>
      </c>
      <c r="F238" s="184" t="n">
        <v>0</v>
      </c>
      <c r="G238" s="184" t="n">
        <v>0</v>
      </c>
      <c r="H238" s="184" t="n">
        <v>0</v>
      </c>
      <c r="I238" s="184" t="n">
        <v>0</v>
      </c>
      <c r="J238" s="184" t="n">
        <v>0</v>
      </c>
      <c r="K238" s="184" t="n">
        <f aca="false">SUM(E238:J238)</f>
        <v>0</v>
      </c>
      <c r="L238" s="461" t="n">
        <v>0</v>
      </c>
    </row>
    <row r="239" customFormat="false" ht="30" hidden="false" customHeight="false" outlineLevel="0" collapsed="false">
      <c r="A239" s="382" t="s">
        <v>485</v>
      </c>
      <c r="B239" s="413" t="s">
        <v>561</v>
      </c>
      <c r="C239" s="196" t="s">
        <v>554</v>
      </c>
      <c r="D239" s="416" t="s">
        <v>555</v>
      </c>
      <c r="E239" s="184" t="n">
        <v>0</v>
      </c>
      <c r="F239" s="184" t="n">
        <v>0</v>
      </c>
      <c r="G239" s="184" t="n">
        <v>0</v>
      </c>
      <c r="H239" s="184" t="n">
        <v>690900</v>
      </c>
      <c r="I239" s="184" t="n">
        <v>705000</v>
      </c>
      <c r="J239" s="184" t="n">
        <v>423000</v>
      </c>
      <c r="K239" s="184" t="n">
        <f aca="false">SUM(E239:J239)</f>
        <v>1818900</v>
      </c>
      <c r="L239" s="461" t="n">
        <v>21996000</v>
      </c>
    </row>
    <row r="240" customFormat="false" ht="20.6" hidden="false" customHeight="false" outlineLevel="0" collapsed="false">
      <c r="A240" s="382" t="s">
        <v>485</v>
      </c>
      <c r="B240" s="413" t="s">
        <v>561</v>
      </c>
      <c r="C240" s="196" t="s">
        <v>556</v>
      </c>
      <c r="D240" s="416" t="s">
        <v>557</v>
      </c>
      <c r="E240" s="184" t="n">
        <v>0</v>
      </c>
      <c r="F240" s="184" t="n">
        <v>0</v>
      </c>
      <c r="G240" s="184" t="n">
        <v>0</v>
      </c>
      <c r="H240" s="184" t="n">
        <v>0</v>
      </c>
      <c r="I240" s="184" t="n">
        <v>0</v>
      </c>
      <c r="J240" s="184" t="n">
        <v>0</v>
      </c>
      <c r="K240" s="184" t="n">
        <f aca="false">SUM(E240:J240)</f>
        <v>0</v>
      </c>
      <c r="L240" s="461" t="n">
        <v>0</v>
      </c>
    </row>
    <row r="241" customFormat="false" ht="20.6" hidden="false" customHeight="false" outlineLevel="0" collapsed="false">
      <c r="A241" s="382" t="s">
        <v>485</v>
      </c>
      <c r="B241" s="413" t="s">
        <v>561</v>
      </c>
      <c r="C241" s="196" t="s">
        <v>558</v>
      </c>
      <c r="D241" s="416" t="s">
        <v>559</v>
      </c>
      <c r="E241" s="184" t="n">
        <v>0</v>
      </c>
      <c r="F241" s="184" t="n">
        <v>0</v>
      </c>
      <c r="G241" s="184" t="n">
        <v>0</v>
      </c>
      <c r="H241" s="184" t="n">
        <v>0</v>
      </c>
      <c r="I241" s="184" t="n">
        <v>0</v>
      </c>
      <c r="J241" s="184" t="n">
        <v>0</v>
      </c>
      <c r="K241" s="184" t="n">
        <f aca="false">SUM(E241:J241)</f>
        <v>0</v>
      </c>
      <c r="L241" s="461" t="n">
        <v>1056000</v>
      </c>
    </row>
    <row r="242" customFormat="false" ht="20.6" hidden="false" customHeight="false" outlineLevel="0" collapsed="false">
      <c r="A242" s="382" t="s">
        <v>485</v>
      </c>
      <c r="B242" s="413" t="s">
        <v>561</v>
      </c>
      <c r="C242" s="196" t="s">
        <v>562</v>
      </c>
      <c r="D242" s="416" t="s">
        <v>563</v>
      </c>
      <c r="E242" s="184" t="n">
        <v>0</v>
      </c>
      <c r="F242" s="184" t="n">
        <v>0</v>
      </c>
      <c r="G242" s="184" t="n">
        <v>0</v>
      </c>
      <c r="H242" s="184" t="n">
        <v>0</v>
      </c>
      <c r="I242" s="184" t="n">
        <v>0</v>
      </c>
      <c r="J242" s="184" t="n">
        <v>0</v>
      </c>
      <c r="K242" s="184" t="n">
        <f aca="false">SUM(E242:J242)</f>
        <v>0</v>
      </c>
      <c r="L242" s="461" t="n">
        <v>0</v>
      </c>
    </row>
    <row r="243" customFormat="false" ht="20.6" hidden="false" customHeight="false" outlineLevel="0" collapsed="false">
      <c r="A243" s="382" t="s">
        <v>485</v>
      </c>
      <c r="B243" s="413" t="s">
        <v>561</v>
      </c>
      <c r="C243" s="196" t="s">
        <v>1345</v>
      </c>
      <c r="D243" s="416" t="s">
        <v>1346</v>
      </c>
      <c r="E243" s="184" t="n">
        <v>0</v>
      </c>
      <c r="F243" s="184" t="n">
        <v>0</v>
      </c>
      <c r="G243" s="184" t="n">
        <v>0</v>
      </c>
      <c r="H243" s="184" t="n">
        <v>0</v>
      </c>
      <c r="I243" s="184" t="n">
        <v>0</v>
      </c>
      <c r="J243" s="184" t="n">
        <v>0</v>
      </c>
      <c r="K243" s="184" t="n">
        <f aca="false">SUM(E243:J243)</f>
        <v>0</v>
      </c>
      <c r="L243" s="461" t="n">
        <v>0</v>
      </c>
    </row>
    <row r="244" customFormat="false" ht="20.6" hidden="false" customHeight="false" outlineLevel="0" collapsed="false">
      <c r="A244" s="382" t="s">
        <v>485</v>
      </c>
      <c r="B244" s="413" t="s">
        <v>561</v>
      </c>
      <c r="C244" s="196" t="s">
        <v>567</v>
      </c>
      <c r="D244" s="416" t="s">
        <v>568</v>
      </c>
      <c r="E244" s="184" t="n">
        <v>0</v>
      </c>
      <c r="F244" s="184" t="n">
        <v>0</v>
      </c>
      <c r="G244" s="184" t="n">
        <v>0</v>
      </c>
      <c r="H244" s="184" t="n">
        <v>0</v>
      </c>
      <c r="I244" s="184" t="n">
        <v>0</v>
      </c>
      <c r="J244" s="184" t="n">
        <v>0</v>
      </c>
      <c r="K244" s="184" t="n">
        <f aca="false">SUM(E244:J244)</f>
        <v>0</v>
      </c>
      <c r="L244" s="461" t="n">
        <v>10948800</v>
      </c>
    </row>
    <row r="245" customFormat="false" ht="13.1" hidden="false" customHeight="false" outlineLevel="0" collapsed="false">
      <c r="A245" s="382" t="s">
        <v>485</v>
      </c>
      <c r="B245" s="413" t="s">
        <v>561</v>
      </c>
      <c r="C245" s="196" t="s">
        <v>569</v>
      </c>
      <c r="D245" s="416" t="s">
        <v>570</v>
      </c>
      <c r="E245" s="184" t="n">
        <v>0</v>
      </c>
      <c r="F245" s="184" t="n">
        <v>0</v>
      </c>
      <c r="G245" s="184" t="n">
        <v>0</v>
      </c>
      <c r="H245" s="184" t="n">
        <v>0</v>
      </c>
      <c r="I245" s="184" t="n">
        <v>0</v>
      </c>
      <c r="J245" s="184" t="n">
        <v>0</v>
      </c>
      <c r="K245" s="184" t="n">
        <f aca="false">SUM(E245:J245)</f>
        <v>0</v>
      </c>
      <c r="L245" s="461" t="n">
        <v>0</v>
      </c>
    </row>
    <row r="246" customFormat="false" ht="30" hidden="false" customHeight="false" outlineLevel="0" collapsed="false">
      <c r="A246" s="382" t="s">
        <v>485</v>
      </c>
      <c r="B246" s="413" t="s">
        <v>561</v>
      </c>
      <c r="C246" s="196" t="s">
        <v>571</v>
      </c>
      <c r="D246" s="416" t="s">
        <v>572</v>
      </c>
      <c r="E246" s="184" t="n">
        <v>0</v>
      </c>
      <c r="F246" s="184" t="n">
        <v>0</v>
      </c>
      <c r="G246" s="184" t="n">
        <v>0</v>
      </c>
      <c r="H246" s="184" t="n">
        <v>0</v>
      </c>
      <c r="I246" s="184" t="n">
        <v>0</v>
      </c>
      <c r="J246" s="184" t="n">
        <v>0</v>
      </c>
      <c r="K246" s="184" t="n">
        <f aca="false">SUM(E246:J246)</f>
        <v>0</v>
      </c>
      <c r="L246" s="461" t="n">
        <v>1096000</v>
      </c>
    </row>
    <row r="247" customFormat="false" ht="20.6" hidden="false" customHeight="false" outlineLevel="0" collapsed="false">
      <c r="A247" s="382" t="s">
        <v>485</v>
      </c>
      <c r="B247" s="413" t="s">
        <v>561</v>
      </c>
      <c r="C247" s="196" t="s">
        <v>124</v>
      </c>
      <c r="D247" s="416" t="s">
        <v>573</v>
      </c>
      <c r="E247" s="184" t="n">
        <v>0</v>
      </c>
      <c r="F247" s="184" t="n">
        <v>0</v>
      </c>
      <c r="G247" s="184" t="n">
        <v>0</v>
      </c>
      <c r="H247" s="184" t="n">
        <v>0</v>
      </c>
      <c r="I247" s="184" t="n">
        <v>0</v>
      </c>
      <c r="J247" s="184" t="n">
        <v>0</v>
      </c>
      <c r="K247" s="184" t="n">
        <f aca="false">SUM(E247:J247)</f>
        <v>0</v>
      </c>
      <c r="L247" s="461" t="n">
        <v>0</v>
      </c>
    </row>
    <row r="248" customFormat="false" ht="13.1" hidden="false" customHeight="false" outlineLevel="0" collapsed="false">
      <c r="A248" s="382" t="s">
        <v>485</v>
      </c>
      <c r="B248" s="413" t="s">
        <v>561</v>
      </c>
      <c r="C248" s="196" t="s">
        <v>574</v>
      </c>
      <c r="D248" s="416" t="s">
        <v>575</v>
      </c>
      <c r="E248" s="184" t="n">
        <v>0</v>
      </c>
      <c r="F248" s="184" t="n">
        <v>0</v>
      </c>
      <c r="G248" s="184" t="n">
        <v>0</v>
      </c>
      <c r="H248" s="184" t="n">
        <v>0</v>
      </c>
      <c r="I248" s="184" t="n">
        <v>0</v>
      </c>
      <c r="J248" s="184" t="n">
        <v>0</v>
      </c>
      <c r="K248" s="184" t="n">
        <f aca="false">SUM(E248:J248)</f>
        <v>0</v>
      </c>
      <c r="L248" s="461" t="n">
        <v>0</v>
      </c>
    </row>
    <row r="249" customFormat="false" ht="13.1" hidden="false" customHeight="false" outlineLevel="0" collapsed="false">
      <c r="A249" s="382" t="s">
        <v>485</v>
      </c>
      <c r="B249" s="413" t="s">
        <v>561</v>
      </c>
      <c r="C249" s="196" t="s">
        <v>576</v>
      </c>
      <c r="D249" s="416" t="s">
        <v>577</v>
      </c>
      <c r="E249" s="184" t="n">
        <v>0</v>
      </c>
      <c r="F249" s="184" t="n">
        <v>0</v>
      </c>
      <c r="G249" s="184" t="n">
        <v>0</v>
      </c>
      <c r="H249" s="184" t="n">
        <v>0</v>
      </c>
      <c r="I249" s="184" t="n">
        <v>0</v>
      </c>
      <c r="J249" s="184" t="n">
        <v>0</v>
      </c>
      <c r="K249" s="184" t="n">
        <f aca="false">SUM(E249:J249)</f>
        <v>0</v>
      </c>
      <c r="L249" s="461" t="n">
        <v>0</v>
      </c>
    </row>
    <row r="250" customFormat="false" ht="20.6" hidden="false" customHeight="false" outlineLevel="0" collapsed="false">
      <c r="A250" s="382" t="s">
        <v>485</v>
      </c>
      <c r="B250" s="413" t="s">
        <v>561</v>
      </c>
      <c r="C250" s="196" t="s">
        <v>578</v>
      </c>
      <c r="D250" s="416" t="s">
        <v>579</v>
      </c>
      <c r="E250" s="184" t="n">
        <v>0</v>
      </c>
      <c r="F250" s="184" t="n">
        <v>0</v>
      </c>
      <c r="G250" s="184" t="n">
        <v>0</v>
      </c>
      <c r="H250" s="184" t="n">
        <v>0</v>
      </c>
      <c r="I250" s="184" t="n">
        <v>0</v>
      </c>
      <c r="J250" s="184" t="n">
        <v>0</v>
      </c>
      <c r="K250" s="184" t="n">
        <f aca="false">SUM(E250:J250)</f>
        <v>0</v>
      </c>
      <c r="L250" s="461" t="n">
        <v>15687</v>
      </c>
    </row>
    <row r="251" customFormat="false" ht="20.6" hidden="false" customHeight="false" outlineLevel="0" collapsed="false">
      <c r="A251" s="382" t="s">
        <v>485</v>
      </c>
      <c r="B251" s="413" t="s">
        <v>561</v>
      </c>
      <c r="C251" s="196" t="s">
        <v>580</v>
      </c>
      <c r="D251" s="416" t="s">
        <v>581</v>
      </c>
      <c r="E251" s="184" t="n">
        <v>1011009</v>
      </c>
      <c r="F251" s="184" t="n">
        <v>105735</v>
      </c>
      <c r="G251" s="184" t="n">
        <v>2351706</v>
      </c>
      <c r="H251" s="184" t="n">
        <v>5424947</v>
      </c>
      <c r="I251" s="184" t="n">
        <v>4549826</v>
      </c>
      <c r="J251" s="184" t="n">
        <v>812991</v>
      </c>
      <c r="K251" s="184" t="n">
        <f aca="false">SUM(E251:J251)</f>
        <v>14256214</v>
      </c>
      <c r="L251" s="461" t="n">
        <v>130381616</v>
      </c>
    </row>
    <row r="252" customFormat="false" ht="30" hidden="false" customHeight="false" outlineLevel="0" collapsed="false">
      <c r="A252" s="382" t="s">
        <v>485</v>
      </c>
      <c r="B252" s="413" t="s">
        <v>561</v>
      </c>
      <c r="C252" s="196" t="s">
        <v>582</v>
      </c>
      <c r="D252" s="416" t="s">
        <v>583</v>
      </c>
      <c r="E252" s="184" t="n">
        <v>184800</v>
      </c>
      <c r="F252" s="184" t="n">
        <v>0</v>
      </c>
      <c r="G252" s="184" t="n">
        <v>261800</v>
      </c>
      <c r="H252" s="184" t="n">
        <v>546700</v>
      </c>
      <c r="I252" s="184" t="n">
        <v>1378300</v>
      </c>
      <c r="J252" s="184" t="n">
        <v>0</v>
      </c>
      <c r="K252" s="184" t="n">
        <f aca="false">SUM(E252:J252)</f>
        <v>2371600</v>
      </c>
      <c r="L252" s="461" t="n">
        <v>17956400</v>
      </c>
    </row>
    <row r="253" customFormat="false" ht="13.1" hidden="false" customHeight="false" outlineLevel="0" collapsed="false">
      <c r="A253" s="382" t="s">
        <v>485</v>
      </c>
      <c r="B253" s="413" t="s">
        <v>561</v>
      </c>
      <c r="C253" s="196" t="s">
        <v>584</v>
      </c>
      <c r="D253" s="416" t="s">
        <v>585</v>
      </c>
      <c r="E253" s="184" t="n">
        <v>0</v>
      </c>
      <c r="F253" s="184" t="n">
        <v>0</v>
      </c>
      <c r="G253" s="184" t="n">
        <v>0</v>
      </c>
      <c r="H253" s="184" t="n">
        <v>0</v>
      </c>
      <c r="I253" s="184" t="n">
        <v>0</v>
      </c>
      <c r="J253" s="184" t="n">
        <v>0</v>
      </c>
      <c r="K253" s="184" t="n">
        <f aca="false">SUM(E253:J253)</f>
        <v>0</v>
      </c>
      <c r="L253" s="461" t="n">
        <v>5008480</v>
      </c>
    </row>
    <row r="254" customFormat="false" ht="20.6" hidden="false" customHeight="false" outlineLevel="0" collapsed="false">
      <c r="A254" s="382" t="s">
        <v>485</v>
      </c>
      <c r="B254" s="413" t="s">
        <v>561</v>
      </c>
      <c r="C254" s="196" t="s">
        <v>586</v>
      </c>
      <c r="D254" s="416" t="s">
        <v>587</v>
      </c>
      <c r="E254" s="184" t="n">
        <v>514600</v>
      </c>
      <c r="F254" s="184" t="n">
        <v>0</v>
      </c>
      <c r="G254" s="184" t="n">
        <v>451935</v>
      </c>
      <c r="H254" s="184" t="n">
        <v>5146000</v>
      </c>
      <c r="I254" s="184" t="n">
        <v>1037500</v>
      </c>
      <c r="J254" s="184" t="n">
        <v>0</v>
      </c>
      <c r="K254" s="184" t="n">
        <f aca="false">SUM(E254:J254)</f>
        <v>7150035</v>
      </c>
      <c r="L254" s="461" t="n">
        <v>71720956</v>
      </c>
    </row>
    <row r="255" customFormat="false" ht="20.6" hidden="false" customHeight="false" outlineLevel="0" collapsed="false">
      <c r="A255" s="382" t="s">
        <v>485</v>
      </c>
      <c r="B255" s="413" t="s">
        <v>561</v>
      </c>
      <c r="C255" s="196" t="s">
        <v>588</v>
      </c>
      <c r="D255" s="416" t="s">
        <v>589</v>
      </c>
      <c r="E255" s="184" t="n">
        <v>539400</v>
      </c>
      <c r="F255" s="184" t="n">
        <v>116580</v>
      </c>
      <c r="G255" s="184" t="n">
        <v>473715</v>
      </c>
      <c r="H255" s="184" t="n">
        <v>1957500</v>
      </c>
      <c r="I255" s="184" t="n">
        <v>0</v>
      </c>
      <c r="J255" s="184" t="n">
        <v>0</v>
      </c>
      <c r="K255" s="184" t="n">
        <f aca="false">SUM(E255:J255)</f>
        <v>3087195</v>
      </c>
      <c r="L255" s="461" t="n">
        <v>36727659</v>
      </c>
    </row>
    <row r="256" customFormat="false" ht="13.1" hidden="false" customHeight="false" outlineLevel="0" collapsed="false">
      <c r="A256" s="382" t="s">
        <v>485</v>
      </c>
      <c r="B256" s="413" t="s">
        <v>561</v>
      </c>
      <c r="C256" s="196" t="s">
        <v>590</v>
      </c>
      <c r="D256" s="416" t="s">
        <v>591</v>
      </c>
      <c r="E256" s="184" t="n">
        <v>0</v>
      </c>
      <c r="F256" s="184" t="n">
        <v>0</v>
      </c>
      <c r="G256" s="184" t="n">
        <v>0</v>
      </c>
      <c r="H256" s="184" t="n">
        <v>0</v>
      </c>
      <c r="I256" s="184" t="n">
        <v>0</v>
      </c>
      <c r="J256" s="184" t="n">
        <v>0</v>
      </c>
      <c r="K256" s="184" t="n">
        <f aca="false">SUM(E256:J256)</f>
        <v>0</v>
      </c>
      <c r="L256" s="461" t="n">
        <v>3480000</v>
      </c>
    </row>
    <row r="257" customFormat="false" ht="20.6" hidden="false" customHeight="false" outlineLevel="0" collapsed="false">
      <c r="A257" s="382" t="s">
        <v>485</v>
      </c>
      <c r="B257" s="413" t="s">
        <v>561</v>
      </c>
      <c r="C257" s="196" t="s">
        <v>592</v>
      </c>
      <c r="D257" s="416" t="s">
        <v>593</v>
      </c>
      <c r="E257" s="184" t="n">
        <v>0</v>
      </c>
      <c r="F257" s="184" t="n">
        <v>0</v>
      </c>
      <c r="G257" s="184" t="n">
        <v>0</v>
      </c>
      <c r="H257" s="184" t="n">
        <v>0</v>
      </c>
      <c r="I257" s="184" t="n">
        <v>0</v>
      </c>
      <c r="J257" s="184" t="n">
        <v>0</v>
      </c>
      <c r="K257" s="184" t="n">
        <f aca="false">SUM(E257:J257)</f>
        <v>0</v>
      </c>
      <c r="L257" s="461" t="n">
        <v>0</v>
      </c>
    </row>
    <row r="258" customFormat="false" ht="30" hidden="false" customHeight="false" outlineLevel="0" collapsed="false">
      <c r="A258" s="382" t="s">
        <v>485</v>
      </c>
      <c r="B258" s="413" t="s">
        <v>561</v>
      </c>
      <c r="C258" s="196" t="s">
        <v>594</v>
      </c>
      <c r="D258" s="416" t="s">
        <v>595</v>
      </c>
      <c r="E258" s="184" t="n">
        <v>86000</v>
      </c>
      <c r="F258" s="184" t="n">
        <v>0</v>
      </c>
      <c r="G258" s="184" t="n">
        <v>236000</v>
      </c>
      <c r="H258" s="184" t="n">
        <v>0</v>
      </c>
      <c r="I258" s="184" t="n">
        <v>0</v>
      </c>
      <c r="J258" s="184" t="n">
        <v>0</v>
      </c>
      <c r="K258" s="184" t="n">
        <f aca="false">SUM(E258:J258)</f>
        <v>322000</v>
      </c>
      <c r="L258" s="461" t="n">
        <v>5730000</v>
      </c>
    </row>
    <row r="259" customFormat="false" ht="20.6" hidden="false" customHeight="false" outlineLevel="0" collapsed="false">
      <c r="A259" s="382" t="s">
        <v>485</v>
      </c>
      <c r="B259" s="413" t="s">
        <v>561</v>
      </c>
      <c r="C259" s="196" t="s">
        <v>596</v>
      </c>
      <c r="D259" s="416" t="s">
        <v>597</v>
      </c>
      <c r="E259" s="184" t="n">
        <v>0</v>
      </c>
      <c r="F259" s="184" t="n">
        <v>0</v>
      </c>
      <c r="G259" s="184" t="n">
        <v>0</v>
      </c>
      <c r="H259" s="184" t="n">
        <v>0</v>
      </c>
      <c r="I259" s="184" t="n">
        <v>0</v>
      </c>
      <c r="J259" s="184" t="n">
        <v>0</v>
      </c>
      <c r="K259" s="184" t="n">
        <f aca="false">SUM(E259:J259)</f>
        <v>0</v>
      </c>
      <c r="L259" s="461" t="n">
        <v>1580088</v>
      </c>
    </row>
    <row r="260" customFormat="false" ht="20.6" hidden="false" customHeight="false" outlineLevel="0" collapsed="false">
      <c r="A260" s="382" t="s">
        <v>485</v>
      </c>
      <c r="B260" s="413" t="s">
        <v>561</v>
      </c>
      <c r="C260" s="196" t="s">
        <v>202</v>
      </c>
      <c r="D260" s="416" t="s">
        <v>598</v>
      </c>
      <c r="E260" s="184" t="n">
        <v>0</v>
      </c>
      <c r="F260" s="184" t="n">
        <v>0</v>
      </c>
      <c r="G260" s="184" t="n">
        <v>61160</v>
      </c>
      <c r="H260" s="184" t="n">
        <v>202960</v>
      </c>
      <c r="I260" s="184" t="n">
        <v>30580</v>
      </c>
      <c r="J260" s="184" t="n">
        <v>30580</v>
      </c>
      <c r="K260" s="184" t="n">
        <f aca="false">SUM(E260:J260)</f>
        <v>325280</v>
      </c>
      <c r="L260" s="461" t="n">
        <v>15844891</v>
      </c>
    </row>
    <row r="261" customFormat="false" ht="20.6" hidden="false" customHeight="false" outlineLevel="0" collapsed="false">
      <c r="A261" s="382" t="s">
        <v>485</v>
      </c>
      <c r="B261" s="413" t="s">
        <v>561</v>
      </c>
      <c r="C261" s="196" t="s">
        <v>558</v>
      </c>
      <c r="D261" s="416" t="s">
        <v>599</v>
      </c>
      <c r="E261" s="184" t="n">
        <v>2362500</v>
      </c>
      <c r="F261" s="184" t="n">
        <v>1080000</v>
      </c>
      <c r="G261" s="184" t="n">
        <v>14048100</v>
      </c>
      <c r="H261" s="184" t="n">
        <v>19174860</v>
      </c>
      <c r="I261" s="184" t="n">
        <v>20691720</v>
      </c>
      <c r="J261" s="184" t="n">
        <v>3810510</v>
      </c>
      <c r="K261" s="184" t="n">
        <f aca="false">SUM(E261:J261)</f>
        <v>61167690</v>
      </c>
      <c r="L261" s="461" t="n">
        <v>518318514</v>
      </c>
    </row>
    <row r="262" customFormat="false" ht="20.6" hidden="false" customHeight="false" outlineLevel="0" collapsed="false">
      <c r="A262" s="382" t="s">
        <v>485</v>
      </c>
      <c r="B262" s="413" t="s">
        <v>561</v>
      </c>
      <c r="C262" s="196" t="s">
        <v>562</v>
      </c>
      <c r="D262" s="416" t="s">
        <v>600</v>
      </c>
      <c r="E262" s="184" t="n">
        <v>1121416</v>
      </c>
      <c r="F262" s="184" t="n">
        <v>2097188</v>
      </c>
      <c r="G262" s="184" t="n">
        <v>2454000</v>
      </c>
      <c r="H262" s="184" t="n">
        <v>7458442</v>
      </c>
      <c r="I262" s="184" t="n">
        <v>4163411</v>
      </c>
      <c r="J262" s="184" t="n">
        <v>6331443</v>
      </c>
      <c r="K262" s="184" t="n">
        <f aca="false">SUM(E262:J262)</f>
        <v>23625900</v>
      </c>
      <c r="L262" s="461" t="n">
        <v>382171588</v>
      </c>
    </row>
    <row r="263" customFormat="false" ht="20.6" hidden="false" customHeight="false" outlineLevel="0" collapsed="false">
      <c r="A263" s="382" t="s">
        <v>485</v>
      </c>
      <c r="B263" s="413" t="s">
        <v>561</v>
      </c>
      <c r="C263" s="196" t="s">
        <v>601</v>
      </c>
      <c r="D263" s="416" t="s">
        <v>602</v>
      </c>
      <c r="E263" s="184" t="n">
        <v>0</v>
      </c>
      <c r="F263" s="184" t="n">
        <v>1042600</v>
      </c>
      <c r="G263" s="184" t="n">
        <v>4910180</v>
      </c>
      <c r="H263" s="184" t="n">
        <v>10201560</v>
      </c>
      <c r="I263" s="184" t="n">
        <v>693280</v>
      </c>
      <c r="J263" s="184" t="n">
        <v>175500</v>
      </c>
      <c r="K263" s="184" t="n">
        <f aca="false">SUM(E263:J263)</f>
        <v>17023120</v>
      </c>
      <c r="L263" s="461" t="n">
        <v>229700720</v>
      </c>
    </row>
    <row r="264" customFormat="false" ht="13.1" hidden="false" customHeight="false" outlineLevel="0" collapsed="false">
      <c r="A264" s="382" t="s">
        <v>485</v>
      </c>
      <c r="B264" s="413" t="s">
        <v>561</v>
      </c>
      <c r="C264" s="196" t="s">
        <v>603</v>
      </c>
      <c r="D264" s="416" t="s">
        <v>604</v>
      </c>
      <c r="E264" s="184" t="n">
        <v>155760</v>
      </c>
      <c r="F264" s="184" t="n">
        <v>54780</v>
      </c>
      <c r="G264" s="184" t="n">
        <v>1032340</v>
      </c>
      <c r="H264" s="184" t="n">
        <v>388220</v>
      </c>
      <c r="I264" s="184" t="n">
        <v>462930</v>
      </c>
      <c r="J264" s="184" t="n">
        <v>66080</v>
      </c>
      <c r="K264" s="184" t="n">
        <f aca="false">SUM(E264:J264)</f>
        <v>2160110</v>
      </c>
      <c r="L264" s="461" t="n">
        <v>37161550</v>
      </c>
    </row>
    <row r="265" customFormat="false" ht="20.6" hidden="false" customHeight="false" outlineLevel="0" collapsed="false">
      <c r="A265" s="382" t="s">
        <v>485</v>
      </c>
      <c r="B265" s="413" t="s">
        <v>561</v>
      </c>
      <c r="C265" s="196" t="s">
        <v>605</v>
      </c>
      <c r="D265" s="416" t="s">
        <v>606</v>
      </c>
      <c r="E265" s="184" t="n">
        <v>0</v>
      </c>
      <c r="F265" s="184" t="n">
        <v>0</v>
      </c>
      <c r="G265" s="184" t="n">
        <v>853480</v>
      </c>
      <c r="H265" s="184" t="n">
        <v>1235000</v>
      </c>
      <c r="I265" s="184" t="n">
        <v>0</v>
      </c>
      <c r="J265" s="184" t="n">
        <v>0</v>
      </c>
      <c r="K265" s="184" t="n">
        <f aca="false">SUM(E265:J265)</f>
        <v>2088480</v>
      </c>
      <c r="L265" s="461" t="n">
        <v>11562260</v>
      </c>
    </row>
    <row r="266" customFormat="false" ht="13.1" hidden="false" customHeight="false" outlineLevel="0" collapsed="false">
      <c r="A266" s="382" t="s">
        <v>485</v>
      </c>
      <c r="B266" s="413" t="s">
        <v>561</v>
      </c>
      <c r="C266" s="196" t="s">
        <v>607</v>
      </c>
      <c r="D266" s="416" t="s">
        <v>608</v>
      </c>
      <c r="E266" s="184" t="n">
        <v>0</v>
      </c>
      <c r="F266" s="184" t="n">
        <v>0</v>
      </c>
      <c r="G266" s="184" t="n">
        <v>0</v>
      </c>
      <c r="H266" s="184" t="n">
        <v>0</v>
      </c>
      <c r="I266" s="184" t="n">
        <v>0</v>
      </c>
      <c r="J266" s="184" t="n">
        <v>0</v>
      </c>
      <c r="K266" s="184" t="n">
        <f aca="false">SUM(E266:J266)</f>
        <v>0</v>
      </c>
      <c r="L266" s="461" t="n">
        <v>340193</v>
      </c>
    </row>
    <row r="267" customFormat="false" ht="20.6" hidden="false" customHeight="false" outlineLevel="0" collapsed="false">
      <c r="A267" s="382" t="s">
        <v>485</v>
      </c>
      <c r="B267" s="413" t="s">
        <v>561</v>
      </c>
      <c r="C267" s="196" t="s">
        <v>124</v>
      </c>
      <c r="D267" s="416" t="s">
        <v>609</v>
      </c>
      <c r="E267" s="184" t="n">
        <v>0</v>
      </c>
      <c r="F267" s="184" t="n">
        <v>0</v>
      </c>
      <c r="G267" s="184" t="n">
        <v>0</v>
      </c>
      <c r="H267" s="184" t="n">
        <v>206564</v>
      </c>
      <c r="I267" s="184" t="n">
        <v>0</v>
      </c>
      <c r="J267" s="184" t="n">
        <v>273420</v>
      </c>
      <c r="K267" s="184" t="n">
        <f aca="false">SUM(E267:J267)</f>
        <v>479984</v>
      </c>
      <c r="L267" s="461" t="n">
        <v>198153211</v>
      </c>
    </row>
    <row r="268" customFormat="false" ht="30" hidden="false" customHeight="false" outlineLevel="0" collapsed="false">
      <c r="A268" s="382" t="s">
        <v>485</v>
      </c>
      <c r="B268" s="413" t="s">
        <v>135</v>
      </c>
      <c r="C268" s="196" t="s">
        <v>610</v>
      </c>
      <c r="D268" s="416" t="s">
        <v>611</v>
      </c>
      <c r="E268" s="184" t="n">
        <v>0</v>
      </c>
      <c r="F268" s="184" t="n">
        <v>0</v>
      </c>
      <c r="G268" s="184" t="n">
        <v>2897810</v>
      </c>
      <c r="H268" s="184" t="n">
        <v>6030731</v>
      </c>
      <c r="I268" s="184" t="n">
        <v>3972631</v>
      </c>
      <c r="J268" s="184" t="n">
        <v>922292</v>
      </c>
      <c r="K268" s="184" t="n">
        <f aca="false">SUM(E268:J268)</f>
        <v>13823464</v>
      </c>
      <c r="L268" s="461" t="n">
        <v>742669293</v>
      </c>
    </row>
    <row r="269" customFormat="false" ht="20.6" hidden="false" customHeight="false" outlineLevel="0" collapsed="false">
      <c r="A269" s="382" t="s">
        <v>485</v>
      </c>
      <c r="B269" s="413" t="s">
        <v>135</v>
      </c>
      <c r="C269" s="196" t="s">
        <v>612</v>
      </c>
      <c r="D269" s="416" t="s">
        <v>613</v>
      </c>
      <c r="E269" s="184" t="n">
        <v>20363840</v>
      </c>
      <c r="F269" s="184" t="n">
        <v>58625850</v>
      </c>
      <c r="G269" s="184" t="n">
        <v>310631003</v>
      </c>
      <c r="H269" s="184" t="n">
        <v>1083631432</v>
      </c>
      <c r="I269" s="184" t="n">
        <v>577036088</v>
      </c>
      <c r="J269" s="184" t="n">
        <v>110275853</v>
      </c>
      <c r="K269" s="184" t="n">
        <f aca="false">SUM(E269:J269)</f>
        <v>2160564066</v>
      </c>
      <c r="L269" s="461" t="n">
        <v>13393205842</v>
      </c>
    </row>
    <row r="270" customFormat="false" ht="30" hidden="false" customHeight="false" outlineLevel="0" collapsed="false">
      <c r="A270" s="382" t="s">
        <v>485</v>
      </c>
      <c r="B270" s="413" t="s">
        <v>135</v>
      </c>
      <c r="C270" s="196" t="s">
        <v>614</v>
      </c>
      <c r="D270" s="416" t="s">
        <v>615</v>
      </c>
      <c r="E270" s="184" t="n">
        <v>0</v>
      </c>
      <c r="F270" s="184" t="n">
        <v>0</v>
      </c>
      <c r="G270" s="184" t="n">
        <v>207900</v>
      </c>
      <c r="H270" s="184" t="n">
        <v>0</v>
      </c>
      <c r="I270" s="184" t="n">
        <v>0</v>
      </c>
      <c r="J270" s="184" t="n">
        <v>0</v>
      </c>
      <c r="K270" s="184" t="n">
        <f aca="false">SUM(E270:J270)</f>
        <v>207900</v>
      </c>
      <c r="L270" s="461" t="n">
        <v>12718632</v>
      </c>
    </row>
    <row r="271" customFormat="false" ht="20.6" hidden="false" customHeight="false" outlineLevel="0" collapsed="false">
      <c r="A271" s="382" t="s">
        <v>485</v>
      </c>
      <c r="B271" s="413" t="s">
        <v>135</v>
      </c>
      <c r="C271" s="196" t="s">
        <v>290</v>
      </c>
      <c r="D271" s="416" t="s">
        <v>616</v>
      </c>
      <c r="E271" s="184" t="n">
        <v>0</v>
      </c>
      <c r="F271" s="184" t="n">
        <v>0</v>
      </c>
      <c r="G271" s="184" t="n">
        <v>0</v>
      </c>
      <c r="H271" s="184" t="n">
        <v>0</v>
      </c>
      <c r="I271" s="184" t="n">
        <v>0</v>
      </c>
      <c r="J271" s="184" t="n">
        <v>0</v>
      </c>
      <c r="K271" s="184" t="n">
        <f aca="false">SUM(E271:J271)</f>
        <v>0</v>
      </c>
      <c r="L271" s="461" t="n">
        <v>0</v>
      </c>
    </row>
    <row r="272" customFormat="false" ht="13.1" hidden="false" customHeight="false" outlineLevel="0" collapsed="false">
      <c r="A272" s="382" t="s">
        <v>485</v>
      </c>
      <c r="B272" s="413" t="s">
        <v>142</v>
      </c>
      <c r="C272" s="196" t="s">
        <v>621</v>
      </c>
      <c r="D272" s="416" t="s">
        <v>622</v>
      </c>
      <c r="E272" s="184" t="n">
        <v>0</v>
      </c>
      <c r="F272" s="184" t="n">
        <v>2024617</v>
      </c>
      <c r="G272" s="184" t="n">
        <v>1929446</v>
      </c>
      <c r="H272" s="184" t="n">
        <v>385600</v>
      </c>
      <c r="I272" s="184" t="n">
        <v>151610</v>
      </c>
      <c r="J272" s="184" t="n">
        <v>177998</v>
      </c>
      <c r="K272" s="184" t="n">
        <f aca="false">SUM(E272:J272)</f>
        <v>4669271</v>
      </c>
      <c r="L272" s="461" t="n">
        <v>145270489</v>
      </c>
    </row>
    <row r="273" customFormat="false" ht="20.6" hidden="false" customHeight="false" outlineLevel="0" collapsed="false">
      <c r="A273" s="382" t="s">
        <v>485</v>
      </c>
      <c r="B273" s="413" t="s">
        <v>142</v>
      </c>
      <c r="C273" s="196" t="s">
        <v>623</v>
      </c>
      <c r="D273" s="416" t="s">
        <v>624</v>
      </c>
      <c r="E273" s="184" t="n">
        <v>0</v>
      </c>
      <c r="F273" s="184" t="n">
        <v>0</v>
      </c>
      <c r="G273" s="184" t="n">
        <v>978516</v>
      </c>
      <c r="H273" s="184" t="n">
        <v>0</v>
      </c>
      <c r="I273" s="184" t="n">
        <v>0</v>
      </c>
      <c r="J273" s="184" t="n">
        <v>0</v>
      </c>
      <c r="K273" s="184" t="n">
        <f aca="false">SUM(E273:J273)</f>
        <v>978516</v>
      </c>
      <c r="L273" s="461" t="n">
        <v>82592995</v>
      </c>
    </row>
    <row r="274" customFormat="false" ht="13.1" hidden="false" customHeight="false" outlineLevel="0" collapsed="false">
      <c r="A274" s="382" t="s">
        <v>485</v>
      </c>
      <c r="B274" s="413" t="s">
        <v>142</v>
      </c>
      <c r="C274" s="196" t="s">
        <v>625</v>
      </c>
      <c r="D274" s="416" t="s">
        <v>626</v>
      </c>
      <c r="E274" s="184" t="n">
        <v>5837484</v>
      </c>
      <c r="F274" s="184" t="n">
        <v>7749529</v>
      </c>
      <c r="G274" s="184" t="n">
        <v>30775239</v>
      </c>
      <c r="H274" s="184" t="n">
        <v>22149026</v>
      </c>
      <c r="I274" s="184" t="n">
        <v>4638746</v>
      </c>
      <c r="J274" s="184" t="n">
        <v>7977504</v>
      </c>
      <c r="K274" s="184" t="n">
        <f aca="false">SUM(E274:J274)</f>
        <v>79127528</v>
      </c>
      <c r="L274" s="461" t="n">
        <v>2238839075</v>
      </c>
    </row>
    <row r="275" customFormat="false" ht="20.6" hidden="false" customHeight="false" outlineLevel="0" collapsed="false">
      <c r="A275" s="382" t="s">
        <v>485</v>
      </c>
      <c r="B275" s="413" t="s">
        <v>142</v>
      </c>
      <c r="C275" s="196" t="s">
        <v>627</v>
      </c>
      <c r="D275" s="416" t="s">
        <v>628</v>
      </c>
      <c r="E275" s="184" t="n">
        <v>0</v>
      </c>
      <c r="F275" s="184" t="n">
        <v>7163730</v>
      </c>
      <c r="G275" s="184" t="n">
        <v>10517608</v>
      </c>
      <c r="H275" s="184" t="n">
        <v>20944461</v>
      </c>
      <c r="I275" s="184" t="n">
        <v>5429511</v>
      </c>
      <c r="J275" s="184" t="n">
        <v>0</v>
      </c>
      <c r="K275" s="184" t="n">
        <f aca="false">SUM(E275:J275)</f>
        <v>44055310</v>
      </c>
      <c r="L275" s="461" t="n">
        <v>948716268</v>
      </c>
    </row>
    <row r="276" customFormat="false" ht="20.6" hidden="false" customHeight="false" outlineLevel="0" collapsed="false">
      <c r="A276" s="382" t="s">
        <v>485</v>
      </c>
      <c r="B276" s="413" t="s">
        <v>142</v>
      </c>
      <c r="C276" s="196" t="s">
        <v>397</v>
      </c>
      <c r="D276" s="416" t="s">
        <v>629</v>
      </c>
      <c r="E276" s="184" t="n">
        <v>0</v>
      </c>
      <c r="F276" s="184" t="n">
        <v>0</v>
      </c>
      <c r="G276" s="184" t="n">
        <v>0</v>
      </c>
      <c r="H276" s="184" t="n">
        <v>55360</v>
      </c>
      <c r="I276" s="184" t="n">
        <v>30960</v>
      </c>
      <c r="J276" s="184" t="n">
        <v>17160</v>
      </c>
      <c r="K276" s="184" t="n">
        <f aca="false">SUM(E276:J276)</f>
        <v>103480</v>
      </c>
      <c r="L276" s="461" t="n">
        <v>2517357</v>
      </c>
    </row>
    <row r="277" customFormat="false" ht="30" hidden="false" customHeight="false" outlineLevel="0" collapsed="false">
      <c r="A277" s="382" t="s">
        <v>485</v>
      </c>
      <c r="B277" s="413" t="s">
        <v>142</v>
      </c>
      <c r="C277" s="196" t="s">
        <v>630</v>
      </c>
      <c r="D277" s="416" t="s">
        <v>631</v>
      </c>
      <c r="E277" s="184" t="n">
        <v>0</v>
      </c>
      <c r="F277" s="184" t="n">
        <v>0</v>
      </c>
      <c r="G277" s="184" t="n">
        <v>0</v>
      </c>
      <c r="H277" s="184" t="n">
        <v>0</v>
      </c>
      <c r="I277" s="184" t="n">
        <v>0</v>
      </c>
      <c r="J277" s="184" t="n">
        <v>0</v>
      </c>
      <c r="K277" s="184" t="n">
        <f aca="false">SUM(E277:J277)</f>
        <v>0</v>
      </c>
      <c r="L277" s="461" t="n">
        <v>0</v>
      </c>
    </row>
    <row r="278" customFormat="false" ht="30" hidden="false" customHeight="false" outlineLevel="0" collapsed="false">
      <c r="A278" s="382" t="s">
        <v>485</v>
      </c>
      <c r="B278" s="413" t="s">
        <v>142</v>
      </c>
      <c r="C278" s="196" t="s">
        <v>632</v>
      </c>
      <c r="D278" s="416" t="s">
        <v>633</v>
      </c>
      <c r="E278" s="184" t="n">
        <v>0</v>
      </c>
      <c r="F278" s="184" t="n">
        <v>58245</v>
      </c>
      <c r="G278" s="184" t="n">
        <v>35184</v>
      </c>
      <c r="H278" s="184" t="n">
        <v>0</v>
      </c>
      <c r="I278" s="184" t="n">
        <v>0</v>
      </c>
      <c r="J278" s="184" t="n">
        <v>0</v>
      </c>
      <c r="K278" s="184" t="n">
        <f aca="false">SUM(E278:J278)</f>
        <v>93429</v>
      </c>
      <c r="L278" s="461" t="n">
        <v>30655632</v>
      </c>
    </row>
    <row r="279" customFormat="false" ht="39.35" hidden="false" customHeight="false" outlineLevel="0" collapsed="false">
      <c r="A279" s="382" t="s">
        <v>485</v>
      </c>
      <c r="B279" s="413" t="s">
        <v>142</v>
      </c>
      <c r="C279" s="196" t="s">
        <v>634</v>
      </c>
      <c r="D279" s="416" t="s">
        <v>635</v>
      </c>
      <c r="E279" s="184" t="n">
        <v>0</v>
      </c>
      <c r="F279" s="184" t="n">
        <v>0</v>
      </c>
      <c r="G279" s="184" t="n">
        <v>83870</v>
      </c>
      <c r="H279" s="184" t="n">
        <v>0</v>
      </c>
      <c r="I279" s="184" t="n">
        <v>0</v>
      </c>
      <c r="J279" s="184" t="n">
        <v>0</v>
      </c>
      <c r="K279" s="184" t="n">
        <f aca="false">SUM(E279:J279)</f>
        <v>83870</v>
      </c>
      <c r="L279" s="461" t="n">
        <v>3402739</v>
      </c>
    </row>
    <row r="280" customFormat="false" ht="20.6" hidden="false" customHeight="false" outlineLevel="0" collapsed="false">
      <c r="A280" s="382" t="s">
        <v>485</v>
      </c>
      <c r="B280" s="413" t="s">
        <v>142</v>
      </c>
      <c r="C280" s="196" t="s">
        <v>318</v>
      </c>
      <c r="D280" s="416" t="s">
        <v>636</v>
      </c>
      <c r="E280" s="184" t="n">
        <v>0</v>
      </c>
      <c r="F280" s="184" t="n">
        <v>55040</v>
      </c>
      <c r="G280" s="184" t="n">
        <v>0</v>
      </c>
      <c r="H280" s="184" t="n">
        <v>0</v>
      </c>
      <c r="I280" s="184" t="n">
        <v>0</v>
      </c>
      <c r="J280" s="184" t="n">
        <v>932800</v>
      </c>
      <c r="K280" s="184" t="n">
        <f aca="false">SUM(E280:J280)</f>
        <v>987840</v>
      </c>
      <c r="L280" s="461" t="n">
        <v>14338005</v>
      </c>
    </row>
    <row r="281" customFormat="false" ht="30" hidden="false" customHeight="false" outlineLevel="0" collapsed="false">
      <c r="A281" s="382" t="s">
        <v>485</v>
      </c>
      <c r="B281" s="413" t="s">
        <v>142</v>
      </c>
      <c r="C281" s="196" t="s">
        <v>637</v>
      </c>
      <c r="D281" s="416" t="s">
        <v>638</v>
      </c>
      <c r="E281" s="184" t="n">
        <v>0</v>
      </c>
      <c r="F281" s="184" t="n">
        <v>0</v>
      </c>
      <c r="G281" s="184" t="n">
        <v>0</v>
      </c>
      <c r="H281" s="184" t="n">
        <v>0</v>
      </c>
      <c r="I281" s="184" t="n">
        <v>0</v>
      </c>
      <c r="J281" s="184" t="n">
        <v>0</v>
      </c>
      <c r="K281" s="184" t="n">
        <f aca="false">SUM(E281:J281)</f>
        <v>0</v>
      </c>
      <c r="L281" s="461" t="n">
        <v>2096170</v>
      </c>
    </row>
    <row r="282" customFormat="false" ht="20.6" hidden="false" customHeight="false" outlineLevel="0" collapsed="false">
      <c r="A282" s="382" t="s">
        <v>485</v>
      </c>
      <c r="B282" s="413" t="s">
        <v>142</v>
      </c>
      <c r="C282" s="196" t="s">
        <v>639</v>
      </c>
      <c r="D282" s="416" t="s">
        <v>640</v>
      </c>
      <c r="E282" s="184" t="n">
        <v>0</v>
      </c>
      <c r="F282" s="184" t="n">
        <v>2300000</v>
      </c>
      <c r="G282" s="184" t="n">
        <v>27148959</v>
      </c>
      <c r="H282" s="184" t="n">
        <v>50125500</v>
      </c>
      <c r="I282" s="184" t="n">
        <v>24129900</v>
      </c>
      <c r="J282" s="184" t="n">
        <v>2410800</v>
      </c>
      <c r="K282" s="184" t="n">
        <f aca="false">SUM(E282:J282)</f>
        <v>106115159</v>
      </c>
      <c r="L282" s="461" t="n">
        <v>1612830069</v>
      </c>
    </row>
    <row r="283" customFormat="false" ht="13.1" hidden="false" customHeight="false" outlineLevel="0" collapsed="false">
      <c r="A283" s="382" t="s">
        <v>485</v>
      </c>
      <c r="B283" s="413" t="s">
        <v>142</v>
      </c>
      <c r="C283" s="196" t="s">
        <v>373</v>
      </c>
      <c r="D283" s="416" t="s">
        <v>641</v>
      </c>
      <c r="E283" s="184" t="n">
        <v>0</v>
      </c>
      <c r="F283" s="184" t="n">
        <v>373300</v>
      </c>
      <c r="G283" s="184" t="n">
        <v>0</v>
      </c>
      <c r="H283" s="184" t="n">
        <v>0</v>
      </c>
      <c r="I283" s="184" t="n">
        <v>9691147</v>
      </c>
      <c r="J283" s="184" t="n">
        <v>1537879</v>
      </c>
      <c r="K283" s="184" t="n">
        <f aca="false">SUM(E283:J283)</f>
        <v>11602326</v>
      </c>
      <c r="L283" s="461" t="n">
        <v>304060792</v>
      </c>
    </row>
    <row r="284" customFormat="false" ht="20.6" hidden="false" customHeight="false" outlineLevel="0" collapsed="false">
      <c r="A284" s="382" t="s">
        <v>485</v>
      </c>
      <c r="B284" s="413" t="s">
        <v>142</v>
      </c>
      <c r="C284" s="196" t="s">
        <v>642</v>
      </c>
      <c r="D284" s="416" t="s">
        <v>643</v>
      </c>
      <c r="E284" s="184" t="n">
        <v>0</v>
      </c>
      <c r="F284" s="184" t="n">
        <v>94120</v>
      </c>
      <c r="G284" s="184" t="n">
        <v>267645</v>
      </c>
      <c r="H284" s="184" t="n">
        <v>84000</v>
      </c>
      <c r="I284" s="184" t="n">
        <v>0</v>
      </c>
      <c r="J284" s="184" t="n">
        <v>0</v>
      </c>
      <c r="K284" s="184" t="n">
        <f aca="false">SUM(E284:J284)</f>
        <v>445765</v>
      </c>
      <c r="L284" s="461" t="n">
        <v>22393507</v>
      </c>
    </row>
    <row r="285" customFormat="false" ht="39.35" hidden="false" customHeight="false" outlineLevel="0" collapsed="false">
      <c r="A285" s="382" t="s">
        <v>485</v>
      </c>
      <c r="B285" s="413" t="s">
        <v>142</v>
      </c>
      <c r="C285" s="196" t="s">
        <v>644</v>
      </c>
      <c r="D285" s="416" t="s">
        <v>645</v>
      </c>
      <c r="E285" s="184" t="n">
        <v>0</v>
      </c>
      <c r="F285" s="184" t="n">
        <v>526757</v>
      </c>
      <c r="G285" s="184" t="n">
        <v>0</v>
      </c>
      <c r="H285" s="184" t="n">
        <v>0</v>
      </c>
      <c r="I285" s="184" t="n">
        <v>1052520</v>
      </c>
      <c r="J285" s="184" t="n">
        <v>0</v>
      </c>
      <c r="K285" s="184" t="n">
        <f aca="false">SUM(E285:J285)</f>
        <v>1579277</v>
      </c>
      <c r="L285" s="461" t="n">
        <v>8652232</v>
      </c>
    </row>
    <row r="286" customFormat="false" ht="20.6" hidden="false" customHeight="false" outlineLevel="0" collapsed="false">
      <c r="A286" s="382" t="s">
        <v>485</v>
      </c>
      <c r="B286" s="413" t="s">
        <v>142</v>
      </c>
      <c r="C286" s="196" t="s">
        <v>646</v>
      </c>
      <c r="D286" s="416" t="s">
        <v>647</v>
      </c>
      <c r="E286" s="184" t="n">
        <v>0</v>
      </c>
      <c r="F286" s="184" t="n">
        <v>1600614</v>
      </c>
      <c r="G286" s="184" t="n">
        <v>334480</v>
      </c>
      <c r="H286" s="184" t="n">
        <v>913980</v>
      </c>
      <c r="I286" s="184" t="n">
        <v>992080</v>
      </c>
      <c r="J286" s="184" t="n">
        <v>0</v>
      </c>
      <c r="K286" s="184" t="n">
        <f aca="false">SUM(E286:J286)</f>
        <v>3841154</v>
      </c>
      <c r="L286" s="461" t="n">
        <v>172524523</v>
      </c>
    </row>
    <row r="287" customFormat="false" ht="30" hidden="false" customHeight="false" outlineLevel="0" collapsed="false">
      <c r="A287" s="382" t="s">
        <v>485</v>
      </c>
      <c r="B287" s="413" t="s">
        <v>142</v>
      </c>
      <c r="C287" s="196" t="s">
        <v>648</v>
      </c>
      <c r="D287" s="416" t="s">
        <v>649</v>
      </c>
      <c r="E287" s="184" t="n">
        <v>0</v>
      </c>
      <c r="F287" s="184" t="n">
        <v>0</v>
      </c>
      <c r="G287" s="184" t="n">
        <v>0</v>
      </c>
      <c r="H287" s="184" t="n">
        <v>1008800</v>
      </c>
      <c r="I287" s="184" t="n">
        <v>0</v>
      </c>
      <c r="J287" s="184" t="n">
        <v>0</v>
      </c>
      <c r="K287" s="184" t="n">
        <f aca="false">SUM(E287:J287)</f>
        <v>1008800</v>
      </c>
      <c r="L287" s="461" t="n">
        <v>91497982</v>
      </c>
    </row>
    <row r="288" customFormat="false" ht="13.1" hidden="false" customHeight="false" outlineLevel="0" collapsed="false">
      <c r="A288" s="382" t="s">
        <v>485</v>
      </c>
      <c r="B288" s="413" t="s">
        <v>142</v>
      </c>
      <c r="C288" s="196" t="s">
        <v>350</v>
      </c>
      <c r="D288" s="416" t="s">
        <v>650</v>
      </c>
      <c r="E288" s="184" t="n">
        <v>0</v>
      </c>
      <c r="F288" s="184" t="n">
        <v>0</v>
      </c>
      <c r="G288" s="184" t="n">
        <v>0</v>
      </c>
      <c r="H288" s="184" t="n">
        <v>0</v>
      </c>
      <c r="I288" s="184" t="n">
        <v>0</v>
      </c>
      <c r="J288" s="184" t="n">
        <v>0</v>
      </c>
      <c r="K288" s="184" t="n">
        <f aca="false">SUM(E288:J288)</f>
        <v>0</v>
      </c>
      <c r="L288" s="461" t="n">
        <v>4329872</v>
      </c>
    </row>
    <row r="289" customFormat="false" ht="20.6" hidden="false" customHeight="false" outlineLevel="0" collapsed="false">
      <c r="A289" s="382" t="s">
        <v>485</v>
      </c>
      <c r="B289" s="413" t="s">
        <v>142</v>
      </c>
      <c r="C289" s="196" t="s">
        <v>326</v>
      </c>
      <c r="D289" s="416" t="s">
        <v>652</v>
      </c>
      <c r="E289" s="184" t="n">
        <v>0</v>
      </c>
      <c r="F289" s="184" t="n">
        <v>0</v>
      </c>
      <c r="G289" s="184" t="n">
        <v>83160</v>
      </c>
      <c r="H289" s="184" t="n">
        <v>0</v>
      </c>
      <c r="I289" s="184" t="n">
        <v>0</v>
      </c>
      <c r="J289" s="184" t="n">
        <v>0</v>
      </c>
      <c r="K289" s="184" t="n">
        <f aca="false">SUM(E289:J289)</f>
        <v>83160</v>
      </c>
      <c r="L289" s="461" t="n">
        <v>17494346</v>
      </c>
    </row>
    <row r="290" customFormat="false" ht="20.6" hidden="false" customHeight="false" outlineLevel="0" collapsed="false">
      <c r="A290" s="382" t="s">
        <v>485</v>
      </c>
      <c r="B290" s="413" t="s">
        <v>142</v>
      </c>
      <c r="C290" s="196" t="s">
        <v>341</v>
      </c>
      <c r="D290" s="416" t="s">
        <v>653</v>
      </c>
      <c r="E290" s="184" t="n">
        <v>0</v>
      </c>
      <c r="F290" s="184" t="n">
        <v>0</v>
      </c>
      <c r="G290" s="184" t="n">
        <v>0</v>
      </c>
      <c r="H290" s="184" t="n">
        <v>0</v>
      </c>
      <c r="I290" s="184" t="n">
        <v>0</v>
      </c>
      <c r="J290" s="184" t="n">
        <v>0</v>
      </c>
      <c r="K290" s="184" t="n">
        <f aca="false">SUM(E290:J290)</f>
        <v>0</v>
      </c>
      <c r="L290" s="461" t="n">
        <v>0</v>
      </c>
    </row>
    <row r="291" customFormat="false" ht="13.1" hidden="false" customHeight="false" outlineLevel="0" collapsed="false">
      <c r="A291" s="382" t="s">
        <v>485</v>
      </c>
      <c r="B291" s="413" t="s">
        <v>142</v>
      </c>
      <c r="C291" s="196" t="s">
        <v>343</v>
      </c>
      <c r="D291" s="416" t="s">
        <v>654</v>
      </c>
      <c r="E291" s="184" t="n">
        <v>0</v>
      </c>
      <c r="F291" s="184" t="n">
        <v>0</v>
      </c>
      <c r="G291" s="184" t="n">
        <v>0</v>
      </c>
      <c r="H291" s="184" t="n">
        <v>0</v>
      </c>
      <c r="I291" s="184" t="n">
        <v>0</v>
      </c>
      <c r="J291" s="184" t="n">
        <v>0</v>
      </c>
      <c r="K291" s="184" t="n">
        <f aca="false">SUM(E291:J291)</f>
        <v>0</v>
      </c>
      <c r="L291" s="461" t="n">
        <v>418518</v>
      </c>
    </row>
    <row r="292" customFormat="false" ht="20.6" hidden="false" customHeight="false" outlineLevel="0" collapsed="false">
      <c r="A292" s="382" t="s">
        <v>485</v>
      </c>
      <c r="B292" s="413" t="s">
        <v>142</v>
      </c>
      <c r="C292" s="196" t="s">
        <v>332</v>
      </c>
      <c r="D292" s="416" t="s">
        <v>655</v>
      </c>
      <c r="E292" s="184" t="n">
        <v>0</v>
      </c>
      <c r="F292" s="184" t="n">
        <v>0</v>
      </c>
      <c r="G292" s="184" t="n">
        <v>0</v>
      </c>
      <c r="H292" s="184" t="n">
        <v>0</v>
      </c>
      <c r="I292" s="184" t="n">
        <v>0</v>
      </c>
      <c r="J292" s="184" t="n">
        <v>0</v>
      </c>
      <c r="K292" s="184" t="n">
        <f aca="false">SUM(E292:J292)</f>
        <v>0</v>
      </c>
      <c r="L292" s="461" t="n">
        <v>0</v>
      </c>
    </row>
    <row r="293" customFormat="false" ht="20.6" hidden="false" customHeight="false" outlineLevel="0" collapsed="false">
      <c r="A293" s="382" t="s">
        <v>485</v>
      </c>
      <c r="B293" s="413" t="s">
        <v>142</v>
      </c>
      <c r="C293" s="196" t="s">
        <v>656</v>
      </c>
      <c r="D293" s="416" t="s">
        <v>657</v>
      </c>
      <c r="E293" s="184" t="n">
        <v>0</v>
      </c>
      <c r="F293" s="184" t="n">
        <v>0</v>
      </c>
      <c r="G293" s="184" t="n">
        <v>0</v>
      </c>
      <c r="H293" s="184" t="n">
        <v>0</v>
      </c>
      <c r="I293" s="184" t="n">
        <v>0</v>
      </c>
      <c r="J293" s="184" t="n">
        <v>0</v>
      </c>
      <c r="K293" s="184" t="n">
        <f aca="false">SUM(E293:J293)</f>
        <v>0</v>
      </c>
      <c r="L293" s="461" t="n">
        <v>5568000</v>
      </c>
    </row>
    <row r="294" customFormat="false" ht="20.6" hidden="false" customHeight="false" outlineLevel="0" collapsed="false">
      <c r="A294" s="382" t="s">
        <v>485</v>
      </c>
      <c r="B294" s="413" t="s">
        <v>142</v>
      </c>
      <c r="C294" s="196" t="s">
        <v>345</v>
      </c>
      <c r="D294" s="416" t="s">
        <v>658</v>
      </c>
      <c r="E294" s="184" t="n">
        <v>0</v>
      </c>
      <c r="F294" s="184" t="n">
        <v>0</v>
      </c>
      <c r="G294" s="184" t="n">
        <v>0</v>
      </c>
      <c r="H294" s="184" t="n">
        <v>0</v>
      </c>
      <c r="I294" s="184" t="n">
        <v>0</v>
      </c>
      <c r="J294" s="184" t="n">
        <v>0</v>
      </c>
      <c r="K294" s="184" t="n">
        <f aca="false">SUM(E294:J294)</f>
        <v>0</v>
      </c>
      <c r="L294" s="461" t="n">
        <v>0</v>
      </c>
    </row>
    <row r="295" customFormat="false" ht="20.6" hidden="false" customHeight="false" outlineLevel="0" collapsed="false">
      <c r="A295" s="382" t="s">
        <v>485</v>
      </c>
      <c r="B295" s="413" t="s">
        <v>142</v>
      </c>
      <c r="C295" s="196" t="s">
        <v>352</v>
      </c>
      <c r="D295" s="416" t="s">
        <v>659</v>
      </c>
      <c r="E295" s="184" t="n">
        <v>0</v>
      </c>
      <c r="F295" s="184" t="n">
        <v>0</v>
      </c>
      <c r="G295" s="184" t="n">
        <v>0</v>
      </c>
      <c r="H295" s="184" t="n">
        <v>0</v>
      </c>
      <c r="I295" s="184" t="n">
        <v>0</v>
      </c>
      <c r="J295" s="184" t="n">
        <v>0</v>
      </c>
      <c r="K295" s="184" t="n">
        <f aca="false">SUM(E295:J295)</f>
        <v>0</v>
      </c>
      <c r="L295" s="461" t="n">
        <v>0</v>
      </c>
    </row>
    <row r="296" customFormat="false" ht="20.6" hidden="false" customHeight="false" outlineLevel="0" collapsed="false">
      <c r="A296" s="382" t="s">
        <v>485</v>
      </c>
      <c r="B296" s="413" t="s">
        <v>142</v>
      </c>
      <c r="C296" s="196" t="s">
        <v>660</v>
      </c>
      <c r="D296" s="416" t="s">
        <v>651</v>
      </c>
      <c r="E296" s="184" t="n">
        <v>0</v>
      </c>
      <c r="F296" s="184" t="n">
        <v>0</v>
      </c>
      <c r="G296" s="184" t="n">
        <v>0</v>
      </c>
      <c r="H296" s="184" t="n">
        <v>0</v>
      </c>
      <c r="I296" s="184" t="n">
        <v>0</v>
      </c>
      <c r="J296" s="184" t="n">
        <v>0</v>
      </c>
      <c r="K296" s="184" t="n">
        <f aca="false">SUM(E296:J296)</f>
        <v>0</v>
      </c>
      <c r="L296" s="461" t="n">
        <v>6490492</v>
      </c>
    </row>
    <row r="297" customFormat="false" ht="20.6" hidden="false" customHeight="false" outlineLevel="0" collapsed="false">
      <c r="A297" s="382" t="s">
        <v>485</v>
      </c>
      <c r="B297" s="413" t="s">
        <v>142</v>
      </c>
      <c r="C297" s="196" t="s">
        <v>321</v>
      </c>
      <c r="D297" s="416" t="s">
        <v>661</v>
      </c>
      <c r="E297" s="184" t="n">
        <v>0</v>
      </c>
      <c r="F297" s="184" t="n">
        <v>0</v>
      </c>
      <c r="G297" s="184" t="n">
        <v>2009388</v>
      </c>
      <c r="H297" s="184" t="n">
        <v>0</v>
      </c>
      <c r="I297" s="184" t="n">
        <v>0</v>
      </c>
      <c r="J297" s="184" t="n">
        <v>0</v>
      </c>
      <c r="K297" s="184" t="n">
        <f aca="false">SUM(E297:J297)</f>
        <v>2009388</v>
      </c>
      <c r="L297" s="461" t="n">
        <v>6103457</v>
      </c>
    </row>
    <row r="298" customFormat="false" ht="13.1" hidden="false" customHeight="false" outlineLevel="0" collapsed="false">
      <c r="A298" s="382" t="s">
        <v>485</v>
      </c>
      <c r="B298" s="413" t="s">
        <v>142</v>
      </c>
      <c r="C298" s="196" t="s">
        <v>662</v>
      </c>
      <c r="D298" s="416" t="s">
        <v>663</v>
      </c>
      <c r="E298" s="184" t="n">
        <v>0</v>
      </c>
      <c r="F298" s="184" t="n">
        <v>0</v>
      </c>
      <c r="G298" s="184" t="n">
        <v>0</v>
      </c>
      <c r="H298" s="184" t="n">
        <v>0</v>
      </c>
      <c r="I298" s="184" t="n">
        <v>0</v>
      </c>
      <c r="J298" s="184" t="n">
        <v>0</v>
      </c>
      <c r="K298" s="184" t="n">
        <f aca="false">SUM(E298:J298)</f>
        <v>0</v>
      </c>
      <c r="L298" s="461" t="n">
        <v>0</v>
      </c>
    </row>
    <row r="299" customFormat="false" ht="20.6" hidden="false" customHeight="false" outlineLevel="0" collapsed="false">
      <c r="A299" s="382" t="s">
        <v>485</v>
      </c>
      <c r="B299" s="413" t="s">
        <v>142</v>
      </c>
      <c r="C299" s="196" t="s">
        <v>321</v>
      </c>
      <c r="D299" s="416" t="s">
        <v>664</v>
      </c>
      <c r="E299" s="184" t="n">
        <v>0</v>
      </c>
      <c r="F299" s="184" t="n">
        <v>0</v>
      </c>
      <c r="G299" s="184" t="n">
        <v>0</v>
      </c>
      <c r="H299" s="184" t="n">
        <v>0</v>
      </c>
      <c r="I299" s="184" t="n">
        <v>0</v>
      </c>
      <c r="J299" s="184" t="n">
        <v>0</v>
      </c>
      <c r="K299" s="184" t="n">
        <f aca="false">SUM(E299:J299)</f>
        <v>0</v>
      </c>
      <c r="L299" s="461" t="n">
        <v>0</v>
      </c>
    </row>
    <row r="300" customFormat="false" ht="20.6" hidden="false" customHeight="false" outlineLevel="0" collapsed="false">
      <c r="A300" s="382" t="s">
        <v>485</v>
      </c>
      <c r="B300" s="413" t="s">
        <v>142</v>
      </c>
      <c r="C300" s="196" t="s">
        <v>204</v>
      </c>
      <c r="D300" s="416" t="s">
        <v>665</v>
      </c>
      <c r="E300" s="184" t="n">
        <v>0</v>
      </c>
      <c r="F300" s="184" t="n">
        <v>0</v>
      </c>
      <c r="G300" s="184" t="n">
        <v>0</v>
      </c>
      <c r="H300" s="184" t="n">
        <v>83250</v>
      </c>
      <c r="I300" s="184" t="n">
        <v>0</v>
      </c>
      <c r="J300" s="184" t="n">
        <v>0</v>
      </c>
      <c r="K300" s="184" t="n">
        <f aca="false">SUM(E300:J300)</f>
        <v>83250</v>
      </c>
      <c r="L300" s="461" t="n">
        <v>10558970</v>
      </c>
    </row>
    <row r="301" customFormat="false" ht="20.6" hidden="false" customHeight="false" outlineLevel="0" collapsed="false">
      <c r="A301" s="382" t="s">
        <v>485</v>
      </c>
      <c r="B301" s="413" t="s">
        <v>142</v>
      </c>
      <c r="C301" s="196" t="s">
        <v>173</v>
      </c>
      <c r="D301" s="416" t="s">
        <v>666</v>
      </c>
      <c r="E301" s="184" t="n">
        <v>0</v>
      </c>
      <c r="F301" s="184" t="n">
        <v>0</v>
      </c>
      <c r="G301" s="184" t="n">
        <v>0</v>
      </c>
      <c r="H301" s="184" t="n">
        <v>0</v>
      </c>
      <c r="I301" s="184" t="n">
        <v>0</v>
      </c>
      <c r="J301" s="184" t="n">
        <v>0</v>
      </c>
      <c r="K301" s="184" t="n">
        <f aca="false">SUM(E301:J301)</f>
        <v>0</v>
      </c>
      <c r="L301" s="461" t="n">
        <v>4804632</v>
      </c>
    </row>
    <row r="302" customFormat="false" ht="20.6" hidden="false" customHeight="false" outlineLevel="0" collapsed="false">
      <c r="A302" s="382" t="s">
        <v>485</v>
      </c>
      <c r="B302" s="413" t="s">
        <v>142</v>
      </c>
      <c r="C302" s="196" t="s">
        <v>667</v>
      </c>
      <c r="D302" s="416" t="s">
        <v>668</v>
      </c>
      <c r="E302" s="184" t="n">
        <v>0</v>
      </c>
      <c r="F302" s="184" t="n">
        <v>0</v>
      </c>
      <c r="G302" s="184" t="n">
        <v>0</v>
      </c>
      <c r="H302" s="184" t="n">
        <v>0</v>
      </c>
      <c r="I302" s="184" t="n">
        <v>0</v>
      </c>
      <c r="J302" s="184" t="n">
        <v>0</v>
      </c>
      <c r="K302" s="184" t="n">
        <f aca="false">SUM(E302:J302)</f>
        <v>0</v>
      </c>
      <c r="L302" s="461" t="n">
        <v>0</v>
      </c>
    </row>
    <row r="303" customFormat="false" ht="30" hidden="false" customHeight="false" outlineLevel="0" collapsed="false">
      <c r="A303" s="382" t="s">
        <v>485</v>
      </c>
      <c r="B303" s="413" t="s">
        <v>142</v>
      </c>
      <c r="C303" s="196" t="s">
        <v>669</v>
      </c>
      <c r="D303" s="416" t="s">
        <v>670</v>
      </c>
      <c r="E303" s="184" t="n">
        <v>0</v>
      </c>
      <c r="F303" s="184" t="n">
        <v>0</v>
      </c>
      <c r="G303" s="184" t="n">
        <v>0</v>
      </c>
      <c r="H303" s="184" t="n">
        <v>0</v>
      </c>
      <c r="I303" s="184" t="n">
        <v>0</v>
      </c>
      <c r="J303" s="184" t="n">
        <v>0</v>
      </c>
      <c r="K303" s="184" t="n">
        <f aca="false">SUM(E303:J303)</f>
        <v>0</v>
      </c>
      <c r="L303" s="461" t="n">
        <v>5390000</v>
      </c>
    </row>
    <row r="304" customFormat="false" ht="20.6" hidden="false" customHeight="false" outlineLevel="0" collapsed="false">
      <c r="A304" s="382" t="s">
        <v>485</v>
      </c>
      <c r="B304" s="413" t="s">
        <v>142</v>
      </c>
      <c r="C304" s="196" t="s">
        <v>365</v>
      </c>
      <c r="D304" s="416" t="s">
        <v>1347</v>
      </c>
      <c r="E304" s="184" t="n">
        <v>0</v>
      </c>
      <c r="F304" s="184" t="n">
        <v>0</v>
      </c>
      <c r="G304" s="184" t="n">
        <v>0</v>
      </c>
      <c r="H304" s="184" t="n">
        <v>0</v>
      </c>
      <c r="I304" s="184" t="n">
        <v>0</v>
      </c>
      <c r="J304" s="184" t="n">
        <v>0</v>
      </c>
      <c r="K304" s="184" t="n">
        <f aca="false">SUM(E304:J304)</f>
        <v>0</v>
      </c>
      <c r="L304" s="461" t="n">
        <v>490200</v>
      </c>
    </row>
    <row r="305" customFormat="false" ht="20.6" hidden="false" customHeight="false" outlineLevel="0" collapsed="false">
      <c r="A305" s="382" t="s">
        <v>485</v>
      </c>
      <c r="B305" s="413" t="s">
        <v>142</v>
      </c>
      <c r="C305" s="196" t="s">
        <v>204</v>
      </c>
      <c r="D305" s="416" t="s">
        <v>674</v>
      </c>
      <c r="E305" s="184" t="n">
        <v>231034</v>
      </c>
      <c r="F305" s="184" t="n">
        <v>469850</v>
      </c>
      <c r="G305" s="184" t="n">
        <v>3784300</v>
      </c>
      <c r="H305" s="184" t="n">
        <v>33495056</v>
      </c>
      <c r="I305" s="184" t="n">
        <v>1163320</v>
      </c>
      <c r="J305" s="184" t="n">
        <v>2248730</v>
      </c>
      <c r="K305" s="184" t="n">
        <f aca="false">SUM(E305:J305)</f>
        <v>41392290</v>
      </c>
      <c r="L305" s="461" t="n">
        <v>403931221</v>
      </c>
    </row>
    <row r="306" customFormat="false" ht="13.1" hidden="false" customHeight="false" outlineLevel="0" collapsed="false">
      <c r="A306" s="382" t="s">
        <v>485</v>
      </c>
      <c r="B306" s="413" t="s">
        <v>142</v>
      </c>
      <c r="C306" s="196" t="s">
        <v>675</v>
      </c>
      <c r="D306" s="416" t="s">
        <v>676</v>
      </c>
      <c r="E306" s="184" t="n">
        <v>0</v>
      </c>
      <c r="F306" s="184" t="n">
        <v>0</v>
      </c>
      <c r="G306" s="184" t="n">
        <v>0</v>
      </c>
      <c r="H306" s="184" t="n">
        <v>0</v>
      </c>
      <c r="I306" s="184" t="n">
        <v>0</v>
      </c>
      <c r="J306" s="184" t="n">
        <v>0</v>
      </c>
      <c r="K306" s="184" t="n">
        <f aca="false">SUM(E306:J306)</f>
        <v>0</v>
      </c>
      <c r="L306" s="461" t="n">
        <v>0</v>
      </c>
    </row>
    <row r="307" customFormat="false" ht="20.6" hidden="false" customHeight="false" outlineLevel="0" collapsed="false">
      <c r="A307" s="382" t="s">
        <v>485</v>
      </c>
      <c r="B307" s="413" t="s">
        <v>142</v>
      </c>
      <c r="C307" s="196" t="s">
        <v>677</v>
      </c>
      <c r="D307" s="416" t="s">
        <v>678</v>
      </c>
      <c r="E307" s="184" t="n">
        <v>0</v>
      </c>
      <c r="F307" s="184" t="n">
        <v>0</v>
      </c>
      <c r="G307" s="184" t="n">
        <v>0</v>
      </c>
      <c r="H307" s="184" t="n">
        <v>0</v>
      </c>
      <c r="I307" s="184" t="n">
        <v>0</v>
      </c>
      <c r="J307" s="184" t="n">
        <v>0</v>
      </c>
      <c r="K307" s="184" t="n">
        <f aca="false">SUM(E307:J307)</f>
        <v>0</v>
      </c>
      <c r="L307" s="461" t="n">
        <v>0</v>
      </c>
    </row>
    <row r="308" customFormat="false" ht="20.6" hidden="false" customHeight="false" outlineLevel="0" collapsed="false">
      <c r="A308" s="382" t="s">
        <v>485</v>
      </c>
      <c r="B308" s="413" t="s">
        <v>142</v>
      </c>
      <c r="C308" s="196" t="s">
        <v>679</v>
      </c>
      <c r="D308" s="416" t="s">
        <v>680</v>
      </c>
      <c r="E308" s="184" t="n">
        <v>0</v>
      </c>
      <c r="F308" s="184" t="n">
        <v>0</v>
      </c>
      <c r="G308" s="184" t="n">
        <v>0</v>
      </c>
      <c r="H308" s="184" t="n">
        <v>0</v>
      </c>
      <c r="I308" s="184" t="n">
        <v>0</v>
      </c>
      <c r="J308" s="184" t="n">
        <v>0</v>
      </c>
      <c r="K308" s="184" t="n">
        <f aca="false">SUM(E308:J308)</f>
        <v>0</v>
      </c>
      <c r="L308" s="461" t="n">
        <v>0</v>
      </c>
    </row>
    <row r="309" customFormat="false" ht="30" hidden="false" customHeight="false" outlineLevel="0" collapsed="false">
      <c r="A309" s="382" t="s">
        <v>485</v>
      </c>
      <c r="B309" s="413" t="s">
        <v>142</v>
      </c>
      <c r="C309" s="196" t="s">
        <v>681</v>
      </c>
      <c r="D309" s="416" t="s">
        <v>682</v>
      </c>
      <c r="E309" s="184" t="n">
        <v>0</v>
      </c>
      <c r="F309" s="184" t="n">
        <v>0</v>
      </c>
      <c r="G309" s="184" t="n">
        <v>0</v>
      </c>
      <c r="H309" s="184" t="n">
        <v>0</v>
      </c>
      <c r="I309" s="184" t="n">
        <v>0</v>
      </c>
      <c r="J309" s="184" t="n">
        <v>0</v>
      </c>
      <c r="K309" s="184" t="n">
        <f aca="false">SUM(E309:J309)</f>
        <v>0</v>
      </c>
      <c r="L309" s="461" t="n">
        <v>0</v>
      </c>
    </row>
    <row r="310" customFormat="false" ht="20.6" hidden="false" customHeight="false" outlineLevel="0" collapsed="false">
      <c r="A310" s="382" t="s">
        <v>485</v>
      </c>
      <c r="B310" s="413" t="s">
        <v>142</v>
      </c>
      <c r="C310" s="196" t="s">
        <v>683</v>
      </c>
      <c r="D310" s="416" t="s">
        <v>684</v>
      </c>
      <c r="E310" s="184" t="n">
        <v>0</v>
      </c>
      <c r="F310" s="184" t="n">
        <v>0</v>
      </c>
      <c r="G310" s="184" t="n">
        <v>0</v>
      </c>
      <c r="H310" s="184" t="n">
        <v>0</v>
      </c>
      <c r="I310" s="184" t="n">
        <v>0</v>
      </c>
      <c r="J310" s="184" t="n">
        <v>0</v>
      </c>
      <c r="K310" s="184" t="n">
        <f aca="false">SUM(E310:J310)</f>
        <v>0</v>
      </c>
      <c r="L310" s="461" t="n">
        <v>0</v>
      </c>
    </row>
    <row r="311" customFormat="false" ht="13.1" hidden="false" customHeight="false" outlineLevel="0" collapsed="false">
      <c r="A311" s="382" t="s">
        <v>485</v>
      </c>
      <c r="B311" s="413" t="s">
        <v>142</v>
      </c>
      <c r="C311" s="196" t="s">
        <v>300</v>
      </c>
      <c r="D311" s="416" t="s">
        <v>685</v>
      </c>
      <c r="E311" s="184" t="n">
        <v>0</v>
      </c>
      <c r="F311" s="184" t="n">
        <v>0</v>
      </c>
      <c r="G311" s="184" t="n">
        <v>0</v>
      </c>
      <c r="H311" s="184" t="n">
        <v>662112</v>
      </c>
      <c r="I311" s="184" t="n">
        <v>936000</v>
      </c>
      <c r="J311" s="184" t="n">
        <v>0</v>
      </c>
      <c r="K311" s="184" t="n">
        <f aca="false">SUM(E311:J311)</f>
        <v>1598112</v>
      </c>
      <c r="L311" s="461" t="n">
        <v>73673852</v>
      </c>
    </row>
    <row r="312" customFormat="false" ht="39.35" hidden="false" customHeight="false" outlineLevel="0" collapsed="false">
      <c r="A312" s="382" t="s">
        <v>485</v>
      </c>
      <c r="B312" s="413" t="s">
        <v>142</v>
      </c>
      <c r="C312" s="196" t="s">
        <v>688</v>
      </c>
      <c r="D312" s="416" t="s">
        <v>689</v>
      </c>
      <c r="E312" s="184" t="n">
        <v>0</v>
      </c>
      <c r="F312" s="184" t="n">
        <v>0</v>
      </c>
      <c r="G312" s="184" t="n">
        <v>0</v>
      </c>
      <c r="H312" s="184" t="n">
        <v>0</v>
      </c>
      <c r="I312" s="184" t="n">
        <v>0</v>
      </c>
      <c r="J312" s="184" t="n">
        <v>0</v>
      </c>
      <c r="K312" s="184" t="n">
        <f aca="false">SUM(E312:J312)</f>
        <v>0</v>
      </c>
      <c r="L312" s="461" t="n">
        <v>0</v>
      </c>
    </row>
    <row r="313" customFormat="false" ht="30" hidden="false" customHeight="false" outlineLevel="0" collapsed="false">
      <c r="A313" s="382" t="s">
        <v>485</v>
      </c>
      <c r="B313" s="413" t="s">
        <v>142</v>
      </c>
      <c r="C313" s="196" t="s">
        <v>691</v>
      </c>
      <c r="D313" s="416" t="s">
        <v>692</v>
      </c>
      <c r="E313" s="184" t="n">
        <v>0</v>
      </c>
      <c r="F313" s="184" t="n">
        <v>0</v>
      </c>
      <c r="G313" s="184" t="n">
        <v>0</v>
      </c>
      <c r="H313" s="184" t="n">
        <v>0</v>
      </c>
      <c r="I313" s="184" t="n">
        <v>0</v>
      </c>
      <c r="J313" s="184" t="n">
        <v>0</v>
      </c>
      <c r="K313" s="184" t="n">
        <f aca="false">SUM(E313:J313)</f>
        <v>0</v>
      </c>
      <c r="L313" s="461" t="n">
        <v>0</v>
      </c>
    </row>
    <row r="314" customFormat="false" ht="20.6" hidden="false" customHeight="false" outlineLevel="0" collapsed="false">
      <c r="A314" s="382" t="s">
        <v>485</v>
      </c>
      <c r="B314" s="413" t="s">
        <v>142</v>
      </c>
      <c r="C314" s="196" t="s">
        <v>693</v>
      </c>
      <c r="D314" s="416" t="s">
        <v>694</v>
      </c>
      <c r="E314" s="184" t="n">
        <v>0</v>
      </c>
      <c r="F314" s="184" t="n">
        <v>0</v>
      </c>
      <c r="G314" s="184" t="n">
        <v>0</v>
      </c>
      <c r="H314" s="184" t="n">
        <v>0</v>
      </c>
      <c r="I314" s="184" t="n">
        <v>0</v>
      </c>
      <c r="J314" s="184" t="n">
        <v>0</v>
      </c>
      <c r="K314" s="184" t="n">
        <f aca="false">SUM(E314:J314)</f>
        <v>0</v>
      </c>
      <c r="L314" s="461" t="n">
        <v>0</v>
      </c>
    </row>
    <row r="315" customFormat="false" ht="20.6" hidden="false" customHeight="false" outlineLevel="0" collapsed="false">
      <c r="A315" s="382" t="s">
        <v>485</v>
      </c>
      <c r="B315" s="413" t="s">
        <v>142</v>
      </c>
      <c r="C315" s="196" t="s">
        <v>686</v>
      </c>
      <c r="D315" s="416" t="s">
        <v>687</v>
      </c>
      <c r="E315" s="184" t="n">
        <v>0</v>
      </c>
      <c r="F315" s="184" t="n">
        <v>0</v>
      </c>
      <c r="G315" s="184" t="n">
        <v>0</v>
      </c>
      <c r="H315" s="184" t="n">
        <v>0</v>
      </c>
      <c r="I315" s="184" t="n">
        <v>0</v>
      </c>
      <c r="J315" s="184" t="n">
        <v>0</v>
      </c>
      <c r="K315" s="184" t="n">
        <f aca="false">SUM(E315:J315)</f>
        <v>0</v>
      </c>
      <c r="L315" s="461" t="n">
        <v>33290567</v>
      </c>
    </row>
    <row r="316" customFormat="false" ht="13.1" hidden="false" customHeight="false" outlineLevel="0" collapsed="false">
      <c r="A316" s="382" t="s">
        <v>485</v>
      </c>
      <c r="B316" s="413" t="s">
        <v>142</v>
      </c>
      <c r="C316" s="196" t="s">
        <v>302</v>
      </c>
      <c r="D316" s="416" t="s">
        <v>695</v>
      </c>
      <c r="E316" s="184" t="n">
        <v>0</v>
      </c>
      <c r="F316" s="184" t="n">
        <v>196416</v>
      </c>
      <c r="G316" s="184" t="n">
        <v>1744080</v>
      </c>
      <c r="H316" s="184" t="n">
        <v>10449649</v>
      </c>
      <c r="I316" s="184" t="n">
        <v>0</v>
      </c>
      <c r="J316" s="184" t="n">
        <v>4133250</v>
      </c>
      <c r="K316" s="184" t="n">
        <f aca="false">SUM(E316:J316)</f>
        <v>16523395</v>
      </c>
      <c r="L316" s="461" t="n">
        <v>225336815</v>
      </c>
    </row>
    <row r="317" customFormat="false" ht="20.6" hidden="false" customHeight="false" outlineLevel="0" collapsed="false">
      <c r="A317" s="382" t="s">
        <v>485</v>
      </c>
      <c r="B317" s="413" t="s">
        <v>142</v>
      </c>
      <c r="C317" s="196" t="s">
        <v>698</v>
      </c>
      <c r="D317" s="416" t="s">
        <v>699</v>
      </c>
      <c r="E317" s="184" t="n">
        <v>0</v>
      </c>
      <c r="F317" s="184" t="n">
        <v>0</v>
      </c>
      <c r="G317" s="184" t="n">
        <v>0</v>
      </c>
      <c r="H317" s="184" t="n">
        <v>0</v>
      </c>
      <c r="I317" s="184" t="n">
        <v>0</v>
      </c>
      <c r="J317" s="184" t="n">
        <v>0</v>
      </c>
      <c r="K317" s="184" t="n">
        <f aca="false">SUM(E317:J317)</f>
        <v>0</v>
      </c>
      <c r="L317" s="461" t="n">
        <v>0</v>
      </c>
    </row>
    <row r="318" customFormat="false" ht="20.6" hidden="false" customHeight="false" outlineLevel="0" collapsed="false">
      <c r="A318" s="382" t="s">
        <v>485</v>
      </c>
      <c r="B318" s="413" t="s">
        <v>142</v>
      </c>
      <c r="C318" s="196" t="s">
        <v>700</v>
      </c>
      <c r="D318" s="416" t="s">
        <v>701</v>
      </c>
      <c r="E318" s="184" t="n">
        <v>0</v>
      </c>
      <c r="F318" s="184" t="n">
        <v>0</v>
      </c>
      <c r="G318" s="184" t="n">
        <v>0</v>
      </c>
      <c r="H318" s="184" t="n">
        <v>0</v>
      </c>
      <c r="I318" s="184" t="n">
        <v>0</v>
      </c>
      <c r="J318" s="184" t="n">
        <v>0</v>
      </c>
      <c r="K318" s="184" t="n">
        <f aca="false">SUM(E318:J318)</f>
        <v>0</v>
      </c>
      <c r="L318" s="461" t="n">
        <v>0</v>
      </c>
    </row>
    <row r="319" customFormat="false" ht="13.1" hidden="false" customHeight="false" outlineLevel="0" collapsed="false">
      <c r="A319" s="382" t="s">
        <v>485</v>
      </c>
      <c r="B319" s="413" t="s">
        <v>142</v>
      </c>
      <c r="C319" s="196" t="s">
        <v>702</v>
      </c>
      <c r="D319" s="416" t="s">
        <v>703</v>
      </c>
      <c r="E319" s="184" t="n">
        <v>0</v>
      </c>
      <c r="F319" s="184" t="n">
        <v>0</v>
      </c>
      <c r="G319" s="184" t="n">
        <v>0</v>
      </c>
      <c r="H319" s="184" t="n">
        <v>0</v>
      </c>
      <c r="I319" s="184" t="n">
        <v>0</v>
      </c>
      <c r="J319" s="184" t="n">
        <v>0</v>
      </c>
      <c r="K319" s="184" t="n">
        <f aca="false">SUM(E319:J319)</f>
        <v>0</v>
      </c>
      <c r="L319" s="461" t="n">
        <v>0</v>
      </c>
    </row>
    <row r="320" customFormat="false" ht="13.1" hidden="false" customHeight="false" outlineLevel="0" collapsed="false">
      <c r="A320" s="382" t="s">
        <v>485</v>
      </c>
      <c r="B320" s="413" t="s">
        <v>142</v>
      </c>
      <c r="C320" s="196" t="s">
        <v>704</v>
      </c>
      <c r="D320" s="416" t="s">
        <v>705</v>
      </c>
      <c r="E320" s="184" t="n">
        <v>0</v>
      </c>
      <c r="F320" s="184" t="n">
        <v>0</v>
      </c>
      <c r="G320" s="184" t="n">
        <v>0</v>
      </c>
      <c r="H320" s="184" t="n">
        <v>0</v>
      </c>
      <c r="I320" s="184" t="n">
        <v>0</v>
      </c>
      <c r="J320" s="184" t="n">
        <v>0</v>
      </c>
      <c r="K320" s="184" t="n">
        <f aca="false">SUM(E320:J320)</f>
        <v>0</v>
      </c>
      <c r="L320" s="461" t="n">
        <v>0</v>
      </c>
    </row>
    <row r="321" customFormat="false" ht="39.35" hidden="false" customHeight="false" outlineLevel="0" collapsed="false">
      <c r="A321" s="382" t="s">
        <v>485</v>
      </c>
      <c r="B321" s="413" t="s">
        <v>142</v>
      </c>
      <c r="C321" s="196" t="s">
        <v>706</v>
      </c>
      <c r="D321" s="416" t="s">
        <v>707</v>
      </c>
      <c r="E321" s="184" t="n">
        <v>0</v>
      </c>
      <c r="F321" s="184" t="n">
        <v>0</v>
      </c>
      <c r="G321" s="184" t="n">
        <v>0</v>
      </c>
      <c r="H321" s="184" t="n">
        <v>0</v>
      </c>
      <c r="I321" s="184" t="n">
        <v>0</v>
      </c>
      <c r="J321" s="184" t="n">
        <v>0</v>
      </c>
      <c r="K321" s="184" t="n">
        <f aca="false">SUM(E321:J321)</f>
        <v>0</v>
      </c>
      <c r="L321" s="461" t="n">
        <v>0</v>
      </c>
    </row>
    <row r="322" customFormat="false" ht="30" hidden="false" customHeight="false" outlineLevel="0" collapsed="false">
      <c r="A322" s="382" t="s">
        <v>485</v>
      </c>
      <c r="B322" s="413" t="s">
        <v>142</v>
      </c>
      <c r="C322" s="196" t="s">
        <v>708</v>
      </c>
      <c r="D322" s="416" t="s">
        <v>709</v>
      </c>
      <c r="E322" s="184" t="n">
        <v>0</v>
      </c>
      <c r="F322" s="184" t="n">
        <v>0</v>
      </c>
      <c r="G322" s="184" t="n">
        <v>0</v>
      </c>
      <c r="H322" s="184" t="n">
        <v>0</v>
      </c>
      <c r="I322" s="184" t="n">
        <v>0</v>
      </c>
      <c r="J322" s="184" t="n">
        <v>0</v>
      </c>
      <c r="K322" s="184" t="n">
        <f aca="false">SUM(E322:J322)</f>
        <v>0</v>
      </c>
      <c r="L322" s="461" t="n">
        <v>0</v>
      </c>
    </row>
    <row r="323" customFormat="false" ht="20.6" hidden="false" customHeight="false" outlineLevel="0" collapsed="false">
      <c r="A323" s="382" t="s">
        <v>485</v>
      </c>
      <c r="B323" s="413" t="s">
        <v>142</v>
      </c>
      <c r="C323" s="196" t="s">
        <v>696</v>
      </c>
      <c r="D323" s="416" t="s">
        <v>697</v>
      </c>
      <c r="E323" s="184" t="n">
        <v>0</v>
      </c>
      <c r="F323" s="184" t="n">
        <v>0</v>
      </c>
      <c r="G323" s="184" t="n">
        <v>0</v>
      </c>
      <c r="H323" s="184" t="n">
        <v>0</v>
      </c>
      <c r="I323" s="184" t="n">
        <v>0</v>
      </c>
      <c r="J323" s="184" t="n">
        <v>4384800</v>
      </c>
      <c r="K323" s="184" t="n">
        <f aca="false">SUM(E323:J323)</f>
        <v>4384800</v>
      </c>
      <c r="L323" s="461" t="n">
        <v>86287906</v>
      </c>
    </row>
    <row r="324" customFormat="false" ht="20.6" hidden="false" customHeight="false" outlineLevel="0" collapsed="false">
      <c r="A324" s="382" t="s">
        <v>485</v>
      </c>
      <c r="B324" s="413" t="s">
        <v>142</v>
      </c>
      <c r="C324" s="196" t="s">
        <v>453</v>
      </c>
      <c r="D324" s="416" t="s">
        <v>710</v>
      </c>
      <c r="E324" s="184" t="n">
        <v>0</v>
      </c>
      <c r="F324" s="184" t="n">
        <v>0</v>
      </c>
      <c r="G324" s="184" t="n">
        <v>0</v>
      </c>
      <c r="H324" s="184" t="n">
        <v>0</v>
      </c>
      <c r="I324" s="184" t="n">
        <v>0</v>
      </c>
      <c r="J324" s="184" t="n">
        <v>0</v>
      </c>
      <c r="K324" s="184" t="n">
        <f aca="false">SUM(E324:J324)</f>
        <v>0</v>
      </c>
      <c r="L324" s="461" t="n">
        <v>163525394</v>
      </c>
    </row>
    <row r="325" customFormat="false" ht="20.6" hidden="false" customHeight="false" outlineLevel="0" collapsed="false">
      <c r="A325" s="382" t="s">
        <v>485</v>
      </c>
      <c r="B325" s="413" t="s">
        <v>142</v>
      </c>
      <c r="C325" s="196" t="s">
        <v>719</v>
      </c>
      <c r="D325" s="416" t="s">
        <v>720</v>
      </c>
      <c r="E325" s="184" t="n">
        <v>308000</v>
      </c>
      <c r="F325" s="184" t="n">
        <v>374000</v>
      </c>
      <c r="G325" s="184" t="n">
        <v>403200</v>
      </c>
      <c r="H325" s="184" t="n">
        <v>908490</v>
      </c>
      <c r="I325" s="184" t="n">
        <v>597150</v>
      </c>
      <c r="J325" s="184" t="n">
        <v>1494320</v>
      </c>
      <c r="K325" s="184" t="n">
        <f aca="false">SUM(E325:J325)</f>
        <v>4085160</v>
      </c>
      <c r="L325" s="461" t="n">
        <v>64233628</v>
      </c>
    </row>
    <row r="326" customFormat="false" ht="30" hidden="false" customHeight="false" outlineLevel="0" collapsed="false">
      <c r="A326" s="382" t="s">
        <v>485</v>
      </c>
      <c r="B326" s="413" t="s">
        <v>142</v>
      </c>
      <c r="C326" s="196" t="s">
        <v>721</v>
      </c>
      <c r="D326" s="416" t="s">
        <v>722</v>
      </c>
      <c r="E326" s="184" t="n">
        <v>0</v>
      </c>
      <c r="F326" s="184" t="n">
        <v>0</v>
      </c>
      <c r="G326" s="184" t="n">
        <v>0</v>
      </c>
      <c r="H326" s="184" t="n">
        <v>0</v>
      </c>
      <c r="I326" s="184" t="n">
        <v>0</v>
      </c>
      <c r="J326" s="184" t="n">
        <v>0</v>
      </c>
      <c r="K326" s="184" t="n">
        <f aca="false">SUM(E326:J326)</f>
        <v>0</v>
      </c>
      <c r="L326" s="461" t="n">
        <v>4019330</v>
      </c>
    </row>
    <row r="327" customFormat="false" ht="20.6" hidden="false" customHeight="false" outlineLevel="0" collapsed="false">
      <c r="A327" s="382" t="s">
        <v>485</v>
      </c>
      <c r="B327" s="413" t="s">
        <v>142</v>
      </c>
      <c r="C327" s="196" t="s">
        <v>723</v>
      </c>
      <c r="D327" s="416" t="s">
        <v>724</v>
      </c>
      <c r="E327" s="184" t="n">
        <v>7480</v>
      </c>
      <c r="F327" s="184" t="n">
        <v>0</v>
      </c>
      <c r="G327" s="184" t="n">
        <v>0</v>
      </c>
      <c r="H327" s="184" t="n">
        <v>0</v>
      </c>
      <c r="I327" s="184" t="n">
        <v>0</v>
      </c>
      <c r="J327" s="184" t="n">
        <v>22000</v>
      </c>
      <c r="K327" s="184" t="n">
        <f aca="false">SUM(E327:J327)</f>
        <v>29480</v>
      </c>
      <c r="L327" s="461" t="n">
        <v>3136557</v>
      </c>
    </row>
    <row r="328" customFormat="false" ht="30" hidden="false" customHeight="false" outlineLevel="0" collapsed="false">
      <c r="A328" s="382" t="s">
        <v>485</v>
      </c>
      <c r="B328" s="413" t="s">
        <v>142</v>
      </c>
      <c r="C328" s="196" t="s">
        <v>725</v>
      </c>
      <c r="D328" s="416" t="s">
        <v>726</v>
      </c>
      <c r="E328" s="184" t="n">
        <v>0</v>
      </c>
      <c r="F328" s="184" t="n">
        <v>0</v>
      </c>
      <c r="G328" s="184" t="n">
        <v>0</v>
      </c>
      <c r="H328" s="184" t="n">
        <v>0</v>
      </c>
      <c r="I328" s="184" t="n">
        <v>0</v>
      </c>
      <c r="J328" s="184" t="n">
        <v>0</v>
      </c>
      <c r="K328" s="184" t="n">
        <f aca="false">SUM(E328:J328)</f>
        <v>0</v>
      </c>
      <c r="L328" s="461" t="n">
        <v>36000</v>
      </c>
    </row>
    <row r="329" customFormat="false" ht="30" hidden="false" customHeight="false" outlineLevel="0" collapsed="false">
      <c r="A329" s="382" t="s">
        <v>485</v>
      </c>
      <c r="B329" s="413" t="s">
        <v>142</v>
      </c>
      <c r="C329" s="196" t="s">
        <v>431</v>
      </c>
      <c r="D329" s="416" t="s">
        <v>727</v>
      </c>
      <c r="E329" s="184" t="n">
        <v>0</v>
      </c>
      <c r="F329" s="184" t="n">
        <v>0</v>
      </c>
      <c r="G329" s="184" t="n">
        <v>515301</v>
      </c>
      <c r="H329" s="184" t="n">
        <v>0</v>
      </c>
      <c r="I329" s="184" t="n">
        <v>0</v>
      </c>
      <c r="J329" s="184" t="n">
        <v>0</v>
      </c>
      <c r="K329" s="184" t="n">
        <f aca="false">SUM(E329:J329)</f>
        <v>515301</v>
      </c>
      <c r="L329" s="461" t="n">
        <v>288266121</v>
      </c>
    </row>
    <row r="330" customFormat="false" ht="20.6" hidden="false" customHeight="false" outlineLevel="0" collapsed="false">
      <c r="A330" s="382" t="s">
        <v>485</v>
      </c>
      <c r="B330" s="413" t="s">
        <v>142</v>
      </c>
      <c r="C330" s="196" t="s">
        <v>728</v>
      </c>
      <c r="D330" s="416" t="s">
        <v>729</v>
      </c>
      <c r="E330" s="184" t="n">
        <v>5074000</v>
      </c>
      <c r="F330" s="184" t="n">
        <v>7316000</v>
      </c>
      <c r="G330" s="184" t="n">
        <v>145331160</v>
      </c>
      <c r="H330" s="184" t="n">
        <v>206960200</v>
      </c>
      <c r="I330" s="184" t="n">
        <v>53973200</v>
      </c>
      <c r="J330" s="184" t="n">
        <v>136425700</v>
      </c>
      <c r="K330" s="184" t="n">
        <f aca="false">SUM(E330:J330)</f>
        <v>555080260</v>
      </c>
      <c r="L330" s="461" t="n">
        <v>7344072082</v>
      </c>
    </row>
    <row r="331" customFormat="false" ht="20.6" hidden="false" customHeight="false" outlineLevel="0" collapsed="false">
      <c r="A331" s="382" t="s">
        <v>485</v>
      </c>
      <c r="B331" s="413" t="s">
        <v>142</v>
      </c>
      <c r="C331" s="196" t="s">
        <v>730</v>
      </c>
      <c r="D331" s="416" t="s">
        <v>731</v>
      </c>
      <c r="E331" s="184" t="n">
        <v>0</v>
      </c>
      <c r="F331" s="184" t="n">
        <v>0</v>
      </c>
      <c r="G331" s="184" t="n">
        <v>0</v>
      </c>
      <c r="H331" s="184" t="n">
        <v>95040</v>
      </c>
      <c r="I331" s="184" t="n">
        <v>0</v>
      </c>
      <c r="J331" s="184" t="n">
        <v>0</v>
      </c>
      <c r="K331" s="184" t="n">
        <f aca="false">SUM(E331:J331)</f>
        <v>95040</v>
      </c>
      <c r="L331" s="461" t="n">
        <v>294105</v>
      </c>
    </row>
    <row r="332" customFormat="false" ht="13.1" hidden="false" customHeight="false" outlineLevel="0" collapsed="false">
      <c r="A332" s="382" t="s">
        <v>485</v>
      </c>
      <c r="B332" s="413" t="s">
        <v>142</v>
      </c>
      <c r="C332" s="196" t="s">
        <v>732</v>
      </c>
      <c r="D332" s="416" t="s">
        <v>733</v>
      </c>
      <c r="E332" s="184" t="n">
        <v>0</v>
      </c>
      <c r="F332" s="184" t="n">
        <v>0</v>
      </c>
      <c r="G332" s="184" t="n">
        <v>0</v>
      </c>
      <c r="H332" s="184" t="n">
        <v>0</v>
      </c>
      <c r="I332" s="184" t="n">
        <v>0</v>
      </c>
      <c r="J332" s="184" t="n">
        <v>0</v>
      </c>
      <c r="K332" s="184" t="n">
        <f aca="false">SUM(E332:J332)</f>
        <v>0</v>
      </c>
      <c r="L332" s="461" t="n">
        <v>6857198</v>
      </c>
    </row>
    <row r="333" customFormat="false" ht="20.6" hidden="false" customHeight="false" outlineLevel="0" collapsed="false">
      <c r="A333" s="382" t="s">
        <v>485</v>
      </c>
      <c r="B333" s="413" t="s">
        <v>142</v>
      </c>
      <c r="C333" s="196" t="s">
        <v>734</v>
      </c>
      <c r="D333" s="416" t="s">
        <v>735</v>
      </c>
      <c r="E333" s="184" t="n">
        <v>0</v>
      </c>
      <c r="F333" s="184" t="n">
        <v>0</v>
      </c>
      <c r="G333" s="184" t="n">
        <v>0</v>
      </c>
      <c r="H333" s="184" t="n">
        <v>0</v>
      </c>
      <c r="I333" s="184" t="n">
        <v>0</v>
      </c>
      <c r="J333" s="184" t="n">
        <v>0</v>
      </c>
      <c r="K333" s="184" t="n">
        <f aca="false">SUM(E333:J333)</f>
        <v>0</v>
      </c>
      <c r="L333" s="461" t="n">
        <v>32962286</v>
      </c>
    </row>
    <row r="334" customFormat="false" ht="20.6" hidden="false" customHeight="false" outlineLevel="0" collapsed="false">
      <c r="A334" s="382" t="s">
        <v>485</v>
      </c>
      <c r="B334" s="413" t="s">
        <v>142</v>
      </c>
      <c r="C334" s="196" t="s">
        <v>736</v>
      </c>
      <c r="D334" s="416" t="s">
        <v>737</v>
      </c>
      <c r="E334" s="184" t="n">
        <v>0</v>
      </c>
      <c r="F334" s="184" t="n">
        <v>0</v>
      </c>
      <c r="G334" s="184" t="n">
        <v>429840</v>
      </c>
      <c r="H334" s="184" t="n">
        <v>0</v>
      </c>
      <c r="I334" s="184" t="n">
        <v>0</v>
      </c>
      <c r="J334" s="184" t="n">
        <v>0</v>
      </c>
      <c r="K334" s="184" t="n">
        <f aca="false">SUM(E334:J334)</f>
        <v>429840</v>
      </c>
      <c r="L334" s="461" t="n">
        <v>17472516</v>
      </c>
    </row>
    <row r="335" customFormat="false" ht="30" hidden="false" customHeight="false" outlineLevel="0" collapsed="false">
      <c r="A335" s="382" t="s">
        <v>485</v>
      </c>
      <c r="B335" s="413" t="s">
        <v>142</v>
      </c>
      <c r="C335" s="196" t="s">
        <v>738</v>
      </c>
      <c r="D335" s="416" t="s">
        <v>739</v>
      </c>
      <c r="E335" s="184" t="n">
        <v>0</v>
      </c>
      <c r="F335" s="184" t="n">
        <v>0</v>
      </c>
      <c r="G335" s="184" t="n">
        <v>0</v>
      </c>
      <c r="H335" s="184" t="n">
        <v>0</v>
      </c>
      <c r="I335" s="184" t="n">
        <v>0</v>
      </c>
      <c r="J335" s="184" t="n">
        <v>0</v>
      </c>
      <c r="K335" s="184" t="n">
        <f aca="false">SUM(E335:J335)</f>
        <v>0</v>
      </c>
      <c r="L335" s="461" t="n">
        <v>11756291</v>
      </c>
    </row>
    <row r="336" customFormat="false" ht="20.6" hidden="false" customHeight="false" outlineLevel="0" collapsed="false">
      <c r="A336" s="382" t="s">
        <v>485</v>
      </c>
      <c r="B336" s="413" t="s">
        <v>142</v>
      </c>
      <c r="C336" s="196" t="s">
        <v>740</v>
      </c>
      <c r="D336" s="416" t="s">
        <v>741</v>
      </c>
      <c r="E336" s="184" t="n">
        <v>0</v>
      </c>
      <c r="F336" s="184" t="n">
        <v>0</v>
      </c>
      <c r="G336" s="184" t="n">
        <v>0</v>
      </c>
      <c r="H336" s="184" t="n">
        <v>0</v>
      </c>
      <c r="I336" s="184" t="n">
        <v>0</v>
      </c>
      <c r="J336" s="184" t="n">
        <v>0</v>
      </c>
      <c r="K336" s="184" t="n">
        <f aca="false">SUM(E336:J336)</f>
        <v>0</v>
      </c>
      <c r="L336" s="461" t="n">
        <v>7388341</v>
      </c>
    </row>
    <row r="337" customFormat="false" ht="30" hidden="false" customHeight="false" outlineLevel="0" collapsed="false">
      <c r="A337" s="382" t="s">
        <v>485</v>
      </c>
      <c r="B337" s="413" t="s">
        <v>142</v>
      </c>
      <c r="C337" s="196" t="s">
        <v>742</v>
      </c>
      <c r="D337" s="416" t="s">
        <v>743</v>
      </c>
      <c r="E337" s="184" t="n">
        <v>0</v>
      </c>
      <c r="F337" s="184" t="n">
        <v>0</v>
      </c>
      <c r="G337" s="184" t="n">
        <v>0</v>
      </c>
      <c r="H337" s="184" t="n">
        <v>0</v>
      </c>
      <c r="I337" s="184" t="n">
        <v>0</v>
      </c>
      <c r="J337" s="184" t="n">
        <v>0</v>
      </c>
      <c r="K337" s="184" t="n">
        <f aca="false">SUM(E337:J337)</f>
        <v>0</v>
      </c>
      <c r="L337" s="461" t="n">
        <v>0</v>
      </c>
    </row>
    <row r="338" customFormat="false" ht="20.6" hidden="false" customHeight="false" outlineLevel="0" collapsed="false">
      <c r="A338" s="382" t="s">
        <v>485</v>
      </c>
      <c r="B338" s="413" t="s">
        <v>142</v>
      </c>
      <c r="C338" s="196" t="s">
        <v>744</v>
      </c>
      <c r="D338" s="416" t="s">
        <v>745</v>
      </c>
      <c r="E338" s="184" t="n">
        <v>0</v>
      </c>
      <c r="F338" s="184" t="n">
        <v>2881238</v>
      </c>
      <c r="G338" s="184" t="n">
        <v>110720</v>
      </c>
      <c r="H338" s="184" t="n">
        <v>122000</v>
      </c>
      <c r="I338" s="184" t="n">
        <v>0</v>
      </c>
      <c r="J338" s="184" t="n">
        <v>21735</v>
      </c>
      <c r="K338" s="184" t="n">
        <f aca="false">SUM(E338:J338)</f>
        <v>3135693</v>
      </c>
      <c r="L338" s="461" t="n">
        <v>47831963</v>
      </c>
    </row>
    <row r="339" customFormat="false" ht="30" hidden="false" customHeight="false" outlineLevel="0" collapsed="false">
      <c r="A339" s="382" t="s">
        <v>485</v>
      </c>
      <c r="B339" s="413" t="s">
        <v>142</v>
      </c>
      <c r="C339" s="196" t="s">
        <v>746</v>
      </c>
      <c r="D339" s="416" t="s">
        <v>747</v>
      </c>
      <c r="E339" s="184" t="n">
        <v>0</v>
      </c>
      <c r="F339" s="184" t="n">
        <v>0</v>
      </c>
      <c r="G339" s="184" t="n">
        <v>0</v>
      </c>
      <c r="H339" s="184" t="n">
        <v>0</v>
      </c>
      <c r="I339" s="184" t="n">
        <v>0</v>
      </c>
      <c r="J339" s="184" t="n">
        <v>0</v>
      </c>
      <c r="K339" s="184" t="n">
        <f aca="false">SUM(E339:J339)</f>
        <v>0</v>
      </c>
      <c r="L339" s="461" t="n">
        <v>13391901</v>
      </c>
    </row>
    <row r="340" customFormat="false" ht="20.6" hidden="false" customHeight="false" outlineLevel="0" collapsed="false">
      <c r="A340" s="382" t="s">
        <v>485</v>
      </c>
      <c r="B340" s="413" t="s">
        <v>142</v>
      </c>
      <c r="C340" s="196" t="s">
        <v>748</v>
      </c>
      <c r="D340" s="416" t="s">
        <v>749</v>
      </c>
      <c r="E340" s="184" t="n">
        <v>2760480</v>
      </c>
      <c r="F340" s="184" t="n">
        <v>1212660</v>
      </c>
      <c r="G340" s="184" t="n">
        <v>2686435</v>
      </c>
      <c r="H340" s="184" t="n">
        <v>269474</v>
      </c>
      <c r="I340" s="184" t="n">
        <v>16080</v>
      </c>
      <c r="J340" s="184" t="n">
        <v>0</v>
      </c>
      <c r="K340" s="184" t="n">
        <f aca="false">SUM(E340:J340)</f>
        <v>6945129</v>
      </c>
      <c r="L340" s="461" t="n">
        <v>162487551</v>
      </c>
    </row>
    <row r="341" customFormat="false" ht="39.35" hidden="false" customHeight="false" outlineLevel="0" collapsed="false">
      <c r="A341" s="382" t="s">
        <v>485</v>
      </c>
      <c r="B341" s="413" t="s">
        <v>142</v>
      </c>
      <c r="C341" s="196" t="s">
        <v>750</v>
      </c>
      <c r="D341" s="416" t="s">
        <v>751</v>
      </c>
      <c r="E341" s="184" t="n">
        <v>0</v>
      </c>
      <c r="F341" s="184" t="n">
        <v>0</v>
      </c>
      <c r="G341" s="184" t="n">
        <v>0</v>
      </c>
      <c r="H341" s="184" t="n">
        <v>1980000</v>
      </c>
      <c r="I341" s="184" t="n">
        <v>0</v>
      </c>
      <c r="J341" s="184" t="n">
        <v>0</v>
      </c>
      <c r="K341" s="184" t="n">
        <f aca="false">SUM(E341:J341)</f>
        <v>1980000</v>
      </c>
      <c r="L341" s="461" t="n">
        <v>84834205</v>
      </c>
    </row>
    <row r="342" customFormat="false" ht="39.35" hidden="false" customHeight="false" outlineLevel="0" collapsed="false">
      <c r="A342" s="382" t="s">
        <v>485</v>
      </c>
      <c r="B342" s="413" t="s">
        <v>142</v>
      </c>
      <c r="C342" s="196" t="s">
        <v>752</v>
      </c>
      <c r="D342" s="416" t="s">
        <v>753</v>
      </c>
      <c r="E342" s="184" t="n">
        <v>0</v>
      </c>
      <c r="F342" s="184" t="n">
        <v>13533542</v>
      </c>
      <c r="G342" s="184" t="n">
        <v>1131350</v>
      </c>
      <c r="H342" s="184" t="n">
        <v>2265120</v>
      </c>
      <c r="I342" s="184" t="n">
        <v>0</v>
      </c>
      <c r="J342" s="184" t="n">
        <v>0</v>
      </c>
      <c r="K342" s="184" t="n">
        <f aca="false">SUM(E342:J342)</f>
        <v>16930012</v>
      </c>
      <c r="L342" s="461" t="n">
        <v>454596197</v>
      </c>
    </row>
    <row r="343" customFormat="false" ht="13.1" hidden="false" customHeight="false" outlineLevel="0" collapsed="false">
      <c r="A343" s="382" t="s">
        <v>485</v>
      </c>
      <c r="B343" s="413" t="s">
        <v>142</v>
      </c>
      <c r="C343" s="196" t="s">
        <v>447</v>
      </c>
      <c r="D343" s="416" t="s">
        <v>754</v>
      </c>
      <c r="E343" s="184" t="n">
        <v>0</v>
      </c>
      <c r="F343" s="184" t="n">
        <v>0</v>
      </c>
      <c r="G343" s="184" t="n">
        <v>0</v>
      </c>
      <c r="H343" s="184" t="n">
        <v>0</v>
      </c>
      <c r="I343" s="184" t="n">
        <v>0</v>
      </c>
      <c r="J343" s="184" t="n">
        <v>0</v>
      </c>
      <c r="K343" s="184" t="n">
        <f aca="false">SUM(E343:J343)</f>
        <v>0</v>
      </c>
      <c r="L343" s="461" t="n">
        <v>0</v>
      </c>
    </row>
    <row r="344" customFormat="false" ht="20.6" hidden="false" customHeight="false" outlineLevel="0" collapsed="false">
      <c r="A344" s="382" t="s">
        <v>485</v>
      </c>
      <c r="B344" s="413" t="s">
        <v>142</v>
      </c>
      <c r="C344" s="196" t="s">
        <v>755</v>
      </c>
      <c r="D344" s="416" t="s">
        <v>756</v>
      </c>
      <c r="E344" s="184" t="n">
        <v>0</v>
      </c>
      <c r="F344" s="184" t="n">
        <v>0</v>
      </c>
      <c r="G344" s="184" t="n">
        <v>0</v>
      </c>
      <c r="H344" s="184" t="n">
        <v>0</v>
      </c>
      <c r="I344" s="184" t="n">
        <v>0</v>
      </c>
      <c r="J344" s="184" t="n">
        <v>0</v>
      </c>
      <c r="K344" s="184" t="n">
        <f aca="false">SUM(E344:J344)</f>
        <v>0</v>
      </c>
      <c r="L344" s="461" t="n">
        <v>0</v>
      </c>
    </row>
    <row r="345" customFormat="false" ht="13.1" hidden="false" customHeight="false" outlineLevel="0" collapsed="false">
      <c r="A345" s="382" t="s">
        <v>485</v>
      </c>
      <c r="B345" s="413" t="s">
        <v>142</v>
      </c>
      <c r="C345" s="196" t="s">
        <v>451</v>
      </c>
      <c r="D345" s="416" t="s">
        <v>757</v>
      </c>
      <c r="E345" s="184" t="n">
        <v>0</v>
      </c>
      <c r="F345" s="184" t="n">
        <v>47670</v>
      </c>
      <c r="G345" s="184" t="n">
        <v>11560</v>
      </c>
      <c r="H345" s="184" t="n">
        <v>3416728</v>
      </c>
      <c r="I345" s="184" t="n">
        <v>0</v>
      </c>
      <c r="J345" s="184" t="n">
        <v>0</v>
      </c>
      <c r="K345" s="184" t="n">
        <f aca="false">SUM(E345:J345)</f>
        <v>3475958</v>
      </c>
      <c r="L345" s="461" t="n">
        <v>13650205</v>
      </c>
    </row>
    <row r="346" customFormat="false" ht="30" hidden="false" customHeight="false" outlineLevel="0" collapsed="false">
      <c r="A346" s="382" t="s">
        <v>485</v>
      </c>
      <c r="B346" s="413" t="s">
        <v>142</v>
      </c>
      <c r="C346" s="196" t="s">
        <v>758</v>
      </c>
      <c r="D346" s="416" t="s">
        <v>759</v>
      </c>
      <c r="E346" s="184" t="n">
        <v>0</v>
      </c>
      <c r="F346" s="184" t="n">
        <v>0</v>
      </c>
      <c r="G346" s="184" t="n">
        <v>0</v>
      </c>
      <c r="H346" s="184" t="n">
        <v>0</v>
      </c>
      <c r="I346" s="184" t="n">
        <v>0</v>
      </c>
      <c r="J346" s="184" t="n">
        <v>0</v>
      </c>
      <c r="K346" s="184" t="n">
        <f aca="false">SUM(E346:J346)</f>
        <v>0</v>
      </c>
      <c r="L346" s="461" t="n">
        <v>20580783</v>
      </c>
    </row>
    <row r="347" customFormat="false" ht="20.6" hidden="false" customHeight="false" outlineLevel="0" collapsed="false">
      <c r="A347" s="382" t="s">
        <v>485</v>
      </c>
      <c r="B347" s="413" t="s">
        <v>142</v>
      </c>
      <c r="C347" s="196" t="s">
        <v>760</v>
      </c>
      <c r="D347" s="416" t="s">
        <v>761</v>
      </c>
      <c r="E347" s="184" t="n">
        <v>1508800</v>
      </c>
      <c r="F347" s="184" t="n">
        <v>966000</v>
      </c>
      <c r="G347" s="184" t="n">
        <v>1218600</v>
      </c>
      <c r="H347" s="184" t="n">
        <v>11083110</v>
      </c>
      <c r="I347" s="184" t="n">
        <v>971600</v>
      </c>
      <c r="J347" s="184" t="n">
        <v>0</v>
      </c>
      <c r="K347" s="184" t="n">
        <f aca="false">SUM(E347:J347)</f>
        <v>15748110</v>
      </c>
      <c r="L347" s="461" t="n">
        <v>78225890</v>
      </c>
    </row>
    <row r="348" customFormat="false" ht="20.6" hidden="false" customHeight="false" outlineLevel="0" collapsed="false">
      <c r="A348" s="382" t="s">
        <v>485</v>
      </c>
      <c r="B348" s="413" t="s">
        <v>142</v>
      </c>
      <c r="C348" s="196" t="s">
        <v>762</v>
      </c>
      <c r="D348" s="416" t="s">
        <v>763</v>
      </c>
      <c r="E348" s="184" t="n">
        <v>0</v>
      </c>
      <c r="F348" s="184" t="n">
        <v>0</v>
      </c>
      <c r="G348" s="184" t="n">
        <v>0</v>
      </c>
      <c r="H348" s="184" t="n">
        <v>0</v>
      </c>
      <c r="I348" s="184" t="n">
        <v>0</v>
      </c>
      <c r="J348" s="184" t="n">
        <v>0</v>
      </c>
      <c r="K348" s="184" t="n">
        <f aca="false">SUM(E348:J348)</f>
        <v>0</v>
      </c>
      <c r="L348" s="461" t="n">
        <v>0</v>
      </c>
    </row>
    <row r="349" customFormat="false" ht="20.6" hidden="false" customHeight="false" outlineLevel="0" collapsed="false">
      <c r="A349" s="382" t="s">
        <v>485</v>
      </c>
      <c r="B349" s="413" t="s">
        <v>142</v>
      </c>
      <c r="C349" s="196" t="s">
        <v>764</v>
      </c>
      <c r="D349" s="416" t="s">
        <v>765</v>
      </c>
      <c r="E349" s="184" t="n">
        <v>0</v>
      </c>
      <c r="F349" s="184" t="n">
        <v>0</v>
      </c>
      <c r="G349" s="184" t="n">
        <v>0</v>
      </c>
      <c r="H349" s="184" t="n">
        <v>0</v>
      </c>
      <c r="I349" s="184" t="n">
        <v>0</v>
      </c>
      <c r="J349" s="184" t="n">
        <v>0</v>
      </c>
      <c r="K349" s="184" t="n">
        <f aca="false">SUM(E349:J349)</f>
        <v>0</v>
      </c>
      <c r="L349" s="461" t="n">
        <v>0</v>
      </c>
    </row>
    <row r="350" customFormat="false" ht="30" hidden="false" customHeight="false" outlineLevel="0" collapsed="false">
      <c r="A350" s="382" t="s">
        <v>485</v>
      </c>
      <c r="B350" s="413" t="s">
        <v>142</v>
      </c>
      <c r="C350" s="196" t="s">
        <v>766</v>
      </c>
      <c r="D350" s="416" t="s">
        <v>767</v>
      </c>
      <c r="E350" s="184" t="n">
        <v>3473015</v>
      </c>
      <c r="F350" s="184" t="n">
        <v>2333448</v>
      </c>
      <c r="G350" s="184" t="n">
        <v>2908850</v>
      </c>
      <c r="H350" s="184" t="n">
        <v>33395613</v>
      </c>
      <c r="I350" s="184" t="n">
        <v>3256599</v>
      </c>
      <c r="J350" s="184" t="n">
        <v>10728629</v>
      </c>
      <c r="K350" s="184" t="n">
        <f aca="false">SUM(E350:J350)</f>
        <v>56096154</v>
      </c>
      <c r="L350" s="461" t="n">
        <v>771882094</v>
      </c>
    </row>
    <row r="351" customFormat="false" ht="20.6" hidden="false" customHeight="false" outlineLevel="0" collapsed="false">
      <c r="A351" s="382" t="s">
        <v>485</v>
      </c>
      <c r="B351" s="413" t="s">
        <v>142</v>
      </c>
      <c r="C351" s="196" t="s">
        <v>768</v>
      </c>
      <c r="D351" s="416" t="s">
        <v>769</v>
      </c>
      <c r="E351" s="184" t="n">
        <v>0</v>
      </c>
      <c r="F351" s="184" t="n">
        <v>0</v>
      </c>
      <c r="G351" s="184" t="n">
        <v>0</v>
      </c>
      <c r="H351" s="184" t="n">
        <v>0</v>
      </c>
      <c r="I351" s="184" t="n">
        <v>0</v>
      </c>
      <c r="J351" s="184" t="n">
        <v>0</v>
      </c>
      <c r="K351" s="184" t="n">
        <f aca="false">SUM(E351:J351)</f>
        <v>0</v>
      </c>
      <c r="L351" s="461" t="n">
        <v>5193991</v>
      </c>
    </row>
    <row r="352" customFormat="false" ht="20.6" hidden="false" customHeight="false" outlineLevel="0" collapsed="false">
      <c r="A352" s="382" t="s">
        <v>485</v>
      </c>
      <c r="B352" s="413" t="s">
        <v>142</v>
      </c>
      <c r="C352" s="196" t="s">
        <v>455</v>
      </c>
      <c r="D352" s="416" t="s">
        <v>770</v>
      </c>
      <c r="E352" s="184" t="n">
        <v>0</v>
      </c>
      <c r="F352" s="184" t="n">
        <v>0</v>
      </c>
      <c r="G352" s="184" t="n">
        <v>0</v>
      </c>
      <c r="H352" s="184" t="n">
        <v>825140</v>
      </c>
      <c r="I352" s="184" t="n">
        <v>0</v>
      </c>
      <c r="J352" s="184" t="n">
        <v>460000</v>
      </c>
      <c r="K352" s="184" t="n">
        <f aca="false">SUM(E352:J352)</f>
        <v>1285140</v>
      </c>
      <c r="L352" s="461" t="n">
        <v>6041060</v>
      </c>
    </row>
    <row r="353" customFormat="false" ht="30" hidden="false" customHeight="false" outlineLevel="0" collapsed="false">
      <c r="A353" s="382" t="s">
        <v>485</v>
      </c>
      <c r="B353" s="413" t="s">
        <v>142</v>
      </c>
      <c r="C353" s="196" t="s">
        <v>771</v>
      </c>
      <c r="D353" s="416" t="s">
        <v>772</v>
      </c>
      <c r="E353" s="184" t="n">
        <v>0</v>
      </c>
      <c r="F353" s="184" t="n">
        <v>0</v>
      </c>
      <c r="G353" s="184" t="n">
        <v>0</v>
      </c>
      <c r="H353" s="184" t="n">
        <v>0</v>
      </c>
      <c r="I353" s="184" t="n">
        <v>0</v>
      </c>
      <c r="J353" s="184" t="n">
        <v>0</v>
      </c>
      <c r="K353" s="184" t="n">
        <f aca="false">SUM(E353:J353)</f>
        <v>0</v>
      </c>
      <c r="L353" s="461" t="n">
        <v>12155840</v>
      </c>
    </row>
    <row r="354" customFormat="false" ht="20.6" hidden="false" customHeight="false" outlineLevel="0" collapsed="false">
      <c r="A354" s="382" t="s">
        <v>485</v>
      </c>
      <c r="B354" s="413" t="s">
        <v>142</v>
      </c>
      <c r="C354" s="196" t="s">
        <v>773</v>
      </c>
      <c r="D354" s="416" t="s">
        <v>774</v>
      </c>
      <c r="E354" s="184" t="n">
        <v>0</v>
      </c>
      <c r="F354" s="184" t="n">
        <v>0</v>
      </c>
      <c r="G354" s="184" t="n">
        <v>0</v>
      </c>
      <c r="H354" s="184" t="n">
        <v>0</v>
      </c>
      <c r="I354" s="184" t="n">
        <v>0</v>
      </c>
      <c r="J354" s="184" t="n">
        <v>0</v>
      </c>
      <c r="K354" s="184" t="n">
        <f aca="false">SUM(E354:J354)</f>
        <v>0</v>
      </c>
      <c r="L354" s="461" t="n">
        <v>2531888</v>
      </c>
    </row>
    <row r="355" customFormat="false" ht="20.6" hidden="false" customHeight="false" outlineLevel="0" collapsed="false">
      <c r="A355" s="382" t="s">
        <v>485</v>
      </c>
      <c r="B355" s="413" t="s">
        <v>142</v>
      </c>
      <c r="C355" s="196" t="s">
        <v>775</v>
      </c>
      <c r="D355" s="416" t="s">
        <v>776</v>
      </c>
      <c r="E355" s="184" t="n">
        <v>0</v>
      </c>
      <c r="F355" s="184" t="n">
        <v>17301400</v>
      </c>
      <c r="G355" s="184" t="n">
        <v>39453680</v>
      </c>
      <c r="H355" s="184" t="n">
        <v>93760050</v>
      </c>
      <c r="I355" s="184" t="n">
        <v>14518850</v>
      </c>
      <c r="J355" s="184" t="n">
        <v>0</v>
      </c>
      <c r="K355" s="184" t="n">
        <f aca="false">SUM(E355:J355)</f>
        <v>165033980</v>
      </c>
      <c r="L355" s="461" t="n">
        <v>2729873070</v>
      </c>
    </row>
    <row r="356" customFormat="false" ht="20.6" hidden="false" customHeight="false" outlineLevel="0" collapsed="false">
      <c r="A356" s="382" t="s">
        <v>485</v>
      </c>
      <c r="B356" s="413" t="s">
        <v>142</v>
      </c>
      <c r="C356" s="196" t="s">
        <v>698</v>
      </c>
      <c r="D356" s="416" t="s">
        <v>777</v>
      </c>
      <c r="E356" s="184" t="n">
        <v>0</v>
      </c>
      <c r="F356" s="184" t="n">
        <v>0</v>
      </c>
      <c r="G356" s="184" t="n">
        <v>0</v>
      </c>
      <c r="H356" s="184" t="n">
        <v>0</v>
      </c>
      <c r="I356" s="184" t="n">
        <v>0</v>
      </c>
      <c r="J356" s="184" t="n">
        <v>0</v>
      </c>
      <c r="K356" s="184" t="n">
        <f aca="false">SUM(E356:J356)</f>
        <v>0</v>
      </c>
      <c r="L356" s="461" t="n">
        <v>9638130</v>
      </c>
    </row>
    <row r="357" customFormat="false" ht="20.6" hidden="false" customHeight="false" outlineLevel="0" collapsed="false">
      <c r="A357" s="382" t="s">
        <v>485</v>
      </c>
      <c r="B357" s="413" t="s">
        <v>142</v>
      </c>
      <c r="C357" s="196" t="s">
        <v>700</v>
      </c>
      <c r="D357" s="416" t="s">
        <v>778</v>
      </c>
      <c r="E357" s="184" t="n">
        <v>0</v>
      </c>
      <c r="F357" s="184" t="n">
        <v>0</v>
      </c>
      <c r="G357" s="184" t="n">
        <v>0</v>
      </c>
      <c r="H357" s="184" t="n">
        <v>0</v>
      </c>
      <c r="I357" s="184" t="n">
        <v>0</v>
      </c>
      <c r="J357" s="184" t="n">
        <v>0</v>
      </c>
      <c r="K357" s="184" t="n">
        <f aca="false">SUM(E357:J357)</f>
        <v>0</v>
      </c>
      <c r="L357" s="461" t="n">
        <v>0</v>
      </c>
    </row>
    <row r="358" customFormat="false" ht="13.1" hidden="false" customHeight="false" outlineLevel="0" collapsed="false">
      <c r="A358" s="382" t="s">
        <v>485</v>
      </c>
      <c r="B358" s="413" t="s">
        <v>142</v>
      </c>
      <c r="C358" s="196" t="s">
        <v>779</v>
      </c>
      <c r="D358" s="416" t="s">
        <v>780</v>
      </c>
      <c r="E358" s="184" t="n">
        <v>0</v>
      </c>
      <c r="F358" s="184" t="n">
        <v>0</v>
      </c>
      <c r="G358" s="184" t="n">
        <v>0</v>
      </c>
      <c r="H358" s="184" t="n">
        <v>6431000</v>
      </c>
      <c r="I358" s="184" t="n">
        <v>0</v>
      </c>
      <c r="J358" s="184" t="n">
        <v>0</v>
      </c>
      <c r="K358" s="184" t="n">
        <f aca="false">SUM(E358:J358)</f>
        <v>6431000</v>
      </c>
      <c r="L358" s="461" t="n">
        <v>45649215</v>
      </c>
    </row>
    <row r="359" customFormat="false" ht="13.1" hidden="false" customHeight="false" outlineLevel="0" collapsed="false">
      <c r="A359" s="382" t="s">
        <v>485</v>
      </c>
      <c r="B359" s="413" t="s">
        <v>142</v>
      </c>
      <c r="C359" s="196" t="s">
        <v>781</v>
      </c>
      <c r="D359" s="416" t="s">
        <v>782</v>
      </c>
      <c r="E359" s="184" t="n">
        <v>0</v>
      </c>
      <c r="F359" s="184" t="n">
        <v>0</v>
      </c>
      <c r="G359" s="184" t="n">
        <v>1046216</v>
      </c>
      <c r="H359" s="184" t="n">
        <v>164516</v>
      </c>
      <c r="I359" s="184" t="n">
        <v>18096</v>
      </c>
      <c r="J359" s="184" t="n">
        <v>0</v>
      </c>
      <c r="K359" s="184" t="n">
        <f aca="false">SUM(E359:J359)</f>
        <v>1228828</v>
      </c>
      <c r="L359" s="461" t="n">
        <v>4874139</v>
      </c>
    </row>
    <row r="360" customFormat="false" ht="20.6" hidden="false" customHeight="false" outlineLevel="0" collapsed="false">
      <c r="A360" s="382" t="s">
        <v>485</v>
      </c>
      <c r="B360" s="413" t="s">
        <v>142</v>
      </c>
      <c r="C360" s="196" t="s">
        <v>783</v>
      </c>
      <c r="D360" s="416" t="s">
        <v>784</v>
      </c>
      <c r="E360" s="184" t="n">
        <v>0</v>
      </c>
      <c r="F360" s="184" t="n">
        <v>0</v>
      </c>
      <c r="G360" s="184" t="n">
        <v>0</v>
      </c>
      <c r="H360" s="184" t="n">
        <v>2720520</v>
      </c>
      <c r="I360" s="184" t="n">
        <v>0</v>
      </c>
      <c r="J360" s="184" t="n">
        <v>0</v>
      </c>
      <c r="K360" s="184" t="n">
        <f aca="false">SUM(E360:J360)</f>
        <v>2720520</v>
      </c>
      <c r="L360" s="461" t="n">
        <v>3718044</v>
      </c>
    </row>
    <row r="361" customFormat="false" ht="30" hidden="false" customHeight="false" outlineLevel="0" collapsed="false">
      <c r="A361" s="382" t="s">
        <v>485</v>
      </c>
      <c r="B361" s="413" t="s">
        <v>142</v>
      </c>
      <c r="C361" s="196" t="s">
        <v>785</v>
      </c>
      <c r="D361" s="416" t="s">
        <v>786</v>
      </c>
      <c r="E361" s="184" t="n">
        <v>0</v>
      </c>
      <c r="F361" s="184" t="n">
        <v>0</v>
      </c>
      <c r="G361" s="184" t="n">
        <v>118680</v>
      </c>
      <c r="H361" s="184" t="n">
        <v>435790</v>
      </c>
      <c r="I361" s="184" t="n">
        <v>77096</v>
      </c>
      <c r="J361" s="184" t="n">
        <v>128929</v>
      </c>
      <c r="K361" s="184" t="n">
        <f aca="false">SUM(E361:J361)</f>
        <v>760495</v>
      </c>
      <c r="L361" s="461" t="n">
        <v>14457624</v>
      </c>
    </row>
    <row r="362" customFormat="false" ht="20.6" hidden="false" customHeight="false" outlineLevel="0" collapsed="false">
      <c r="A362" s="382" t="s">
        <v>485</v>
      </c>
      <c r="B362" s="413" t="s">
        <v>142</v>
      </c>
      <c r="C362" s="196" t="s">
        <v>787</v>
      </c>
      <c r="D362" s="416" t="s">
        <v>788</v>
      </c>
      <c r="E362" s="184" t="n">
        <v>0</v>
      </c>
      <c r="F362" s="184" t="n">
        <v>0</v>
      </c>
      <c r="G362" s="184" t="n">
        <v>0</v>
      </c>
      <c r="H362" s="184" t="n">
        <v>2930400</v>
      </c>
      <c r="I362" s="184" t="n">
        <v>0</v>
      </c>
      <c r="J362" s="184" t="n">
        <v>0</v>
      </c>
      <c r="K362" s="184" t="n">
        <f aca="false">SUM(E362:J362)</f>
        <v>2930400</v>
      </c>
      <c r="L362" s="461" t="n">
        <v>19874348</v>
      </c>
    </row>
    <row r="363" customFormat="false" ht="20.6" hidden="false" customHeight="false" outlineLevel="0" collapsed="false">
      <c r="A363" s="382" t="s">
        <v>485</v>
      </c>
      <c r="B363" s="413" t="s">
        <v>142</v>
      </c>
      <c r="C363" s="196" t="s">
        <v>789</v>
      </c>
      <c r="D363" s="416" t="s">
        <v>790</v>
      </c>
      <c r="E363" s="184" t="n">
        <v>3438240</v>
      </c>
      <c r="F363" s="184" t="n">
        <v>9927120</v>
      </c>
      <c r="G363" s="184" t="n">
        <v>2887715</v>
      </c>
      <c r="H363" s="184" t="n">
        <v>7440970</v>
      </c>
      <c r="I363" s="184" t="n">
        <v>6430930</v>
      </c>
      <c r="J363" s="184" t="n">
        <v>3992470</v>
      </c>
      <c r="K363" s="184" t="n">
        <f aca="false">SUM(E363:J363)</f>
        <v>34117445</v>
      </c>
      <c r="L363" s="461" t="n">
        <v>855317908</v>
      </c>
    </row>
    <row r="364" customFormat="false" ht="20.6" hidden="false" customHeight="false" outlineLevel="0" collapsed="false">
      <c r="A364" s="382" t="s">
        <v>485</v>
      </c>
      <c r="B364" s="413" t="s">
        <v>142</v>
      </c>
      <c r="C364" s="196" t="s">
        <v>791</v>
      </c>
      <c r="D364" s="416" t="s">
        <v>792</v>
      </c>
      <c r="E364" s="184" t="n">
        <v>0</v>
      </c>
      <c r="F364" s="184" t="n">
        <v>0</v>
      </c>
      <c r="G364" s="184" t="n">
        <v>0</v>
      </c>
      <c r="H364" s="184" t="n">
        <v>0</v>
      </c>
      <c r="I364" s="184" t="n">
        <v>0</v>
      </c>
      <c r="J364" s="184" t="n">
        <v>0</v>
      </c>
      <c r="K364" s="184" t="n">
        <f aca="false">SUM(E364:J364)</f>
        <v>0</v>
      </c>
      <c r="L364" s="461" t="n">
        <v>0</v>
      </c>
    </row>
    <row r="365" customFormat="false" ht="20.6" hidden="false" customHeight="false" outlineLevel="0" collapsed="false">
      <c r="A365" s="382" t="s">
        <v>485</v>
      </c>
      <c r="B365" s="413" t="s">
        <v>142</v>
      </c>
      <c r="C365" s="196" t="s">
        <v>793</v>
      </c>
      <c r="D365" s="416" t="s">
        <v>794</v>
      </c>
      <c r="E365" s="184" t="n">
        <v>0</v>
      </c>
      <c r="F365" s="184" t="n">
        <v>0</v>
      </c>
      <c r="G365" s="184" t="n">
        <v>0</v>
      </c>
      <c r="H365" s="184" t="n">
        <v>0</v>
      </c>
      <c r="I365" s="184" t="n">
        <v>0</v>
      </c>
      <c r="J365" s="184" t="n">
        <v>0</v>
      </c>
      <c r="K365" s="184" t="n">
        <f aca="false">SUM(E365:J365)</f>
        <v>0</v>
      </c>
      <c r="L365" s="461" t="n">
        <v>891594</v>
      </c>
    </row>
    <row r="366" customFormat="false" ht="20.6" hidden="false" customHeight="false" outlineLevel="0" collapsed="false">
      <c r="A366" s="382" t="s">
        <v>485</v>
      </c>
      <c r="B366" s="413" t="s">
        <v>142</v>
      </c>
      <c r="C366" s="196" t="s">
        <v>795</v>
      </c>
      <c r="D366" s="416" t="s">
        <v>796</v>
      </c>
      <c r="E366" s="184" t="n">
        <v>0</v>
      </c>
      <c r="F366" s="184" t="n">
        <v>0</v>
      </c>
      <c r="G366" s="184" t="n">
        <v>0</v>
      </c>
      <c r="H366" s="184" t="n">
        <v>0</v>
      </c>
      <c r="I366" s="184" t="n">
        <v>0</v>
      </c>
      <c r="J366" s="184" t="n">
        <v>0</v>
      </c>
      <c r="K366" s="184" t="n">
        <f aca="false">SUM(E366:J366)</f>
        <v>0</v>
      </c>
      <c r="L366" s="461" t="n">
        <v>0</v>
      </c>
    </row>
    <row r="367" customFormat="false" ht="39.35" hidden="false" customHeight="false" outlineLevel="0" collapsed="false">
      <c r="A367" s="382" t="s">
        <v>485</v>
      </c>
      <c r="B367" s="413" t="s">
        <v>142</v>
      </c>
      <c r="C367" s="196" t="s">
        <v>797</v>
      </c>
      <c r="D367" s="416" t="s">
        <v>798</v>
      </c>
      <c r="E367" s="184" t="n">
        <v>0</v>
      </c>
      <c r="F367" s="184" t="n">
        <v>0</v>
      </c>
      <c r="G367" s="184" t="n">
        <v>0</v>
      </c>
      <c r="H367" s="184" t="n">
        <v>0</v>
      </c>
      <c r="I367" s="184" t="n">
        <v>0</v>
      </c>
      <c r="J367" s="184" t="n">
        <v>0</v>
      </c>
      <c r="K367" s="184" t="n">
        <f aca="false">SUM(E367:J367)</f>
        <v>0</v>
      </c>
      <c r="L367" s="461" t="n">
        <v>0</v>
      </c>
    </row>
    <row r="368" customFormat="false" ht="20.6" hidden="false" customHeight="false" outlineLevel="0" collapsed="false">
      <c r="A368" s="382" t="s">
        <v>485</v>
      </c>
      <c r="B368" s="413" t="s">
        <v>142</v>
      </c>
      <c r="C368" s="196" t="s">
        <v>799</v>
      </c>
      <c r="D368" s="416" t="s">
        <v>800</v>
      </c>
      <c r="E368" s="184" t="n">
        <v>0</v>
      </c>
      <c r="F368" s="184" t="n">
        <v>0</v>
      </c>
      <c r="G368" s="184" t="n">
        <v>0</v>
      </c>
      <c r="H368" s="184" t="n">
        <v>0</v>
      </c>
      <c r="I368" s="184" t="n">
        <v>0</v>
      </c>
      <c r="J368" s="184" t="n">
        <v>0</v>
      </c>
      <c r="K368" s="184" t="n">
        <f aca="false">SUM(E368:J368)</f>
        <v>0</v>
      </c>
      <c r="L368" s="461" t="n">
        <v>196560</v>
      </c>
    </row>
    <row r="369" customFormat="false" ht="20.6" hidden="false" customHeight="false" outlineLevel="0" collapsed="false">
      <c r="A369" s="382" t="s">
        <v>801</v>
      </c>
      <c r="B369" s="382" t="s">
        <v>802</v>
      </c>
      <c r="C369" s="196" t="s">
        <v>803</v>
      </c>
      <c r="D369" s="417" t="s">
        <v>804</v>
      </c>
      <c r="E369" s="184" t="n">
        <v>0</v>
      </c>
      <c r="F369" s="184" t="n">
        <v>0</v>
      </c>
      <c r="G369" s="184" t="n">
        <v>0</v>
      </c>
      <c r="H369" s="184" t="n">
        <v>0</v>
      </c>
      <c r="I369" s="184" t="n">
        <v>0</v>
      </c>
      <c r="J369" s="184" t="n">
        <v>0</v>
      </c>
      <c r="K369" s="184" t="n">
        <f aca="false">SUM(E369:J369)</f>
        <v>0</v>
      </c>
      <c r="L369" s="461" t="n">
        <v>0</v>
      </c>
    </row>
    <row r="370" customFormat="false" ht="20.6" hidden="false" customHeight="false" outlineLevel="0" collapsed="false">
      <c r="A370" s="382" t="s">
        <v>801</v>
      </c>
      <c r="B370" s="382" t="s">
        <v>802</v>
      </c>
      <c r="C370" s="196" t="s">
        <v>534</v>
      </c>
      <c r="D370" s="417" t="s">
        <v>805</v>
      </c>
      <c r="E370" s="184" t="n">
        <v>0</v>
      </c>
      <c r="F370" s="184" t="n">
        <v>0</v>
      </c>
      <c r="G370" s="184" t="n">
        <v>0</v>
      </c>
      <c r="H370" s="184" t="n">
        <v>0</v>
      </c>
      <c r="I370" s="184" t="n">
        <v>0</v>
      </c>
      <c r="J370" s="184" t="n">
        <v>0</v>
      </c>
      <c r="K370" s="184" t="n">
        <f aca="false">SUM(E370:J370)</f>
        <v>0</v>
      </c>
      <c r="L370" s="461" t="n">
        <v>0</v>
      </c>
    </row>
    <row r="371" customFormat="false" ht="30" hidden="false" customHeight="false" outlineLevel="0" collapsed="false">
      <c r="A371" s="382" t="s">
        <v>801</v>
      </c>
      <c r="B371" s="382" t="s">
        <v>802</v>
      </c>
      <c r="C371" s="196" t="s">
        <v>530</v>
      </c>
      <c r="D371" s="417" t="s">
        <v>806</v>
      </c>
      <c r="E371" s="184" t="n">
        <v>0</v>
      </c>
      <c r="F371" s="184" t="n">
        <v>0</v>
      </c>
      <c r="G371" s="184" t="n">
        <v>0</v>
      </c>
      <c r="H371" s="184" t="n">
        <v>0</v>
      </c>
      <c r="I371" s="184" t="n">
        <v>0</v>
      </c>
      <c r="J371" s="184" t="n">
        <v>0</v>
      </c>
      <c r="K371" s="184" t="n">
        <f aca="false">SUM(E371:J371)</f>
        <v>0</v>
      </c>
      <c r="L371" s="461" t="n">
        <v>0</v>
      </c>
    </row>
    <row r="372" customFormat="false" ht="20.6" hidden="false" customHeight="false" outlineLevel="0" collapsed="false">
      <c r="A372" s="382" t="s">
        <v>801</v>
      </c>
      <c r="B372" s="382" t="s">
        <v>802</v>
      </c>
      <c r="C372" s="196" t="s">
        <v>532</v>
      </c>
      <c r="D372" s="417" t="s">
        <v>807</v>
      </c>
      <c r="E372" s="184" t="n">
        <v>0</v>
      </c>
      <c r="F372" s="184" t="n">
        <v>0</v>
      </c>
      <c r="G372" s="184" t="n">
        <v>0</v>
      </c>
      <c r="H372" s="184" t="n">
        <v>0</v>
      </c>
      <c r="I372" s="184" t="n">
        <v>0</v>
      </c>
      <c r="J372" s="184" t="n">
        <v>0</v>
      </c>
      <c r="K372" s="184" t="n">
        <f aca="false">SUM(E372:J372)</f>
        <v>0</v>
      </c>
      <c r="L372" s="461" t="n">
        <v>0</v>
      </c>
    </row>
    <row r="373" customFormat="false" ht="20.6" hidden="false" customHeight="false" outlineLevel="0" collapsed="false">
      <c r="A373" s="382" t="s">
        <v>801</v>
      </c>
      <c r="B373" s="382" t="s">
        <v>802</v>
      </c>
      <c r="C373" s="196" t="s">
        <v>808</v>
      </c>
      <c r="D373" s="417" t="s">
        <v>809</v>
      </c>
      <c r="E373" s="184" t="n">
        <v>0</v>
      </c>
      <c r="F373" s="184" t="n">
        <v>0</v>
      </c>
      <c r="G373" s="184" t="n">
        <v>0</v>
      </c>
      <c r="H373" s="184" t="n">
        <v>0</v>
      </c>
      <c r="I373" s="184" t="n">
        <v>0</v>
      </c>
      <c r="J373" s="184" t="n">
        <v>303800</v>
      </c>
      <c r="K373" s="184" t="n">
        <f aca="false">SUM(E373:J373)</f>
        <v>303800</v>
      </c>
      <c r="L373" s="461" t="n">
        <v>16811900</v>
      </c>
    </row>
    <row r="374" customFormat="false" ht="20.6" hidden="false" customHeight="false" outlineLevel="0" collapsed="false">
      <c r="A374" s="382" t="s">
        <v>801</v>
      </c>
      <c r="B374" s="382" t="s">
        <v>802</v>
      </c>
      <c r="C374" s="196" t="s">
        <v>542</v>
      </c>
      <c r="D374" s="417" t="s">
        <v>810</v>
      </c>
      <c r="E374" s="184" t="n">
        <v>0</v>
      </c>
      <c r="F374" s="184" t="n">
        <v>0</v>
      </c>
      <c r="G374" s="184" t="n">
        <v>0</v>
      </c>
      <c r="H374" s="184" t="n">
        <v>0</v>
      </c>
      <c r="I374" s="184" t="n">
        <v>0</v>
      </c>
      <c r="J374" s="184" t="n">
        <v>0</v>
      </c>
      <c r="K374" s="184" t="n">
        <f aca="false">SUM(E374:J374)</f>
        <v>0</v>
      </c>
      <c r="L374" s="461" t="n">
        <v>326000</v>
      </c>
    </row>
    <row r="375" customFormat="false" ht="20.6" hidden="false" customHeight="false" outlineLevel="0" collapsed="false">
      <c r="A375" s="382" t="s">
        <v>801</v>
      </c>
      <c r="B375" s="382" t="s">
        <v>802</v>
      </c>
      <c r="C375" s="196" t="s">
        <v>811</v>
      </c>
      <c r="D375" s="417" t="s">
        <v>812</v>
      </c>
      <c r="E375" s="184" t="n">
        <v>0</v>
      </c>
      <c r="F375" s="184" t="n">
        <v>0</v>
      </c>
      <c r="G375" s="184" t="n">
        <v>0</v>
      </c>
      <c r="H375" s="184" t="n">
        <v>0</v>
      </c>
      <c r="I375" s="184" t="n">
        <v>0</v>
      </c>
      <c r="J375" s="184" t="n">
        <v>0</v>
      </c>
      <c r="K375" s="184" t="n">
        <f aca="false">SUM(E375:J375)</f>
        <v>0</v>
      </c>
      <c r="L375" s="461" t="n">
        <v>12901636</v>
      </c>
    </row>
    <row r="376" customFormat="false" ht="30" hidden="false" customHeight="false" outlineLevel="0" collapsed="false">
      <c r="A376" s="382" t="s">
        <v>801</v>
      </c>
      <c r="B376" s="382" t="s">
        <v>802</v>
      </c>
      <c r="C376" s="196" t="s">
        <v>571</v>
      </c>
      <c r="D376" s="417" t="s">
        <v>813</v>
      </c>
      <c r="E376" s="184" t="n">
        <v>0</v>
      </c>
      <c r="F376" s="184" t="n">
        <v>0</v>
      </c>
      <c r="G376" s="184" t="n">
        <v>0</v>
      </c>
      <c r="H376" s="184" t="n">
        <v>0</v>
      </c>
      <c r="I376" s="184" t="n">
        <v>0</v>
      </c>
      <c r="J376" s="184" t="n">
        <v>0</v>
      </c>
      <c r="K376" s="184" t="n">
        <f aca="false">SUM(E376:J376)</f>
        <v>0</v>
      </c>
      <c r="L376" s="461" t="n">
        <v>16100</v>
      </c>
    </row>
    <row r="377" customFormat="false" ht="20.6" hidden="false" customHeight="false" outlineLevel="0" collapsed="false">
      <c r="A377" s="382" t="s">
        <v>801</v>
      </c>
      <c r="B377" s="382" t="s">
        <v>802</v>
      </c>
      <c r="C377" s="196" t="s">
        <v>814</v>
      </c>
      <c r="D377" s="417" t="s">
        <v>815</v>
      </c>
      <c r="E377" s="184" t="n">
        <v>0</v>
      </c>
      <c r="F377" s="184" t="n">
        <v>2348150</v>
      </c>
      <c r="G377" s="184" t="n">
        <v>0</v>
      </c>
      <c r="H377" s="184" t="n">
        <v>3052720</v>
      </c>
      <c r="I377" s="184" t="n">
        <v>0</v>
      </c>
      <c r="J377" s="184" t="n">
        <v>529200</v>
      </c>
      <c r="K377" s="184" t="n">
        <f aca="false">SUM(E377:J377)</f>
        <v>5930070</v>
      </c>
      <c r="L377" s="461" t="n">
        <v>149988595</v>
      </c>
    </row>
    <row r="378" customFormat="false" ht="13.1" hidden="false" customHeight="false" outlineLevel="0" collapsed="false">
      <c r="A378" s="382" t="s">
        <v>801</v>
      </c>
      <c r="B378" s="382" t="s">
        <v>802</v>
      </c>
      <c r="C378" s="196" t="s">
        <v>816</v>
      </c>
      <c r="D378" s="417" t="s">
        <v>817</v>
      </c>
      <c r="E378" s="184" t="n">
        <v>0</v>
      </c>
      <c r="F378" s="184" t="n">
        <v>150000</v>
      </c>
      <c r="G378" s="184" t="n">
        <v>0</v>
      </c>
      <c r="H378" s="184" t="n">
        <v>590682</v>
      </c>
      <c r="I378" s="184" t="n">
        <v>168000</v>
      </c>
      <c r="J378" s="184" t="n">
        <v>0</v>
      </c>
      <c r="K378" s="184" t="n">
        <f aca="false">SUM(E378:J378)</f>
        <v>908682</v>
      </c>
      <c r="L378" s="461" t="n">
        <v>425646016</v>
      </c>
    </row>
    <row r="379" customFormat="false" ht="30" hidden="false" customHeight="false" outlineLevel="0" collapsed="false">
      <c r="A379" s="382" t="s">
        <v>801</v>
      </c>
      <c r="B379" s="382" t="s">
        <v>802</v>
      </c>
      <c r="C379" s="196" t="s">
        <v>818</v>
      </c>
      <c r="D379" s="417" t="s">
        <v>819</v>
      </c>
      <c r="E379" s="184" t="n">
        <v>0</v>
      </c>
      <c r="F379" s="184" t="n">
        <v>0</v>
      </c>
      <c r="G379" s="184" t="n">
        <v>0</v>
      </c>
      <c r="H379" s="184" t="n">
        <v>0</v>
      </c>
      <c r="I379" s="184" t="n">
        <v>0</v>
      </c>
      <c r="J379" s="184" t="n">
        <v>0</v>
      </c>
      <c r="K379" s="184" t="n">
        <f aca="false">SUM(E379:J379)</f>
        <v>0</v>
      </c>
      <c r="L379" s="461" t="n">
        <v>10879639</v>
      </c>
    </row>
    <row r="380" customFormat="false" ht="13.1" hidden="false" customHeight="false" outlineLevel="0" collapsed="false">
      <c r="A380" s="382" t="s">
        <v>801</v>
      </c>
      <c r="B380" s="382" t="s">
        <v>802</v>
      </c>
      <c r="C380" s="196" t="s">
        <v>820</v>
      </c>
      <c r="D380" s="417" t="s">
        <v>821</v>
      </c>
      <c r="E380" s="184" t="n">
        <v>0</v>
      </c>
      <c r="F380" s="184" t="n">
        <v>0</v>
      </c>
      <c r="G380" s="184" t="n">
        <v>0</v>
      </c>
      <c r="H380" s="184" t="n">
        <v>0</v>
      </c>
      <c r="I380" s="184" t="n">
        <v>0</v>
      </c>
      <c r="J380" s="184" t="n">
        <v>0</v>
      </c>
      <c r="K380" s="184" t="n">
        <f aca="false">SUM(E380:J380)</f>
        <v>0</v>
      </c>
      <c r="L380" s="461" t="n">
        <v>120817950</v>
      </c>
    </row>
    <row r="381" customFormat="false" ht="20.6" hidden="false" customHeight="false" outlineLevel="0" collapsed="false">
      <c r="A381" s="382" t="s">
        <v>801</v>
      </c>
      <c r="B381" s="382" t="s">
        <v>802</v>
      </c>
      <c r="C381" s="196" t="s">
        <v>822</v>
      </c>
      <c r="D381" s="417" t="s">
        <v>823</v>
      </c>
      <c r="E381" s="184" t="n">
        <v>0</v>
      </c>
      <c r="F381" s="184" t="n">
        <v>0</v>
      </c>
      <c r="G381" s="184" t="n">
        <v>0</v>
      </c>
      <c r="H381" s="184" t="n">
        <v>0</v>
      </c>
      <c r="I381" s="184" t="n">
        <v>0</v>
      </c>
      <c r="J381" s="184" t="n">
        <v>0</v>
      </c>
      <c r="K381" s="184" t="n">
        <f aca="false">SUM(E381:J381)</f>
        <v>0</v>
      </c>
      <c r="L381" s="461" t="n">
        <v>0</v>
      </c>
    </row>
    <row r="382" customFormat="false" ht="13.1" hidden="false" customHeight="false" outlineLevel="0" collapsed="false">
      <c r="A382" s="382" t="s">
        <v>801</v>
      </c>
      <c r="B382" s="382" t="s">
        <v>802</v>
      </c>
      <c r="C382" s="196" t="s">
        <v>569</v>
      </c>
      <c r="D382" s="417" t="s">
        <v>825</v>
      </c>
      <c r="E382" s="184" t="n">
        <v>0</v>
      </c>
      <c r="F382" s="184" t="n">
        <v>0</v>
      </c>
      <c r="G382" s="184" t="n">
        <v>0</v>
      </c>
      <c r="H382" s="184" t="n">
        <v>0</v>
      </c>
      <c r="I382" s="184" t="n">
        <v>0</v>
      </c>
      <c r="J382" s="184" t="n">
        <v>0</v>
      </c>
      <c r="K382" s="184" t="n">
        <f aca="false">SUM(E382:J382)</f>
        <v>0</v>
      </c>
      <c r="L382" s="461" t="n">
        <v>0</v>
      </c>
    </row>
    <row r="383" customFormat="false" ht="13.1" hidden="false" customHeight="false" outlineLevel="0" collapsed="false">
      <c r="A383" s="382" t="s">
        <v>801</v>
      </c>
      <c r="B383" s="382" t="s">
        <v>802</v>
      </c>
      <c r="C383" s="196" t="s">
        <v>574</v>
      </c>
      <c r="D383" s="417" t="s">
        <v>826</v>
      </c>
      <c r="E383" s="184" t="n">
        <v>0</v>
      </c>
      <c r="F383" s="184" t="n">
        <v>0</v>
      </c>
      <c r="G383" s="184" t="n">
        <v>0</v>
      </c>
      <c r="H383" s="184" t="n">
        <v>0</v>
      </c>
      <c r="I383" s="184" t="n">
        <v>0</v>
      </c>
      <c r="J383" s="184" t="n">
        <v>0</v>
      </c>
      <c r="K383" s="184" t="n">
        <f aca="false">SUM(E383:J383)</f>
        <v>0</v>
      </c>
      <c r="L383" s="461" t="n">
        <v>0</v>
      </c>
    </row>
    <row r="384" customFormat="false" ht="13.1" hidden="false" customHeight="false" outlineLevel="0" collapsed="false">
      <c r="A384" s="382" t="s">
        <v>801</v>
      </c>
      <c r="B384" s="382" t="s">
        <v>802</v>
      </c>
      <c r="C384" s="196" t="s">
        <v>576</v>
      </c>
      <c r="D384" s="417" t="s">
        <v>827</v>
      </c>
      <c r="E384" s="184" t="n">
        <v>0</v>
      </c>
      <c r="F384" s="184" t="n">
        <v>0</v>
      </c>
      <c r="G384" s="184" t="n">
        <v>0</v>
      </c>
      <c r="H384" s="184" t="n">
        <v>0</v>
      </c>
      <c r="I384" s="184" t="n">
        <v>0</v>
      </c>
      <c r="J384" s="184" t="n">
        <v>0</v>
      </c>
      <c r="K384" s="184" t="n">
        <f aca="false">SUM(E384:J384)</f>
        <v>0</v>
      </c>
      <c r="L384" s="461" t="n">
        <v>0</v>
      </c>
    </row>
    <row r="385" customFormat="false" ht="13.1" hidden="false" customHeight="false" outlineLevel="0" collapsed="false">
      <c r="A385" s="382" t="s">
        <v>801</v>
      </c>
      <c r="B385" s="382" t="s">
        <v>802</v>
      </c>
      <c r="C385" s="196" t="s">
        <v>828</v>
      </c>
      <c r="D385" s="417" t="s">
        <v>829</v>
      </c>
      <c r="E385" s="184" t="n">
        <v>0</v>
      </c>
      <c r="F385" s="184" t="n">
        <v>0</v>
      </c>
      <c r="G385" s="184" t="n">
        <v>0</v>
      </c>
      <c r="H385" s="184" t="n">
        <v>0</v>
      </c>
      <c r="I385" s="184" t="n">
        <v>0</v>
      </c>
      <c r="J385" s="184" t="n">
        <v>0</v>
      </c>
      <c r="K385" s="184" t="n">
        <f aca="false">SUM(E385:J385)</f>
        <v>0</v>
      </c>
      <c r="L385" s="461" t="n">
        <v>0</v>
      </c>
    </row>
    <row r="386" customFormat="false" ht="13.1" hidden="false" customHeight="false" outlineLevel="0" collapsed="false">
      <c r="A386" s="382" t="s">
        <v>801</v>
      </c>
      <c r="B386" s="382" t="s">
        <v>802</v>
      </c>
      <c r="C386" s="196" t="s">
        <v>830</v>
      </c>
      <c r="D386" s="417" t="s">
        <v>831</v>
      </c>
      <c r="E386" s="184" t="n">
        <v>0</v>
      </c>
      <c r="F386" s="184" t="n">
        <v>0</v>
      </c>
      <c r="G386" s="184" t="n">
        <v>0</v>
      </c>
      <c r="H386" s="184" t="n">
        <v>0</v>
      </c>
      <c r="I386" s="184" t="n">
        <v>0</v>
      </c>
      <c r="J386" s="184" t="n">
        <v>0</v>
      </c>
      <c r="K386" s="184" t="n">
        <f aca="false">SUM(E386:J386)</f>
        <v>0</v>
      </c>
      <c r="L386" s="461" t="n">
        <v>0</v>
      </c>
    </row>
    <row r="387" customFormat="false" ht="20.6" hidden="false" customHeight="false" outlineLevel="0" collapsed="false">
      <c r="A387" s="382" t="s">
        <v>801</v>
      </c>
      <c r="B387" s="382" t="s">
        <v>802</v>
      </c>
      <c r="C387" s="196" t="s">
        <v>822</v>
      </c>
      <c r="D387" s="417" t="s">
        <v>832</v>
      </c>
      <c r="E387" s="184" t="n">
        <v>0</v>
      </c>
      <c r="F387" s="184" t="n">
        <v>0</v>
      </c>
      <c r="G387" s="184" t="n">
        <v>0</v>
      </c>
      <c r="H387" s="184" t="n">
        <v>0</v>
      </c>
      <c r="I387" s="184" t="n">
        <v>0</v>
      </c>
      <c r="J387" s="184" t="n">
        <v>0</v>
      </c>
      <c r="K387" s="184" t="n">
        <f aca="false">SUM(E387:J387)</f>
        <v>0</v>
      </c>
      <c r="L387" s="461" t="n">
        <v>1568068737</v>
      </c>
    </row>
    <row r="388" customFormat="false" ht="13.1" hidden="false" customHeight="false" outlineLevel="0" collapsed="false">
      <c r="A388" s="382" t="s">
        <v>801</v>
      </c>
      <c r="B388" s="382" t="s">
        <v>802</v>
      </c>
      <c r="C388" s="196" t="s">
        <v>607</v>
      </c>
      <c r="D388" s="417" t="s">
        <v>833</v>
      </c>
      <c r="E388" s="184" t="n">
        <v>0</v>
      </c>
      <c r="F388" s="184" t="n">
        <v>0</v>
      </c>
      <c r="G388" s="184" t="n">
        <v>0</v>
      </c>
      <c r="H388" s="184" t="n">
        <v>0</v>
      </c>
      <c r="I388" s="184" t="n">
        <v>0</v>
      </c>
      <c r="J388" s="184" t="n">
        <v>0</v>
      </c>
      <c r="K388" s="184" t="n">
        <f aca="false">SUM(E388:J388)</f>
        <v>0</v>
      </c>
      <c r="L388" s="461" t="n">
        <v>2974762</v>
      </c>
    </row>
    <row r="389" customFormat="false" ht="13.1" hidden="false" customHeight="false" outlineLevel="0" collapsed="false">
      <c r="A389" s="382" t="s">
        <v>801</v>
      </c>
      <c r="B389" s="413" t="s">
        <v>217</v>
      </c>
      <c r="C389" s="196" t="s">
        <v>834</v>
      </c>
      <c r="D389" s="417" t="s">
        <v>835</v>
      </c>
      <c r="E389" s="184" t="n">
        <v>0</v>
      </c>
      <c r="F389" s="184" t="n">
        <v>0</v>
      </c>
      <c r="G389" s="184" t="n">
        <v>0</v>
      </c>
      <c r="H389" s="184" t="n">
        <v>0</v>
      </c>
      <c r="I389" s="184" t="n">
        <v>0</v>
      </c>
      <c r="J389" s="184" t="n">
        <v>0</v>
      </c>
      <c r="K389" s="184" t="n">
        <f aca="false">SUM(E389:J389)</f>
        <v>0</v>
      </c>
      <c r="L389" s="461" t="n">
        <v>3016720</v>
      </c>
    </row>
    <row r="390" customFormat="false" ht="20.6" hidden="false" customHeight="false" outlineLevel="0" collapsed="false">
      <c r="A390" s="382" t="s">
        <v>801</v>
      </c>
      <c r="B390" s="413" t="s">
        <v>217</v>
      </c>
      <c r="C390" s="196" t="s">
        <v>241</v>
      </c>
      <c r="D390" s="417" t="s">
        <v>836</v>
      </c>
      <c r="E390" s="184" t="n">
        <v>0</v>
      </c>
      <c r="F390" s="184" t="n">
        <v>0</v>
      </c>
      <c r="G390" s="184" t="n">
        <v>0</v>
      </c>
      <c r="H390" s="184" t="n">
        <v>0</v>
      </c>
      <c r="I390" s="184" t="n">
        <v>0</v>
      </c>
      <c r="J390" s="184" t="n">
        <v>0</v>
      </c>
      <c r="K390" s="184" t="n">
        <f aca="false">SUM(E390:J390)</f>
        <v>0</v>
      </c>
      <c r="L390" s="461" t="n">
        <v>30720000</v>
      </c>
    </row>
    <row r="391" customFormat="false" ht="13.1" hidden="false" customHeight="false" outlineLevel="0" collapsed="false">
      <c r="A391" s="382" t="s">
        <v>801</v>
      </c>
      <c r="B391" s="413" t="s">
        <v>217</v>
      </c>
      <c r="C391" s="196" t="s">
        <v>243</v>
      </c>
      <c r="D391" s="417" t="s">
        <v>837</v>
      </c>
      <c r="E391" s="184" t="n">
        <v>0</v>
      </c>
      <c r="F391" s="184" t="n">
        <v>0</v>
      </c>
      <c r="G391" s="184" t="n">
        <v>0</v>
      </c>
      <c r="H391" s="184" t="n">
        <v>0</v>
      </c>
      <c r="I391" s="184" t="n">
        <v>0</v>
      </c>
      <c r="J391" s="184" t="n">
        <v>0</v>
      </c>
      <c r="K391" s="184" t="n">
        <f aca="false">SUM(E391:J391)</f>
        <v>0</v>
      </c>
      <c r="L391" s="461" t="n">
        <v>0</v>
      </c>
    </row>
    <row r="392" customFormat="false" ht="20.6" hidden="false" customHeight="false" outlineLevel="0" collapsed="false">
      <c r="A392" s="382" t="s">
        <v>801</v>
      </c>
      <c r="B392" s="413" t="s">
        <v>217</v>
      </c>
      <c r="C392" s="196" t="s">
        <v>241</v>
      </c>
      <c r="D392" s="417" t="s">
        <v>838</v>
      </c>
      <c r="E392" s="184" t="n">
        <v>0</v>
      </c>
      <c r="F392" s="184" t="n">
        <v>0</v>
      </c>
      <c r="G392" s="184" t="n">
        <v>0</v>
      </c>
      <c r="H392" s="184" t="n">
        <v>0</v>
      </c>
      <c r="I392" s="184" t="n">
        <v>0</v>
      </c>
      <c r="J392" s="184" t="n">
        <v>0</v>
      </c>
      <c r="K392" s="184" t="n">
        <f aca="false">SUM(E392:J392)</f>
        <v>0</v>
      </c>
      <c r="L392" s="461" t="n">
        <v>0</v>
      </c>
    </row>
    <row r="393" customFormat="false" ht="20.6" hidden="false" customHeight="false" outlineLevel="0" collapsed="false">
      <c r="A393" s="382" t="s">
        <v>801</v>
      </c>
      <c r="B393" s="413" t="s">
        <v>135</v>
      </c>
      <c r="C393" s="196" t="s">
        <v>612</v>
      </c>
      <c r="D393" s="417" t="s">
        <v>839</v>
      </c>
      <c r="E393" s="184" t="n">
        <v>0</v>
      </c>
      <c r="F393" s="184" t="n">
        <v>0</v>
      </c>
      <c r="G393" s="184" t="n">
        <v>100794400</v>
      </c>
      <c r="H393" s="184" t="n">
        <v>446580300</v>
      </c>
      <c r="I393" s="184" t="n">
        <v>0</v>
      </c>
      <c r="J393" s="184" t="n">
        <v>223145438</v>
      </c>
      <c r="K393" s="184" t="n">
        <f aca="false">SUM(E393:J393)</f>
        <v>770520138</v>
      </c>
      <c r="L393" s="461" t="n">
        <v>23150102617</v>
      </c>
    </row>
    <row r="394" customFormat="false" ht="13.1" hidden="false" customHeight="false" outlineLevel="0" collapsed="false">
      <c r="A394" s="382" t="s">
        <v>801</v>
      </c>
      <c r="B394" s="413" t="s">
        <v>201</v>
      </c>
      <c r="C394" s="196" t="s">
        <v>840</v>
      </c>
      <c r="D394" s="417" t="s">
        <v>841</v>
      </c>
      <c r="E394" s="184" t="n">
        <v>0</v>
      </c>
      <c r="F394" s="184" t="n">
        <v>0</v>
      </c>
      <c r="G394" s="184" t="n">
        <v>0</v>
      </c>
      <c r="H394" s="184" t="n">
        <v>0</v>
      </c>
      <c r="I394" s="184" t="n">
        <v>0</v>
      </c>
      <c r="J394" s="184" t="n">
        <v>0</v>
      </c>
      <c r="K394" s="184" t="n">
        <f aca="false">SUM(E394:J394)</f>
        <v>0</v>
      </c>
      <c r="L394" s="461" t="n">
        <v>270120</v>
      </c>
    </row>
    <row r="395" customFormat="false" ht="20.6" hidden="false" customHeight="false" outlineLevel="0" collapsed="false">
      <c r="A395" s="382" t="s">
        <v>801</v>
      </c>
      <c r="B395" s="413" t="s">
        <v>201</v>
      </c>
      <c r="C395" s="196" t="s">
        <v>204</v>
      </c>
      <c r="D395" s="417" t="s">
        <v>842</v>
      </c>
      <c r="E395" s="184" t="n">
        <v>13005000</v>
      </c>
      <c r="F395" s="184" t="n">
        <v>25211970</v>
      </c>
      <c r="G395" s="184" t="n">
        <v>77013730</v>
      </c>
      <c r="H395" s="184" t="n">
        <v>127315240</v>
      </c>
      <c r="I395" s="184" t="n">
        <v>49979950</v>
      </c>
      <c r="J395" s="184" t="n">
        <v>87830275</v>
      </c>
      <c r="K395" s="184" t="n">
        <f aca="false">SUM(E395:J395)</f>
        <v>380356165</v>
      </c>
      <c r="L395" s="461" t="n">
        <v>7529625111</v>
      </c>
    </row>
    <row r="396" customFormat="false" ht="20.6" hidden="false" customHeight="false" outlineLevel="0" collapsed="false">
      <c r="A396" s="382" t="s">
        <v>801</v>
      </c>
      <c r="B396" s="413" t="s">
        <v>201</v>
      </c>
      <c r="C396" s="196" t="s">
        <v>843</v>
      </c>
      <c r="D396" s="417" t="s">
        <v>844</v>
      </c>
      <c r="E396" s="184" t="n">
        <v>0</v>
      </c>
      <c r="F396" s="184" t="n">
        <v>0</v>
      </c>
      <c r="G396" s="184" t="n">
        <v>0</v>
      </c>
      <c r="H396" s="184" t="n">
        <v>7800000</v>
      </c>
      <c r="I396" s="184" t="n">
        <v>0</v>
      </c>
      <c r="J396" s="184" t="n">
        <v>0</v>
      </c>
      <c r="K396" s="184" t="n">
        <f aca="false">SUM(E396:J396)</f>
        <v>7800000</v>
      </c>
      <c r="L396" s="461" t="n">
        <v>289367000</v>
      </c>
    </row>
    <row r="397" customFormat="false" ht="20.6" hidden="false" customHeight="false" outlineLevel="0" collapsed="false">
      <c r="A397" s="382" t="s">
        <v>801</v>
      </c>
      <c r="B397" s="413" t="s">
        <v>201</v>
      </c>
      <c r="C397" s="196" t="s">
        <v>845</v>
      </c>
      <c r="D397" s="417" t="s">
        <v>846</v>
      </c>
      <c r="E397" s="184" t="n">
        <v>0</v>
      </c>
      <c r="F397" s="184" t="n">
        <v>9600000</v>
      </c>
      <c r="G397" s="184" t="n">
        <v>7813140</v>
      </c>
      <c r="H397" s="184" t="n">
        <v>18744300</v>
      </c>
      <c r="I397" s="184" t="n">
        <v>0</v>
      </c>
      <c r="J397" s="184" t="n">
        <v>5972280</v>
      </c>
      <c r="K397" s="184" t="n">
        <f aca="false">SUM(E397:J397)</f>
        <v>42129720</v>
      </c>
      <c r="L397" s="461" t="n">
        <v>267303100</v>
      </c>
    </row>
    <row r="398" customFormat="false" ht="30" hidden="false" customHeight="false" outlineLevel="0" collapsed="false">
      <c r="A398" s="382" t="s">
        <v>801</v>
      </c>
      <c r="B398" s="413" t="s">
        <v>201</v>
      </c>
      <c r="C398" s="196" t="s">
        <v>847</v>
      </c>
      <c r="D398" s="417" t="s">
        <v>848</v>
      </c>
      <c r="E398" s="184" t="n">
        <v>0</v>
      </c>
      <c r="F398" s="184" t="n">
        <v>9300000</v>
      </c>
      <c r="G398" s="184" t="n">
        <v>7625870</v>
      </c>
      <c r="H398" s="184" t="n">
        <v>6391500</v>
      </c>
      <c r="I398" s="184" t="n">
        <v>0</v>
      </c>
      <c r="J398" s="184" t="n">
        <v>3162930</v>
      </c>
      <c r="K398" s="184" t="n">
        <f aca="false">SUM(E398:J398)</f>
        <v>26480300</v>
      </c>
      <c r="L398" s="461" t="n">
        <v>209041532</v>
      </c>
    </row>
    <row r="399" customFormat="false" ht="20.6" hidden="false" customHeight="false" outlineLevel="0" collapsed="false">
      <c r="A399" s="382" t="s">
        <v>801</v>
      </c>
      <c r="B399" s="413" t="s">
        <v>201</v>
      </c>
      <c r="C399" s="196" t="s">
        <v>849</v>
      </c>
      <c r="D399" s="417" t="s">
        <v>850</v>
      </c>
      <c r="E399" s="184" t="n">
        <v>0</v>
      </c>
      <c r="F399" s="184" t="n">
        <v>0</v>
      </c>
      <c r="G399" s="184" t="n">
        <v>0</v>
      </c>
      <c r="H399" s="184" t="n">
        <v>0</v>
      </c>
      <c r="I399" s="184" t="n">
        <v>0</v>
      </c>
      <c r="J399" s="184" t="n">
        <v>0</v>
      </c>
      <c r="K399" s="184" t="n">
        <f aca="false">SUM(E399:J399)</f>
        <v>0</v>
      </c>
      <c r="L399" s="461" t="n">
        <v>0</v>
      </c>
    </row>
    <row r="400" customFormat="false" ht="20.6" hidden="false" customHeight="false" outlineLevel="0" collapsed="false">
      <c r="A400" s="382" t="s">
        <v>801</v>
      </c>
      <c r="B400" s="413" t="s">
        <v>201</v>
      </c>
      <c r="C400" s="196" t="s">
        <v>851</v>
      </c>
      <c r="D400" s="417" t="s">
        <v>852</v>
      </c>
      <c r="E400" s="184" t="n">
        <v>0</v>
      </c>
      <c r="F400" s="184" t="n">
        <v>0</v>
      </c>
      <c r="G400" s="184" t="n">
        <v>0</v>
      </c>
      <c r="H400" s="184" t="n">
        <v>0</v>
      </c>
      <c r="I400" s="184" t="n">
        <v>0</v>
      </c>
      <c r="J400" s="184" t="n">
        <v>0</v>
      </c>
      <c r="K400" s="184" t="n">
        <f aca="false">SUM(E400:J400)</f>
        <v>0</v>
      </c>
      <c r="L400" s="461" t="n">
        <v>0</v>
      </c>
    </row>
    <row r="401" customFormat="false" ht="20.6" hidden="false" customHeight="false" outlineLevel="0" collapsed="false">
      <c r="A401" s="382" t="s">
        <v>801</v>
      </c>
      <c r="B401" s="413" t="s">
        <v>201</v>
      </c>
      <c r="C401" s="196" t="s">
        <v>853</v>
      </c>
      <c r="D401" s="417" t="s">
        <v>854</v>
      </c>
      <c r="E401" s="184" t="n">
        <v>0</v>
      </c>
      <c r="F401" s="184" t="n">
        <v>0</v>
      </c>
      <c r="G401" s="184" t="n">
        <v>0</v>
      </c>
      <c r="H401" s="184" t="n">
        <v>0</v>
      </c>
      <c r="I401" s="184" t="n">
        <v>0</v>
      </c>
      <c r="J401" s="184" t="n">
        <v>0</v>
      </c>
      <c r="K401" s="184" t="n">
        <f aca="false">SUM(E401:J401)</f>
        <v>0</v>
      </c>
      <c r="L401" s="461" t="n">
        <v>0</v>
      </c>
    </row>
    <row r="402" customFormat="false" ht="39.35" hidden="false" customHeight="false" outlineLevel="0" collapsed="false">
      <c r="A402" s="382" t="s">
        <v>801</v>
      </c>
      <c r="B402" s="413" t="s">
        <v>201</v>
      </c>
      <c r="C402" s="196" t="s">
        <v>855</v>
      </c>
      <c r="D402" s="417" t="s">
        <v>856</v>
      </c>
      <c r="E402" s="184" t="n">
        <v>0</v>
      </c>
      <c r="F402" s="184" t="n">
        <v>1881000</v>
      </c>
      <c r="G402" s="184" t="n">
        <v>7176000</v>
      </c>
      <c r="H402" s="184" t="n">
        <v>0</v>
      </c>
      <c r="I402" s="184" t="n">
        <v>0</v>
      </c>
      <c r="J402" s="184" t="n">
        <v>6742900</v>
      </c>
      <c r="K402" s="184" t="n">
        <f aca="false">SUM(E402:J402)</f>
        <v>15799900</v>
      </c>
      <c r="L402" s="461" t="n">
        <v>1626122588</v>
      </c>
    </row>
    <row r="403" customFormat="false" ht="30" hidden="false" customHeight="false" outlineLevel="0" collapsed="false">
      <c r="A403" s="382" t="s">
        <v>801</v>
      </c>
      <c r="B403" s="413" t="s">
        <v>201</v>
      </c>
      <c r="C403" s="196" t="s">
        <v>857</v>
      </c>
      <c r="D403" s="417" t="s">
        <v>858</v>
      </c>
      <c r="E403" s="184" t="n">
        <v>0</v>
      </c>
      <c r="F403" s="184" t="n">
        <v>0</v>
      </c>
      <c r="G403" s="184" t="n">
        <v>0</v>
      </c>
      <c r="H403" s="184" t="n">
        <v>2958000</v>
      </c>
      <c r="I403" s="184" t="n">
        <v>0</v>
      </c>
      <c r="J403" s="184" t="n">
        <v>0</v>
      </c>
      <c r="K403" s="184" t="n">
        <f aca="false">SUM(E403:J403)</f>
        <v>2958000</v>
      </c>
      <c r="L403" s="461" t="n">
        <v>36289800</v>
      </c>
    </row>
    <row r="404" customFormat="false" ht="20.6" hidden="false" customHeight="false" outlineLevel="0" collapsed="false">
      <c r="A404" s="382" t="s">
        <v>801</v>
      </c>
      <c r="B404" s="413" t="s">
        <v>201</v>
      </c>
      <c r="C404" s="196" t="s">
        <v>204</v>
      </c>
      <c r="D404" s="417" t="s">
        <v>859</v>
      </c>
      <c r="E404" s="184" t="n">
        <v>0</v>
      </c>
      <c r="F404" s="184" t="n">
        <v>104500</v>
      </c>
      <c r="G404" s="184" t="n">
        <v>27671000</v>
      </c>
      <c r="H404" s="184" t="n">
        <v>36287780</v>
      </c>
      <c r="I404" s="184" t="n">
        <v>0</v>
      </c>
      <c r="J404" s="184" t="n">
        <v>9402200</v>
      </c>
      <c r="K404" s="184" t="n">
        <f aca="false">SUM(E404:J404)</f>
        <v>73465480</v>
      </c>
      <c r="L404" s="461" t="n">
        <v>420774458</v>
      </c>
    </row>
    <row r="405" customFormat="false" ht="20.6" hidden="false" customHeight="false" outlineLevel="0" collapsed="false">
      <c r="A405" s="382" t="s">
        <v>801</v>
      </c>
      <c r="B405" s="413" t="s">
        <v>201</v>
      </c>
      <c r="C405" s="196" t="s">
        <v>861</v>
      </c>
      <c r="D405" s="417" t="s">
        <v>862</v>
      </c>
      <c r="E405" s="184" t="n">
        <v>0</v>
      </c>
      <c r="F405" s="184" t="n">
        <v>0</v>
      </c>
      <c r="G405" s="184" t="n">
        <v>0</v>
      </c>
      <c r="H405" s="184" t="n">
        <v>275000</v>
      </c>
      <c r="I405" s="184" t="n">
        <v>0</v>
      </c>
      <c r="J405" s="184" t="n">
        <v>0</v>
      </c>
      <c r="K405" s="184" t="n">
        <f aca="false">SUM(E405:J405)</f>
        <v>275000</v>
      </c>
      <c r="L405" s="461" t="n">
        <v>61178400</v>
      </c>
    </row>
    <row r="406" customFormat="false" ht="20.6" hidden="false" customHeight="false" outlineLevel="0" collapsed="false">
      <c r="A406" s="382" t="s">
        <v>801</v>
      </c>
      <c r="B406" s="413" t="s">
        <v>201</v>
      </c>
      <c r="C406" s="196" t="s">
        <v>863</v>
      </c>
      <c r="D406" s="417" t="s">
        <v>864</v>
      </c>
      <c r="E406" s="184" t="n">
        <v>0</v>
      </c>
      <c r="F406" s="184" t="n">
        <v>0</v>
      </c>
      <c r="G406" s="184" t="n">
        <v>0</v>
      </c>
      <c r="H406" s="184" t="n">
        <v>0</v>
      </c>
      <c r="I406" s="184" t="n">
        <v>0</v>
      </c>
      <c r="J406" s="184" t="n">
        <v>0</v>
      </c>
      <c r="K406" s="184" t="n">
        <f aca="false">SUM(E406:J406)</f>
        <v>0</v>
      </c>
      <c r="L406" s="461" t="n">
        <v>0</v>
      </c>
    </row>
    <row r="407" customFormat="false" ht="20.6" hidden="false" customHeight="false" outlineLevel="0" collapsed="false">
      <c r="A407" s="382" t="s">
        <v>801</v>
      </c>
      <c r="B407" s="413" t="s">
        <v>201</v>
      </c>
      <c r="C407" s="196" t="s">
        <v>865</v>
      </c>
      <c r="D407" s="417" t="s">
        <v>866</v>
      </c>
      <c r="E407" s="184" t="n">
        <v>0</v>
      </c>
      <c r="F407" s="184" t="n">
        <v>5384000</v>
      </c>
      <c r="G407" s="184" t="n">
        <v>0</v>
      </c>
      <c r="H407" s="184" t="n">
        <v>0</v>
      </c>
      <c r="I407" s="184" t="n">
        <v>0</v>
      </c>
      <c r="J407" s="184" t="n">
        <v>0</v>
      </c>
      <c r="K407" s="184" t="n">
        <f aca="false">SUM(E407:J407)</f>
        <v>5384000</v>
      </c>
      <c r="L407" s="461" t="n">
        <v>9864000</v>
      </c>
    </row>
    <row r="408" customFormat="false" ht="13.1" hidden="false" customHeight="false" outlineLevel="0" collapsed="false">
      <c r="A408" s="382" t="s">
        <v>801</v>
      </c>
      <c r="B408" s="413" t="s">
        <v>201</v>
      </c>
      <c r="C408" s="196" t="s">
        <v>867</v>
      </c>
      <c r="D408" s="417" t="s">
        <v>868</v>
      </c>
      <c r="E408" s="184" t="n">
        <v>0</v>
      </c>
      <c r="F408" s="184" t="n">
        <v>0</v>
      </c>
      <c r="G408" s="184" t="n">
        <v>0</v>
      </c>
      <c r="H408" s="184" t="n">
        <v>0</v>
      </c>
      <c r="I408" s="184" t="n">
        <v>0</v>
      </c>
      <c r="J408" s="184" t="n">
        <v>0</v>
      </c>
      <c r="K408" s="184" t="n">
        <f aca="false">SUM(E408:J408)</f>
        <v>0</v>
      </c>
      <c r="L408" s="461" t="n">
        <v>0</v>
      </c>
    </row>
    <row r="409" customFormat="false" ht="13.1" hidden="false" customHeight="false" outlineLevel="0" collapsed="false">
      <c r="A409" s="382" t="s">
        <v>801</v>
      </c>
      <c r="B409" s="413" t="s">
        <v>201</v>
      </c>
      <c r="C409" s="196" t="s">
        <v>869</v>
      </c>
      <c r="D409" s="417" t="s">
        <v>870</v>
      </c>
      <c r="E409" s="184" t="n">
        <v>0</v>
      </c>
      <c r="F409" s="184" t="n">
        <v>0</v>
      </c>
      <c r="G409" s="184" t="n">
        <v>0</v>
      </c>
      <c r="H409" s="184" t="n">
        <v>0</v>
      </c>
      <c r="I409" s="184" t="n">
        <v>0</v>
      </c>
      <c r="J409" s="184" t="n">
        <v>0</v>
      </c>
      <c r="K409" s="184" t="n">
        <f aca="false">SUM(E409:J409)</f>
        <v>0</v>
      </c>
      <c r="L409" s="461" t="n">
        <v>0</v>
      </c>
    </row>
    <row r="410" customFormat="false" ht="20.6" hidden="false" customHeight="false" outlineLevel="0" collapsed="false">
      <c r="A410" s="382" t="s">
        <v>801</v>
      </c>
      <c r="B410" s="413" t="s">
        <v>201</v>
      </c>
      <c r="C410" s="196" t="s">
        <v>124</v>
      </c>
      <c r="D410" s="417" t="s">
        <v>871</v>
      </c>
      <c r="E410" s="184" t="n">
        <v>0</v>
      </c>
      <c r="F410" s="184" t="n">
        <v>0</v>
      </c>
      <c r="G410" s="184" t="n">
        <v>0</v>
      </c>
      <c r="H410" s="184" t="n">
        <v>0</v>
      </c>
      <c r="I410" s="184" t="n">
        <v>0</v>
      </c>
      <c r="J410" s="184" t="n">
        <v>0</v>
      </c>
      <c r="K410" s="184" t="n">
        <f aca="false">SUM(E410:J410)</f>
        <v>0</v>
      </c>
      <c r="L410" s="461" t="n">
        <v>8062056</v>
      </c>
    </row>
    <row r="411" customFormat="false" ht="20.6" hidden="false" customHeight="false" outlineLevel="0" collapsed="false">
      <c r="A411" s="382" t="s">
        <v>801</v>
      </c>
      <c r="B411" s="413" t="s">
        <v>201</v>
      </c>
      <c r="C411" s="196" t="s">
        <v>202</v>
      </c>
      <c r="D411" s="417" t="s">
        <v>872</v>
      </c>
      <c r="E411" s="184" t="n">
        <v>0</v>
      </c>
      <c r="F411" s="184" t="n">
        <v>0</v>
      </c>
      <c r="G411" s="184" t="n">
        <v>0</v>
      </c>
      <c r="H411" s="184" t="n">
        <v>0</v>
      </c>
      <c r="I411" s="184" t="n">
        <v>0</v>
      </c>
      <c r="J411" s="184" t="n">
        <v>0</v>
      </c>
      <c r="K411" s="184" t="n">
        <f aca="false">SUM(E411:J411)</f>
        <v>0</v>
      </c>
      <c r="L411" s="461" t="n">
        <v>5886040</v>
      </c>
    </row>
    <row r="412" customFormat="false" ht="30" hidden="false" customHeight="false" outlineLevel="0" collapsed="false">
      <c r="A412" s="382" t="s">
        <v>801</v>
      </c>
      <c r="B412" s="413" t="s">
        <v>201</v>
      </c>
      <c r="C412" s="196" t="s">
        <v>212</v>
      </c>
      <c r="D412" s="417" t="s">
        <v>873</v>
      </c>
      <c r="E412" s="184" t="n">
        <v>0</v>
      </c>
      <c r="F412" s="184" t="n">
        <v>0</v>
      </c>
      <c r="G412" s="184" t="n">
        <v>0</v>
      </c>
      <c r="H412" s="184" t="n">
        <v>0</v>
      </c>
      <c r="I412" s="184" t="n">
        <v>0</v>
      </c>
      <c r="J412" s="184" t="n">
        <v>0</v>
      </c>
      <c r="K412" s="184" t="n">
        <f aca="false">SUM(E412:J412)</f>
        <v>0</v>
      </c>
      <c r="L412" s="461" t="n">
        <v>1678500</v>
      </c>
    </row>
    <row r="413" customFormat="false" ht="30" hidden="false" customHeight="false" outlineLevel="0" collapsed="false">
      <c r="A413" s="382" t="s">
        <v>801</v>
      </c>
      <c r="B413" s="413" t="s">
        <v>201</v>
      </c>
      <c r="C413" s="196" t="s">
        <v>874</v>
      </c>
      <c r="D413" s="417" t="s">
        <v>875</v>
      </c>
      <c r="E413" s="184" t="n">
        <v>0</v>
      </c>
      <c r="F413" s="184" t="n">
        <v>0</v>
      </c>
      <c r="G413" s="184" t="n">
        <v>0</v>
      </c>
      <c r="H413" s="184" t="n">
        <v>0</v>
      </c>
      <c r="I413" s="184" t="n">
        <v>0</v>
      </c>
      <c r="J413" s="184" t="n">
        <v>0</v>
      </c>
      <c r="K413" s="184" t="n">
        <f aca="false">SUM(E413:J413)</f>
        <v>0</v>
      </c>
      <c r="L413" s="461" t="n">
        <v>44004490</v>
      </c>
    </row>
    <row r="414" customFormat="false" ht="20.6" hidden="false" customHeight="false" outlineLevel="0" collapsed="false">
      <c r="A414" s="382" t="s">
        <v>801</v>
      </c>
      <c r="B414" s="413" t="s">
        <v>201</v>
      </c>
      <c r="C414" s="196" t="s">
        <v>876</v>
      </c>
      <c r="D414" s="417" t="s">
        <v>877</v>
      </c>
      <c r="E414" s="184" t="n">
        <v>0</v>
      </c>
      <c r="F414" s="184" t="n">
        <v>0</v>
      </c>
      <c r="G414" s="184" t="n">
        <v>0</v>
      </c>
      <c r="H414" s="184" t="n">
        <v>0</v>
      </c>
      <c r="I414" s="184" t="n">
        <v>0</v>
      </c>
      <c r="J414" s="184" t="n">
        <v>0</v>
      </c>
      <c r="K414" s="184" t="n">
        <f aca="false">SUM(E414:J414)</f>
        <v>0</v>
      </c>
      <c r="L414" s="461" t="n">
        <v>941803188</v>
      </c>
    </row>
    <row r="415" customFormat="false" ht="20.6" hidden="false" customHeight="false" outlineLevel="0" collapsed="false">
      <c r="A415" s="382" t="s">
        <v>801</v>
      </c>
      <c r="B415" s="413" t="s">
        <v>201</v>
      </c>
      <c r="C415" s="196" t="s">
        <v>879</v>
      </c>
      <c r="D415" s="417" t="s">
        <v>880</v>
      </c>
      <c r="E415" s="184" t="n">
        <v>0</v>
      </c>
      <c r="F415" s="184" t="n">
        <v>0</v>
      </c>
      <c r="G415" s="184" t="n">
        <v>0</v>
      </c>
      <c r="H415" s="184" t="n">
        <v>0</v>
      </c>
      <c r="I415" s="184" t="n">
        <v>0</v>
      </c>
      <c r="J415" s="184" t="n">
        <v>0</v>
      </c>
      <c r="K415" s="184" t="n">
        <f aca="false">SUM(E415:J415)</f>
        <v>0</v>
      </c>
      <c r="L415" s="461" t="n">
        <v>0</v>
      </c>
    </row>
    <row r="416" customFormat="false" ht="13.1" hidden="false" customHeight="false" outlineLevel="0" collapsed="false">
      <c r="A416" s="382" t="s">
        <v>801</v>
      </c>
      <c r="B416" s="413" t="s">
        <v>201</v>
      </c>
      <c r="C416" s="196" t="s">
        <v>881</v>
      </c>
      <c r="D416" s="417" t="s">
        <v>882</v>
      </c>
      <c r="E416" s="184" t="n">
        <v>0</v>
      </c>
      <c r="F416" s="184" t="n">
        <v>0</v>
      </c>
      <c r="G416" s="184" t="n">
        <v>54250</v>
      </c>
      <c r="H416" s="184" t="n">
        <v>0</v>
      </c>
      <c r="I416" s="184" t="n">
        <v>0</v>
      </c>
      <c r="J416" s="184" t="n">
        <v>0</v>
      </c>
      <c r="K416" s="184" t="n">
        <f aca="false">SUM(E416:J416)</f>
        <v>54250</v>
      </c>
      <c r="L416" s="461" t="n">
        <v>292053</v>
      </c>
    </row>
    <row r="417" customFormat="false" ht="20.6" hidden="false" customHeight="false" outlineLevel="0" collapsed="false">
      <c r="A417" s="382" t="s">
        <v>801</v>
      </c>
      <c r="B417" s="413" t="s">
        <v>201</v>
      </c>
      <c r="C417" s="196" t="s">
        <v>883</v>
      </c>
      <c r="D417" s="417" t="s">
        <v>884</v>
      </c>
      <c r="E417" s="184" t="n">
        <v>0</v>
      </c>
      <c r="F417" s="184" t="n">
        <v>0</v>
      </c>
      <c r="G417" s="184" t="n">
        <v>0</v>
      </c>
      <c r="H417" s="184" t="n">
        <v>0</v>
      </c>
      <c r="I417" s="184" t="n">
        <v>0</v>
      </c>
      <c r="J417" s="184" t="n">
        <v>0</v>
      </c>
      <c r="K417" s="184" t="n">
        <f aca="false">SUM(E417:J417)</f>
        <v>0</v>
      </c>
      <c r="L417" s="461" t="n">
        <v>2123000</v>
      </c>
    </row>
    <row r="418" customFormat="false" ht="20.6" hidden="false" customHeight="false" outlineLevel="0" collapsed="false">
      <c r="A418" s="382" t="s">
        <v>801</v>
      </c>
      <c r="B418" s="413" t="s">
        <v>201</v>
      </c>
      <c r="C418" s="196" t="s">
        <v>885</v>
      </c>
      <c r="D418" s="417" t="s">
        <v>886</v>
      </c>
      <c r="E418" s="184" t="n">
        <v>0</v>
      </c>
      <c r="F418" s="184" t="n">
        <v>0</v>
      </c>
      <c r="G418" s="184" t="n">
        <v>0</v>
      </c>
      <c r="H418" s="184" t="n">
        <v>0</v>
      </c>
      <c r="I418" s="184" t="n">
        <v>866400</v>
      </c>
      <c r="J418" s="184" t="n">
        <v>0</v>
      </c>
      <c r="K418" s="184" t="n">
        <f aca="false">SUM(E418:J418)</f>
        <v>866400</v>
      </c>
      <c r="L418" s="461" t="n">
        <v>298835900</v>
      </c>
    </row>
    <row r="419" customFormat="false" ht="30" hidden="false" customHeight="false" outlineLevel="0" collapsed="false">
      <c r="A419" s="382" t="s">
        <v>801</v>
      </c>
      <c r="B419" s="413" t="s">
        <v>201</v>
      </c>
      <c r="C419" s="196" t="s">
        <v>888</v>
      </c>
      <c r="D419" s="417" t="s">
        <v>889</v>
      </c>
      <c r="E419" s="184" t="n">
        <v>0</v>
      </c>
      <c r="F419" s="184" t="n">
        <v>0</v>
      </c>
      <c r="G419" s="184" t="n">
        <v>2470000</v>
      </c>
      <c r="H419" s="184" t="n">
        <v>0</v>
      </c>
      <c r="I419" s="184" t="n">
        <v>0</v>
      </c>
      <c r="J419" s="184" t="n">
        <v>0</v>
      </c>
      <c r="K419" s="184" t="n">
        <f aca="false">SUM(E419:J419)</f>
        <v>2470000</v>
      </c>
      <c r="L419" s="461" t="n">
        <v>4127000</v>
      </c>
    </row>
    <row r="420" customFormat="false" ht="13.1" hidden="false" customHeight="false" outlineLevel="0" collapsed="false">
      <c r="A420" s="382" t="s">
        <v>801</v>
      </c>
      <c r="B420" s="413" t="s">
        <v>201</v>
      </c>
      <c r="C420" s="196" t="s">
        <v>890</v>
      </c>
      <c r="D420" s="417" t="s">
        <v>891</v>
      </c>
      <c r="E420" s="184" t="n">
        <v>0</v>
      </c>
      <c r="F420" s="184" t="n">
        <v>0</v>
      </c>
      <c r="G420" s="184" t="n">
        <v>0</v>
      </c>
      <c r="H420" s="184" t="n">
        <v>0</v>
      </c>
      <c r="I420" s="184" t="n">
        <v>0</v>
      </c>
      <c r="J420" s="184" t="n">
        <v>0</v>
      </c>
      <c r="K420" s="184" t="n">
        <f aca="false">SUM(E420:J420)</f>
        <v>0</v>
      </c>
      <c r="L420" s="461" t="n">
        <v>0</v>
      </c>
    </row>
    <row r="421" customFormat="false" ht="30" hidden="false" customHeight="false" outlineLevel="0" collapsed="false">
      <c r="A421" s="382" t="s">
        <v>801</v>
      </c>
      <c r="B421" s="413" t="s">
        <v>201</v>
      </c>
      <c r="C421" s="196" t="s">
        <v>892</v>
      </c>
      <c r="D421" s="417" t="s">
        <v>893</v>
      </c>
      <c r="E421" s="184" t="n">
        <v>0</v>
      </c>
      <c r="F421" s="184" t="n">
        <v>0</v>
      </c>
      <c r="G421" s="184" t="n">
        <v>0</v>
      </c>
      <c r="H421" s="184" t="n">
        <v>0</v>
      </c>
      <c r="I421" s="184" t="n">
        <v>0</v>
      </c>
      <c r="J421" s="184" t="n">
        <v>0</v>
      </c>
      <c r="K421" s="184" t="n">
        <f aca="false">SUM(E421:J421)</f>
        <v>0</v>
      </c>
      <c r="L421" s="461" t="n">
        <v>0</v>
      </c>
    </row>
    <row r="422" customFormat="false" ht="20.6" hidden="false" customHeight="false" outlineLevel="0" collapsed="false">
      <c r="A422" s="382" t="s">
        <v>801</v>
      </c>
      <c r="B422" s="413" t="s">
        <v>201</v>
      </c>
      <c r="C422" s="196" t="s">
        <v>894</v>
      </c>
      <c r="D422" s="417" t="s">
        <v>895</v>
      </c>
      <c r="E422" s="184" t="n">
        <v>0</v>
      </c>
      <c r="F422" s="184" t="n">
        <v>0</v>
      </c>
      <c r="G422" s="184" t="n">
        <v>0</v>
      </c>
      <c r="H422" s="184" t="n">
        <v>0</v>
      </c>
      <c r="I422" s="184" t="n">
        <v>0</v>
      </c>
      <c r="J422" s="184" t="n">
        <v>0</v>
      </c>
      <c r="K422" s="184" t="n">
        <f aca="false">SUM(E422:J422)</f>
        <v>0</v>
      </c>
      <c r="L422" s="461" t="n">
        <v>0</v>
      </c>
    </row>
    <row r="423" customFormat="false" ht="13.1" hidden="false" customHeight="false" outlineLevel="0" collapsed="false">
      <c r="A423" s="382" t="s">
        <v>801</v>
      </c>
      <c r="B423" s="413" t="s">
        <v>201</v>
      </c>
      <c r="C423" s="196" t="s">
        <v>896</v>
      </c>
      <c r="D423" s="417" t="s">
        <v>897</v>
      </c>
      <c r="E423" s="184" t="n">
        <v>0</v>
      </c>
      <c r="F423" s="184" t="n">
        <v>0</v>
      </c>
      <c r="G423" s="184" t="n">
        <v>0</v>
      </c>
      <c r="H423" s="184" t="n">
        <v>0</v>
      </c>
      <c r="I423" s="184" t="n">
        <v>0</v>
      </c>
      <c r="J423" s="184" t="n">
        <v>0</v>
      </c>
      <c r="K423" s="184" t="n">
        <f aca="false">SUM(E423:J423)</f>
        <v>0</v>
      </c>
      <c r="L423" s="461" t="n">
        <v>0</v>
      </c>
    </row>
    <row r="424" customFormat="false" ht="20.6" hidden="false" customHeight="false" outlineLevel="0" collapsed="false">
      <c r="A424" s="382" t="s">
        <v>801</v>
      </c>
      <c r="B424" s="413" t="s">
        <v>201</v>
      </c>
      <c r="C424" s="196" t="s">
        <v>898</v>
      </c>
      <c r="D424" s="417" t="s">
        <v>899</v>
      </c>
      <c r="E424" s="184" t="n">
        <v>0</v>
      </c>
      <c r="F424" s="184" t="n">
        <v>0</v>
      </c>
      <c r="G424" s="184" t="n">
        <v>0</v>
      </c>
      <c r="H424" s="184" t="n">
        <v>0</v>
      </c>
      <c r="I424" s="184" t="n">
        <v>0</v>
      </c>
      <c r="J424" s="184" t="n">
        <v>0</v>
      </c>
      <c r="K424" s="184" t="n">
        <f aca="false">SUM(E424:J424)</f>
        <v>0</v>
      </c>
      <c r="L424" s="461" t="n">
        <v>10405400</v>
      </c>
    </row>
    <row r="425" customFormat="false" ht="20.6" hidden="false" customHeight="false" outlineLevel="0" collapsed="false">
      <c r="A425" s="382" t="s">
        <v>801</v>
      </c>
      <c r="B425" s="413" t="s">
        <v>201</v>
      </c>
      <c r="C425" s="196" t="s">
        <v>124</v>
      </c>
      <c r="D425" s="417" t="s">
        <v>900</v>
      </c>
      <c r="E425" s="184" t="n">
        <v>2533921</v>
      </c>
      <c r="F425" s="184" t="n">
        <v>0</v>
      </c>
      <c r="G425" s="184" t="n">
        <v>4729314</v>
      </c>
      <c r="H425" s="184" t="n">
        <v>20602636</v>
      </c>
      <c r="I425" s="184" t="n">
        <v>2546072</v>
      </c>
      <c r="J425" s="184" t="n">
        <v>7129893</v>
      </c>
      <c r="K425" s="184" t="n">
        <f aca="false">SUM(E425:J425)</f>
        <v>37541836</v>
      </c>
      <c r="L425" s="461" t="n">
        <v>493066836</v>
      </c>
    </row>
    <row r="426" customFormat="false" ht="20.6" hidden="false" customHeight="false" outlineLevel="0" collapsed="false">
      <c r="A426" s="382" t="s">
        <v>801</v>
      </c>
      <c r="B426" s="413" t="s">
        <v>201</v>
      </c>
      <c r="C426" s="196" t="s">
        <v>901</v>
      </c>
      <c r="D426" s="417" t="s">
        <v>902</v>
      </c>
      <c r="E426" s="184" t="n">
        <v>0</v>
      </c>
      <c r="F426" s="184" t="n">
        <v>0</v>
      </c>
      <c r="G426" s="184" t="n">
        <v>0</v>
      </c>
      <c r="H426" s="184" t="n">
        <v>0</v>
      </c>
      <c r="I426" s="184" t="n">
        <v>0</v>
      </c>
      <c r="J426" s="184" t="n">
        <v>0</v>
      </c>
      <c r="K426" s="184" t="n">
        <f aca="false">SUM(E426:J426)</f>
        <v>0</v>
      </c>
      <c r="L426" s="461" t="n">
        <v>0</v>
      </c>
    </row>
    <row r="427" customFormat="false" ht="30" hidden="false" customHeight="false" outlineLevel="0" collapsed="false">
      <c r="A427" s="382" t="s">
        <v>801</v>
      </c>
      <c r="B427" s="413" t="s">
        <v>201</v>
      </c>
      <c r="C427" s="196" t="s">
        <v>903</v>
      </c>
      <c r="D427" s="417" t="s">
        <v>904</v>
      </c>
      <c r="E427" s="184" t="n">
        <v>0</v>
      </c>
      <c r="F427" s="184" t="n">
        <v>0</v>
      </c>
      <c r="G427" s="184" t="n">
        <v>0</v>
      </c>
      <c r="H427" s="184" t="n">
        <v>0</v>
      </c>
      <c r="I427" s="184" t="n">
        <v>0</v>
      </c>
      <c r="J427" s="184" t="n">
        <v>0</v>
      </c>
      <c r="K427" s="184" t="n">
        <f aca="false">SUM(E427:J427)</f>
        <v>0</v>
      </c>
      <c r="L427" s="461" t="n">
        <v>0</v>
      </c>
    </row>
    <row r="428" customFormat="false" ht="13.1" hidden="false" customHeight="false" outlineLevel="0" collapsed="false">
      <c r="A428" s="382" t="s">
        <v>801</v>
      </c>
      <c r="B428" s="413" t="s">
        <v>201</v>
      </c>
      <c r="C428" s="196" t="s">
        <v>905</v>
      </c>
      <c r="D428" s="417" t="s">
        <v>906</v>
      </c>
      <c r="E428" s="184" t="n">
        <v>0</v>
      </c>
      <c r="F428" s="184" t="n">
        <v>0</v>
      </c>
      <c r="G428" s="184" t="n">
        <v>0</v>
      </c>
      <c r="H428" s="184" t="n">
        <v>0</v>
      </c>
      <c r="I428" s="184" t="n">
        <v>0</v>
      </c>
      <c r="J428" s="184" t="n">
        <v>0</v>
      </c>
      <c r="K428" s="184" t="n">
        <f aca="false">SUM(E428:J428)</f>
        <v>0</v>
      </c>
      <c r="L428" s="461" t="n">
        <v>0</v>
      </c>
    </row>
    <row r="429" customFormat="false" ht="20.6" hidden="false" customHeight="false" outlineLevel="0" collapsed="false">
      <c r="A429" s="382" t="s">
        <v>801</v>
      </c>
      <c r="B429" s="413" t="s">
        <v>201</v>
      </c>
      <c r="C429" s="196" t="s">
        <v>202</v>
      </c>
      <c r="D429" s="417" t="s">
        <v>914</v>
      </c>
      <c r="E429" s="184" t="n">
        <v>0</v>
      </c>
      <c r="F429" s="184" t="n">
        <v>809100</v>
      </c>
      <c r="G429" s="184" t="n">
        <v>0</v>
      </c>
      <c r="H429" s="184" t="n">
        <v>0</v>
      </c>
      <c r="I429" s="184" t="n">
        <v>44928</v>
      </c>
      <c r="J429" s="184" t="n">
        <v>55800000</v>
      </c>
      <c r="K429" s="184" t="n">
        <f aca="false">SUM(E429:J429)</f>
        <v>56654028</v>
      </c>
      <c r="L429" s="461" t="n">
        <v>282010548</v>
      </c>
    </row>
    <row r="430" customFormat="false" ht="30" hidden="false" customHeight="false" outlineLevel="0" collapsed="false">
      <c r="A430" s="382" t="s">
        <v>801</v>
      </c>
      <c r="B430" s="413" t="s">
        <v>201</v>
      </c>
      <c r="C430" s="196" t="s">
        <v>915</v>
      </c>
      <c r="D430" s="417" t="s">
        <v>916</v>
      </c>
      <c r="E430" s="184" t="n">
        <v>325400</v>
      </c>
      <c r="F430" s="184" t="n">
        <v>264000</v>
      </c>
      <c r="G430" s="184" t="n">
        <v>935000</v>
      </c>
      <c r="H430" s="184" t="n">
        <v>553200</v>
      </c>
      <c r="I430" s="184" t="n">
        <v>128400</v>
      </c>
      <c r="J430" s="184" t="n">
        <v>4401600</v>
      </c>
      <c r="K430" s="184" t="n">
        <f aca="false">SUM(E430:J430)</f>
        <v>6607600</v>
      </c>
      <c r="L430" s="461" t="n">
        <v>31630340</v>
      </c>
    </row>
    <row r="431" customFormat="false" ht="30" hidden="false" customHeight="false" outlineLevel="0" collapsed="false">
      <c r="A431" s="382" t="s">
        <v>801</v>
      </c>
      <c r="B431" s="413" t="s">
        <v>201</v>
      </c>
      <c r="C431" s="196" t="s">
        <v>917</v>
      </c>
      <c r="D431" s="417" t="s">
        <v>918</v>
      </c>
      <c r="E431" s="184" t="n">
        <v>0</v>
      </c>
      <c r="F431" s="184" t="n">
        <v>3880800</v>
      </c>
      <c r="G431" s="184" t="n">
        <v>11985200</v>
      </c>
      <c r="H431" s="184" t="n">
        <v>23329948</v>
      </c>
      <c r="I431" s="184" t="n">
        <v>2219200</v>
      </c>
      <c r="J431" s="184" t="n">
        <v>85090500</v>
      </c>
      <c r="K431" s="184" t="n">
        <f aca="false">SUM(E431:J431)</f>
        <v>126505648</v>
      </c>
      <c r="L431" s="461" t="n">
        <v>1231228991</v>
      </c>
    </row>
    <row r="432" customFormat="false" ht="20.6" hidden="false" customHeight="false" outlineLevel="0" collapsed="false">
      <c r="A432" s="382" t="s">
        <v>801</v>
      </c>
      <c r="B432" s="413" t="s">
        <v>201</v>
      </c>
      <c r="C432" s="196" t="s">
        <v>919</v>
      </c>
      <c r="D432" s="417" t="s">
        <v>920</v>
      </c>
      <c r="E432" s="184" t="n">
        <v>0</v>
      </c>
      <c r="F432" s="184" t="n">
        <v>0</v>
      </c>
      <c r="G432" s="184" t="n">
        <v>54965860</v>
      </c>
      <c r="H432" s="184" t="n">
        <v>40912180</v>
      </c>
      <c r="I432" s="184" t="n">
        <v>0</v>
      </c>
      <c r="J432" s="184" t="n">
        <v>2605054</v>
      </c>
      <c r="K432" s="184" t="n">
        <f aca="false">SUM(E432:J432)</f>
        <v>98483094</v>
      </c>
      <c r="L432" s="461" t="n">
        <v>2284170521</v>
      </c>
    </row>
    <row r="433" customFormat="false" ht="30" hidden="false" customHeight="false" outlineLevel="0" collapsed="false">
      <c r="A433" s="382" t="s">
        <v>801</v>
      </c>
      <c r="B433" s="413" t="s">
        <v>201</v>
      </c>
      <c r="C433" s="196" t="s">
        <v>921</v>
      </c>
      <c r="D433" s="417" t="s">
        <v>922</v>
      </c>
      <c r="E433" s="184" t="n">
        <v>0</v>
      </c>
      <c r="F433" s="184" t="n">
        <v>0</v>
      </c>
      <c r="G433" s="184" t="n">
        <v>0</v>
      </c>
      <c r="H433" s="184" t="n">
        <v>0</v>
      </c>
      <c r="I433" s="184" t="n">
        <v>0</v>
      </c>
      <c r="J433" s="184" t="n">
        <v>0</v>
      </c>
      <c r="K433" s="184" t="n">
        <f aca="false">SUM(E433:J433)</f>
        <v>0</v>
      </c>
      <c r="L433" s="461" t="n">
        <v>25281155</v>
      </c>
    </row>
    <row r="434" customFormat="false" ht="13.1" hidden="false" customHeight="false" outlineLevel="0" collapsed="false">
      <c r="A434" s="382" t="s">
        <v>801</v>
      </c>
      <c r="B434" s="413" t="s">
        <v>201</v>
      </c>
      <c r="C434" s="196" t="s">
        <v>923</v>
      </c>
      <c r="D434" s="417" t="s">
        <v>924</v>
      </c>
      <c r="E434" s="184" t="n">
        <v>0</v>
      </c>
      <c r="F434" s="184" t="n">
        <v>0</v>
      </c>
      <c r="G434" s="184" t="n">
        <v>0</v>
      </c>
      <c r="H434" s="184" t="n">
        <v>0</v>
      </c>
      <c r="I434" s="184" t="n">
        <v>0</v>
      </c>
      <c r="J434" s="184" t="n">
        <v>0</v>
      </c>
      <c r="K434" s="184" t="n">
        <f aca="false">SUM(E434:J434)</f>
        <v>0</v>
      </c>
      <c r="L434" s="461" t="n">
        <v>1100000</v>
      </c>
    </row>
    <row r="435" customFormat="false" ht="13.1" hidden="false" customHeight="false" outlineLevel="0" collapsed="false">
      <c r="A435" s="382" t="s">
        <v>801</v>
      </c>
      <c r="B435" s="413" t="s">
        <v>201</v>
      </c>
      <c r="C435" s="196" t="s">
        <v>925</v>
      </c>
      <c r="D435" s="417" t="s">
        <v>926</v>
      </c>
      <c r="E435" s="184" t="n">
        <v>0</v>
      </c>
      <c r="F435" s="184" t="n">
        <v>0</v>
      </c>
      <c r="G435" s="184" t="n">
        <v>4533300</v>
      </c>
      <c r="H435" s="184" t="n">
        <v>0</v>
      </c>
      <c r="I435" s="184" t="n">
        <v>0</v>
      </c>
      <c r="J435" s="184" t="n">
        <v>0</v>
      </c>
      <c r="K435" s="184" t="n">
        <f aca="false">SUM(E435:J435)</f>
        <v>4533300</v>
      </c>
      <c r="L435" s="461" t="n">
        <v>39888900</v>
      </c>
    </row>
    <row r="436" customFormat="false" ht="20.6" hidden="false" customHeight="false" outlineLevel="0" collapsed="false">
      <c r="A436" s="382" t="s">
        <v>801</v>
      </c>
      <c r="B436" s="413" t="s">
        <v>201</v>
      </c>
      <c r="C436" s="196" t="s">
        <v>927</v>
      </c>
      <c r="D436" s="417" t="s">
        <v>928</v>
      </c>
      <c r="E436" s="184" t="n">
        <v>0</v>
      </c>
      <c r="F436" s="184" t="n">
        <v>0</v>
      </c>
      <c r="G436" s="184" t="n">
        <v>0</v>
      </c>
      <c r="H436" s="184" t="n">
        <v>6697160</v>
      </c>
      <c r="I436" s="184" t="n">
        <v>628290</v>
      </c>
      <c r="J436" s="184" t="n">
        <v>5491140</v>
      </c>
      <c r="K436" s="184" t="n">
        <f aca="false">SUM(E436:J436)</f>
        <v>12816590</v>
      </c>
      <c r="L436" s="461" t="n">
        <v>1480341330</v>
      </c>
    </row>
    <row r="437" customFormat="false" ht="20.6" hidden="false" customHeight="false" outlineLevel="0" collapsed="false">
      <c r="A437" s="382" t="s">
        <v>801</v>
      </c>
      <c r="B437" s="413" t="s">
        <v>201</v>
      </c>
      <c r="C437" s="196" t="s">
        <v>929</v>
      </c>
      <c r="D437" s="417" t="s">
        <v>930</v>
      </c>
      <c r="E437" s="184" t="n">
        <v>0</v>
      </c>
      <c r="F437" s="184" t="n">
        <v>0</v>
      </c>
      <c r="G437" s="184" t="n">
        <v>1102800</v>
      </c>
      <c r="H437" s="184" t="n">
        <v>1222500</v>
      </c>
      <c r="I437" s="184" t="n">
        <v>0</v>
      </c>
      <c r="J437" s="184" t="n">
        <v>0</v>
      </c>
      <c r="K437" s="184" t="n">
        <f aca="false">SUM(E437:J437)</f>
        <v>2325300</v>
      </c>
      <c r="L437" s="461" t="n">
        <v>157931000</v>
      </c>
    </row>
    <row r="438" customFormat="false" ht="13.1" hidden="false" customHeight="false" outlineLevel="0" collapsed="false">
      <c r="A438" s="382" t="s">
        <v>801</v>
      </c>
      <c r="B438" s="413" t="s">
        <v>201</v>
      </c>
      <c r="C438" s="196" t="s">
        <v>931</v>
      </c>
      <c r="D438" s="417" t="s">
        <v>932</v>
      </c>
      <c r="E438" s="184" t="n">
        <v>0</v>
      </c>
      <c r="F438" s="184" t="n">
        <v>0</v>
      </c>
      <c r="G438" s="184" t="n">
        <v>103050</v>
      </c>
      <c r="H438" s="184" t="n">
        <v>39250</v>
      </c>
      <c r="I438" s="184" t="n">
        <v>0</v>
      </c>
      <c r="J438" s="184" t="n">
        <v>0</v>
      </c>
      <c r="K438" s="184" t="n">
        <f aca="false">SUM(E438:J438)</f>
        <v>142300</v>
      </c>
      <c r="L438" s="461" t="n">
        <v>10165956</v>
      </c>
    </row>
    <row r="439" customFormat="false" ht="30" hidden="false" customHeight="false" outlineLevel="0" collapsed="false">
      <c r="A439" s="382" t="s">
        <v>801</v>
      </c>
      <c r="B439" s="413" t="s">
        <v>201</v>
      </c>
      <c r="C439" s="196" t="s">
        <v>933</v>
      </c>
      <c r="D439" s="417" t="s">
        <v>934</v>
      </c>
      <c r="E439" s="184" t="n">
        <v>0</v>
      </c>
      <c r="F439" s="184" t="n">
        <v>0</v>
      </c>
      <c r="G439" s="184" t="n">
        <v>2542200</v>
      </c>
      <c r="H439" s="184" t="n">
        <v>0</v>
      </c>
      <c r="I439" s="184" t="n">
        <v>0</v>
      </c>
      <c r="J439" s="184" t="n">
        <v>0</v>
      </c>
      <c r="K439" s="184" t="n">
        <f aca="false">SUM(E439:J439)</f>
        <v>2542200</v>
      </c>
      <c r="L439" s="461" t="n">
        <v>168673195</v>
      </c>
    </row>
    <row r="440" customFormat="false" ht="20.6" hidden="false" customHeight="false" outlineLevel="0" collapsed="false">
      <c r="A440" s="382" t="s">
        <v>801</v>
      </c>
      <c r="B440" s="413" t="s">
        <v>201</v>
      </c>
      <c r="C440" s="196" t="s">
        <v>894</v>
      </c>
      <c r="D440" s="417" t="s">
        <v>935</v>
      </c>
      <c r="E440" s="184" t="n">
        <v>0</v>
      </c>
      <c r="F440" s="184" t="n">
        <v>0</v>
      </c>
      <c r="G440" s="184" t="n">
        <v>0</v>
      </c>
      <c r="H440" s="184" t="n">
        <v>8622250</v>
      </c>
      <c r="I440" s="184" t="n">
        <v>0</v>
      </c>
      <c r="J440" s="184" t="n">
        <v>0</v>
      </c>
      <c r="K440" s="184" t="n">
        <f aca="false">SUM(E440:J440)</f>
        <v>8622250</v>
      </c>
      <c r="L440" s="461" t="n">
        <v>213462142</v>
      </c>
    </row>
    <row r="441" customFormat="false" ht="20.6" hidden="false" customHeight="false" outlineLevel="0" collapsed="false">
      <c r="A441" s="382" t="s">
        <v>801</v>
      </c>
      <c r="B441" s="413" t="s">
        <v>201</v>
      </c>
      <c r="C441" s="196" t="s">
        <v>936</v>
      </c>
      <c r="D441" s="417" t="s">
        <v>937</v>
      </c>
      <c r="E441" s="184" t="n">
        <v>0</v>
      </c>
      <c r="F441" s="184" t="n">
        <v>0</v>
      </c>
      <c r="G441" s="184" t="n">
        <v>0</v>
      </c>
      <c r="H441" s="184" t="n">
        <v>0</v>
      </c>
      <c r="I441" s="184" t="n">
        <v>0</v>
      </c>
      <c r="J441" s="184" t="n">
        <v>0</v>
      </c>
      <c r="K441" s="184" t="n">
        <f aca="false">SUM(E441:J441)</f>
        <v>0</v>
      </c>
      <c r="L441" s="461" t="n">
        <v>273600</v>
      </c>
    </row>
    <row r="442" customFormat="false" ht="13.1" hidden="false" customHeight="false" outlineLevel="0" collapsed="false">
      <c r="A442" s="382" t="s">
        <v>801</v>
      </c>
      <c r="B442" s="413" t="s">
        <v>201</v>
      </c>
      <c r="C442" s="196" t="s">
        <v>938</v>
      </c>
      <c r="D442" s="417" t="s">
        <v>939</v>
      </c>
      <c r="E442" s="184" t="n">
        <v>0</v>
      </c>
      <c r="F442" s="184" t="n">
        <v>0</v>
      </c>
      <c r="G442" s="184" t="n">
        <v>0</v>
      </c>
      <c r="H442" s="184" t="n">
        <v>0</v>
      </c>
      <c r="I442" s="184" t="n">
        <v>0</v>
      </c>
      <c r="J442" s="184" t="n">
        <v>0</v>
      </c>
      <c r="K442" s="184" t="n">
        <f aca="false">SUM(E442:J442)</f>
        <v>0</v>
      </c>
      <c r="L442" s="461" t="n">
        <v>901000</v>
      </c>
    </row>
    <row r="443" customFormat="false" ht="20.6" hidden="false" customHeight="false" outlineLevel="0" collapsed="false">
      <c r="A443" s="382" t="s">
        <v>801</v>
      </c>
      <c r="B443" s="413" t="s">
        <v>201</v>
      </c>
      <c r="C443" s="196" t="s">
        <v>940</v>
      </c>
      <c r="D443" s="417" t="s">
        <v>941</v>
      </c>
      <c r="E443" s="184" t="n">
        <v>0</v>
      </c>
      <c r="F443" s="184" t="n">
        <v>0</v>
      </c>
      <c r="G443" s="184" t="n">
        <v>0</v>
      </c>
      <c r="H443" s="184" t="n">
        <v>0</v>
      </c>
      <c r="I443" s="184" t="n">
        <v>0</v>
      </c>
      <c r="J443" s="184" t="n">
        <v>0</v>
      </c>
      <c r="K443" s="184" t="n">
        <f aca="false">SUM(E443:J443)</f>
        <v>0</v>
      </c>
      <c r="L443" s="461" t="n">
        <v>0</v>
      </c>
    </row>
    <row r="444" customFormat="false" ht="13.1" hidden="false" customHeight="false" outlineLevel="0" collapsed="false">
      <c r="A444" s="382" t="s">
        <v>801</v>
      </c>
      <c r="B444" s="413" t="s">
        <v>201</v>
      </c>
      <c r="C444" s="196" t="s">
        <v>942</v>
      </c>
      <c r="D444" s="417" t="s">
        <v>943</v>
      </c>
      <c r="E444" s="184" t="n">
        <v>0</v>
      </c>
      <c r="F444" s="184" t="n">
        <v>13910100</v>
      </c>
      <c r="G444" s="184" t="n">
        <v>4732800</v>
      </c>
      <c r="H444" s="184" t="n">
        <v>0</v>
      </c>
      <c r="I444" s="184" t="n">
        <v>0</v>
      </c>
      <c r="J444" s="184" t="n">
        <v>8492850</v>
      </c>
      <c r="K444" s="184" t="n">
        <f aca="false">SUM(E444:J444)</f>
        <v>27135750</v>
      </c>
      <c r="L444" s="461" t="n">
        <v>1398845058</v>
      </c>
    </row>
    <row r="445" customFormat="false" ht="30" hidden="false" customHeight="false" outlineLevel="0" collapsed="false">
      <c r="A445" s="382" t="s">
        <v>944</v>
      </c>
      <c r="B445" s="413" t="s">
        <v>945</v>
      </c>
      <c r="C445" s="196" t="s">
        <v>946</v>
      </c>
      <c r="D445" s="418" t="s">
        <v>947</v>
      </c>
      <c r="E445" s="184" t="n">
        <v>1066178</v>
      </c>
      <c r="F445" s="184" t="n">
        <v>0</v>
      </c>
      <c r="G445" s="184" t="n">
        <v>0</v>
      </c>
      <c r="H445" s="184" t="n">
        <v>0</v>
      </c>
      <c r="I445" s="184" t="n">
        <v>0</v>
      </c>
      <c r="J445" s="184" t="n">
        <v>0</v>
      </c>
      <c r="K445" s="184" t="n">
        <f aca="false">SUM(E445:J445)</f>
        <v>1066178</v>
      </c>
      <c r="L445" s="461" t="n">
        <v>3039961461</v>
      </c>
    </row>
    <row r="446" customFormat="false" ht="20.6" hidden="false" customHeight="false" outlineLevel="0" collapsed="false">
      <c r="A446" s="382" t="s">
        <v>944</v>
      </c>
      <c r="B446" s="413" t="s">
        <v>945</v>
      </c>
      <c r="C446" s="196" t="s">
        <v>948</v>
      </c>
      <c r="D446" s="418" t="s">
        <v>949</v>
      </c>
      <c r="E446" s="184" t="n">
        <v>0</v>
      </c>
      <c r="F446" s="184" t="n">
        <v>0</v>
      </c>
      <c r="G446" s="184" t="n">
        <v>0</v>
      </c>
      <c r="H446" s="184" t="n">
        <v>0</v>
      </c>
      <c r="I446" s="184" t="n">
        <v>0</v>
      </c>
      <c r="J446" s="184" t="n">
        <v>0</v>
      </c>
      <c r="K446" s="184" t="n">
        <f aca="false">SUM(E446:J446)</f>
        <v>0</v>
      </c>
      <c r="L446" s="461" t="n">
        <v>0</v>
      </c>
    </row>
    <row r="447" customFormat="false" ht="20.6" hidden="false" customHeight="false" outlineLevel="0" collapsed="false">
      <c r="A447" s="382" t="s">
        <v>944</v>
      </c>
      <c r="B447" s="413" t="s">
        <v>945</v>
      </c>
      <c r="C447" s="196" t="s">
        <v>950</v>
      </c>
      <c r="D447" s="418" t="s">
        <v>951</v>
      </c>
      <c r="E447" s="184" t="n">
        <v>0</v>
      </c>
      <c r="F447" s="184" t="n">
        <v>0</v>
      </c>
      <c r="G447" s="184" t="n">
        <v>0</v>
      </c>
      <c r="H447" s="184" t="n">
        <v>2870569</v>
      </c>
      <c r="I447" s="184" t="n">
        <v>0</v>
      </c>
      <c r="J447" s="184" t="n">
        <v>0</v>
      </c>
      <c r="K447" s="184" t="n">
        <f aca="false">SUM(E447:J447)</f>
        <v>2870569</v>
      </c>
      <c r="L447" s="461" t="n">
        <v>32922508</v>
      </c>
    </row>
    <row r="448" customFormat="false" ht="30" hidden="false" customHeight="false" outlineLevel="0" collapsed="false">
      <c r="A448" s="382" t="s">
        <v>944</v>
      </c>
      <c r="B448" s="413" t="s">
        <v>945</v>
      </c>
      <c r="C448" s="196" t="s">
        <v>952</v>
      </c>
      <c r="D448" s="418" t="s">
        <v>953</v>
      </c>
      <c r="E448" s="184" t="n">
        <v>0</v>
      </c>
      <c r="F448" s="184" t="n">
        <v>0</v>
      </c>
      <c r="G448" s="184" t="n">
        <v>0</v>
      </c>
      <c r="H448" s="184" t="n">
        <v>496111</v>
      </c>
      <c r="I448" s="184" t="n">
        <v>0</v>
      </c>
      <c r="J448" s="184" t="n">
        <v>0</v>
      </c>
      <c r="K448" s="184" t="n">
        <f aca="false">SUM(E448:J448)</f>
        <v>496111</v>
      </c>
      <c r="L448" s="461" t="n">
        <v>19291927</v>
      </c>
    </row>
    <row r="449" customFormat="false" ht="20.6" hidden="false" customHeight="false" outlineLevel="0" collapsed="false">
      <c r="A449" s="382" t="s">
        <v>944</v>
      </c>
      <c r="B449" s="413" t="s">
        <v>945</v>
      </c>
      <c r="C449" s="196" t="s">
        <v>954</v>
      </c>
      <c r="D449" s="418" t="s">
        <v>955</v>
      </c>
      <c r="E449" s="184" t="n">
        <v>0</v>
      </c>
      <c r="F449" s="184" t="n">
        <v>0</v>
      </c>
      <c r="G449" s="184" t="n">
        <v>0</v>
      </c>
      <c r="H449" s="184" t="n">
        <v>77733300</v>
      </c>
      <c r="I449" s="184" t="n">
        <v>0</v>
      </c>
      <c r="J449" s="184" t="n">
        <v>0</v>
      </c>
      <c r="K449" s="184" t="n">
        <f aca="false">SUM(E449:J449)</f>
        <v>77733300</v>
      </c>
      <c r="L449" s="461" t="n">
        <v>1143045600</v>
      </c>
    </row>
    <row r="450" customFormat="false" ht="20.6" hidden="false" customHeight="false" outlineLevel="0" collapsed="false">
      <c r="A450" s="382" t="s">
        <v>944</v>
      </c>
      <c r="B450" s="413" t="s">
        <v>945</v>
      </c>
      <c r="C450" s="196" t="s">
        <v>956</v>
      </c>
      <c r="D450" s="418" t="s">
        <v>957</v>
      </c>
      <c r="E450" s="184" t="n">
        <v>0</v>
      </c>
      <c r="F450" s="184" t="n">
        <v>0</v>
      </c>
      <c r="G450" s="184" t="n">
        <v>0</v>
      </c>
      <c r="H450" s="184" t="n">
        <v>40217200</v>
      </c>
      <c r="I450" s="184" t="n">
        <v>0</v>
      </c>
      <c r="J450" s="184" t="n">
        <v>0</v>
      </c>
      <c r="K450" s="184" t="n">
        <f aca="false">SUM(E450:J450)</f>
        <v>40217200</v>
      </c>
      <c r="L450" s="461" t="n">
        <v>332291800</v>
      </c>
    </row>
    <row r="451" customFormat="false" ht="30" hidden="false" customHeight="false" outlineLevel="0" collapsed="false">
      <c r="A451" s="382" t="s">
        <v>944</v>
      </c>
      <c r="B451" s="413" t="s">
        <v>945</v>
      </c>
      <c r="C451" s="196" t="s">
        <v>958</v>
      </c>
      <c r="D451" s="418" t="s">
        <v>959</v>
      </c>
      <c r="E451" s="184" t="n">
        <v>0</v>
      </c>
      <c r="F451" s="184" t="n">
        <v>4290900</v>
      </c>
      <c r="G451" s="184" t="n">
        <v>699000</v>
      </c>
      <c r="H451" s="184" t="n">
        <v>0</v>
      </c>
      <c r="I451" s="184" t="n">
        <v>0</v>
      </c>
      <c r="J451" s="184" t="n">
        <v>0</v>
      </c>
      <c r="K451" s="184" t="n">
        <f aca="false">SUM(E451:J451)</f>
        <v>4989900</v>
      </c>
      <c r="L451" s="461" t="n">
        <v>218525058</v>
      </c>
    </row>
    <row r="452" customFormat="false" ht="20.6" hidden="false" customHeight="false" outlineLevel="0" collapsed="false">
      <c r="A452" s="382" t="s">
        <v>944</v>
      </c>
      <c r="B452" s="413" t="s">
        <v>945</v>
      </c>
      <c r="C452" s="196" t="s">
        <v>960</v>
      </c>
      <c r="D452" s="418" t="s">
        <v>961</v>
      </c>
      <c r="E452" s="184" t="n">
        <v>0</v>
      </c>
      <c r="F452" s="184" t="n">
        <v>0</v>
      </c>
      <c r="G452" s="184" t="n">
        <v>0</v>
      </c>
      <c r="H452" s="184" t="n">
        <v>0</v>
      </c>
      <c r="I452" s="184" t="n">
        <v>0</v>
      </c>
      <c r="J452" s="184" t="n">
        <v>0</v>
      </c>
      <c r="K452" s="184" t="n">
        <f aca="false">SUM(E452:J452)</f>
        <v>0</v>
      </c>
      <c r="L452" s="461" t="n">
        <v>917132</v>
      </c>
    </row>
    <row r="453" customFormat="false" ht="20.6" hidden="false" customHeight="false" outlineLevel="0" collapsed="false">
      <c r="A453" s="382" t="s">
        <v>944</v>
      </c>
      <c r="B453" s="413" t="s">
        <v>945</v>
      </c>
      <c r="C453" s="196" t="s">
        <v>962</v>
      </c>
      <c r="D453" s="418" t="s">
        <v>963</v>
      </c>
      <c r="E453" s="184" t="n">
        <v>0</v>
      </c>
      <c r="F453" s="184" t="n">
        <v>0</v>
      </c>
      <c r="G453" s="184" t="n">
        <v>0</v>
      </c>
      <c r="H453" s="184" t="n">
        <v>0</v>
      </c>
      <c r="I453" s="184" t="n">
        <v>0</v>
      </c>
      <c r="J453" s="184" t="n">
        <v>0</v>
      </c>
      <c r="K453" s="184" t="n">
        <f aca="false">SUM(E453:J453)</f>
        <v>0</v>
      </c>
      <c r="L453" s="461" t="n">
        <v>0</v>
      </c>
    </row>
    <row r="454" customFormat="false" ht="20.6" hidden="false" customHeight="false" outlineLevel="0" collapsed="false">
      <c r="A454" s="382" t="s">
        <v>944</v>
      </c>
      <c r="B454" s="413" t="s">
        <v>945</v>
      </c>
      <c r="C454" s="196" t="s">
        <v>964</v>
      </c>
      <c r="D454" s="418" t="s">
        <v>965</v>
      </c>
      <c r="E454" s="184" t="n">
        <v>0</v>
      </c>
      <c r="F454" s="184" t="n">
        <v>0</v>
      </c>
      <c r="G454" s="184" t="n">
        <v>0</v>
      </c>
      <c r="H454" s="184" t="n">
        <v>0</v>
      </c>
      <c r="I454" s="184" t="n">
        <v>0</v>
      </c>
      <c r="J454" s="184" t="n">
        <v>0</v>
      </c>
      <c r="K454" s="184" t="n">
        <f aca="false">SUM(E454:J454)</f>
        <v>0</v>
      </c>
      <c r="L454" s="461" t="n">
        <v>0</v>
      </c>
    </row>
    <row r="455" customFormat="false" ht="20.6" hidden="false" customHeight="false" outlineLevel="0" collapsed="false">
      <c r="A455" s="382" t="s">
        <v>944</v>
      </c>
      <c r="B455" s="413" t="s">
        <v>945</v>
      </c>
      <c r="C455" s="196" t="s">
        <v>966</v>
      </c>
      <c r="D455" s="418" t="s">
        <v>967</v>
      </c>
      <c r="E455" s="184" t="n">
        <v>0</v>
      </c>
      <c r="F455" s="184" t="n">
        <v>0</v>
      </c>
      <c r="G455" s="184" t="n">
        <v>0</v>
      </c>
      <c r="H455" s="184" t="n">
        <v>0</v>
      </c>
      <c r="I455" s="184" t="n">
        <v>0</v>
      </c>
      <c r="J455" s="184" t="n">
        <v>0</v>
      </c>
      <c r="K455" s="184" t="n">
        <f aca="false">SUM(E455:J455)</f>
        <v>0</v>
      </c>
      <c r="L455" s="461" t="n">
        <v>0</v>
      </c>
    </row>
    <row r="456" customFormat="false" ht="20.6" hidden="false" customHeight="false" outlineLevel="0" collapsed="false">
      <c r="A456" s="382" t="s">
        <v>944</v>
      </c>
      <c r="B456" s="413" t="s">
        <v>945</v>
      </c>
      <c r="C456" s="196" t="s">
        <v>968</v>
      </c>
      <c r="D456" s="418" t="s">
        <v>969</v>
      </c>
      <c r="E456" s="184" t="n">
        <v>0</v>
      </c>
      <c r="F456" s="184" t="n">
        <v>0</v>
      </c>
      <c r="G456" s="184" t="n">
        <v>0</v>
      </c>
      <c r="H456" s="184" t="n">
        <v>0</v>
      </c>
      <c r="I456" s="184" t="n">
        <v>0</v>
      </c>
      <c r="J456" s="184" t="n">
        <v>0</v>
      </c>
      <c r="K456" s="184" t="n">
        <f aca="false">SUM(E456:J456)</f>
        <v>0</v>
      </c>
      <c r="L456" s="461" t="n">
        <v>0</v>
      </c>
    </row>
    <row r="457" customFormat="false" ht="20.6" hidden="false" customHeight="false" outlineLevel="0" collapsed="false">
      <c r="A457" s="382" t="s">
        <v>944</v>
      </c>
      <c r="B457" s="413" t="s">
        <v>945</v>
      </c>
      <c r="C457" s="196" t="s">
        <v>970</v>
      </c>
      <c r="D457" s="418" t="s">
        <v>971</v>
      </c>
      <c r="E457" s="184" t="n">
        <v>0</v>
      </c>
      <c r="F457" s="184" t="n">
        <v>0</v>
      </c>
      <c r="G457" s="184" t="n">
        <v>0</v>
      </c>
      <c r="H457" s="184" t="n">
        <v>0</v>
      </c>
      <c r="I457" s="184" t="n">
        <v>0</v>
      </c>
      <c r="J457" s="184" t="n">
        <v>0</v>
      </c>
      <c r="K457" s="184" t="n">
        <f aca="false">SUM(E457:J457)</f>
        <v>0</v>
      </c>
      <c r="L457" s="461" t="n">
        <v>0</v>
      </c>
    </row>
    <row r="458" customFormat="false" ht="20.6" hidden="false" customHeight="false" outlineLevel="0" collapsed="false">
      <c r="A458" s="382" t="s">
        <v>944</v>
      </c>
      <c r="B458" s="413" t="s">
        <v>945</v>
      </c>
      <c r="C458" s="196" t="s">
        <v>972</v>
      </c>
      <c r="D458" s="418" t="s">
        <v>973</v>
      </c>
      <c r="E458" s="184" t="n">
        <v>0</v>
      </c>
      <c r="F458" s="184" t="n">
        <v>0</v>
      </c>
      <c r="G458" s="184" t="n">
        <v>0</v>
      </c>
      <c r="H458" s="184" t="n">
        <v>0</v>
      </c>
      <c r="I458" s="184" t="n">
        <v>0</v>
      </c>
      <c r="J458" s="184" t="n">
        <v>0</v>
      </c>
      <c r="K458" s="184" t="n">
        <f aca="false">SUM(E458:J458)</f>
        <v>0</v>
      </c>
      <c r="L458" s="461" t="n">
        <v>0</v>
      </c>
    </row>
    <row r="459" customFormat="false" ht="20.6" hidden="false" customHeight="false" outlineLevel="0" collapsed="false">
      <c r="A459" s="382" t="s">
        <v>944</v>
      </c>
      <c r="B459" s="413" t="s">
        <v>976</v>
      </c>
      <c r="C459" s="196" t="s">
        <v>977</v>
      </c>
      <c r="D459" s="418" t="s">
        <v>978</v>
      </c>
      <c r="E459" s="184" t="n">
        <v>0</v>
      </c>
      <c r="F459" s="184" t="n">
        <v>0</v>
      </c>
      <c r="G459" s="184" t="n">
        <v>108000</v>
      </c>
      <c r="H459" s="184" t="n">
        <v>0</v>
      </c>
      <c r="I459" s="184" t="n">
        <v>1120102</v>
      </c>
      <c r="J459" s="184" t="n">
        <v>0</v>
      </c>
      <c r="K459" s="184" t="n">
        <f aca="false">SUM(E459:J459)</f>
        <v>1228102</v>
      </c>
      <c r="L459" s="461" t="n">
        <v>18996676</v>
      </c>
    </row>
    <row r="460" customFormat="false" ht="20.6" hidden="false" customHeight="false" outlineLevel="0" collapsed="false">
      <c r="A460" s="382" t="s">
        <v>944</v>
      </c>
      <c r="B460" s="413" t="s">
        <v>976</v>
      </c>
      <c r="C460" s="196" t="s">
        <v>979</v>
      </c>
      <c r="D460" s="418" t="s">
        <v>980</v>
      </c>
      <c r="E460" s="184" t="n">
        <v>0</v>
      </c>
      <c r="F460" s="184" t="n">
        <v>0</v>
      </c>
      <c r="G460" s="184" t="n">
        <v>86400</v>
      </c>
      <c r="H460" s="184" t="n">
        <v>0</v>
      </c>
      <c r="I460" s="184" t="n">
        <v>777594</v>
      </c>
      <c r="J460" s="184" t="n">
        <v>0</v>
      </c>
      <c r="K460" s="184" t="n">
        <f aca="false">SUM(E460:J460)</f>
        <v>863994</v>
      </c>
      <c r="L460" s="461" t="n">
        <v>10537478</v>
      </c>
    </row>
    <row r="461" customFormat="false" ht="20.6" hidden="false" customHeight="false" outlineLevel="0" collapsed="false">
      <c r="A461" s="382" t="s">
        <v>944</v>
      </c>
      <c r="B461" s="413" t="s">
        <v>976</v>
      </c>
      <c r="C461" s="196" t="s">
        <v>981</v>
      </c>
      <c r="D461" s="418" t="s">
        <v>982</v>
      </c>
      <c r="E461" s="184" t="n">
        <v>0</v>
      </c>
      <c r="F461" s="184" t="n">
        <v>868640</v>
      </c>
      <c r="G461" s="184" t="n">
        <v>432000</v>
      </c>
      <c r="H461" s="184" t="n">
        <v>0</v>
      </c>
      <c r="I461" s="184" t="n">
        <v>4484848</v>
      </c>
      <c r="J461" s="184" t="n">
        <v>0</v>
      </c>
      <c r="K461" s="184" t="n">
        <f aca="false">SUM(E461:J461)</f>
        <v>5785488</v>
      </c>
      <c r="L461" s="461" t="n">
        <v>88268390</v>
      </c>
    </row>
    <row r="462" customFormat="false" ht="13.1" hidden="false" customHeight="false" outlineLevel="0" collapsed="false">
      <c r="A462" s="382" t="s">
        <v>944</v>
      </c>
      <c r="B462" s="413" t="s">
        <v>976</v>
      </c>
      <c r="C462" s="196" t="s">
        <v>983</v>
      </c>
      <c r="D462" s="418" t="s">
        <v>984</v>
      </c>
      <c r="E462" s="184" t="n">
        <v>0</v>
      </c>
      <c r="F462" s="184" t="n">
        <v>20369900</v>
      </c>
      <c r="G462" s="184" t="n">
        <v>15946600</v>
      </c>
      <c r="H462" s="184" t="n">
        <v>4955800</v>
      </c>
      <c r="I462" s="184" t="n">
        <v>43984500</v>
      </c>
      <c r="J462" s="184" t="n">
        <v>0</v>
      </c>
      <c r="K462" s="184" t="n">
        <f aca="false">SUM(E462:J462)</f>
        <v>85256800</v>
      </c>
      <c r="L462" s="461" t="n">
        <v>1159991700</v>
      </c>
    </row>
    <row r="463" customFormat="false" ht="30" hidden="false" customHeight="false" outlineLevel="0" collapsed="false">
      <c r="A463" s="382" t="s">
        <v>944</v>
      </c>
      <c r="B463" s="413" t="s">
        <v>976</v>
      </c>
      <c r="C463" s="196" t="s">
        <v>985</v>
      </c>
      <c r="D463" s="418" t="s">
        <v>986</v>
      </c>
      <c r="E463" s="184" t="n">
        <v>0</v>
      </c>
      <c r="F463" s="184" t="n">
        <v>0</v>
      </c>
      <c r="G463" s="184" t="n">
        <v>1628000</v>
      </c>
      <c r="H463" s="184" t="n">
        <v>0</v>
      </c>
      <c r="I463" s="184" t="n">
        <v>0</v>
      </c>
      <c r="J463" s="184" t="n">
        <v>0</v>
      </c>
      <c r="K463" s="184" t="n">
        <f aca="false">SUM(E463:J463)</f>
        <v>1628000</v>
      </c>
      <c r="L463" s="461" t="n">
        <v>35932000</v>
      </c>
    </row>
    <row r="464" customFormat="false" ht="20.6" hidden="false" customHeight="false" outlineLevel="0" collapsed="false">
      <c r="A464" s="382" t="s">
        <v>944</v>
      </c>
      <c r="B464" s="413" t="s">
        <v>976</v>
      </c>
      <c r="C464" s="196" t="s">
        <v>987</v>
      </c>
      <c r="D464" s="418" t="s">
        <v>988</v>
      </c>
      <c r="E464" s="184" t="n">
        <v>0</v>
      </c>
      <c r="F464" s="184" t="n">
        <v>0</v>
      </c>
      <c r="G464" s="184" t="n">
        <v>0</v>
      </c>
      <c r="H464" s="184" t="n">
        <v>0</v>
      </c>
      <c r="I464" s="184" t="n">
        <v>0</v>
      </c>
      <c r="J464" s="184" t="n">
        <v>0</v>
      </c>
      <c r="K464" s="184" t="n">
        <f aca="false">SUM(E464:J464)</f>
        <v>0</v>
      </c>
      <c r="L464" s="461" t="n">
        <v>5377680</v>
      </c>
    </row>
    <row r="465" customFormat="false" ht="20.6" hidden="false" customHeight="false" outlineLevel="0" collapsed="false">
      <c r="A465" s="382" t="s">
        <v>944</v>
      </c>
      <c r="B465" s="413" t="s">
        <v>976</v>
      </c>
      <c r="C465" s="196" t="s">
        <v>989</v>
      </c>
      <c r="D465" s="418" t="s">
        <v>990</v>
      </c>
      <c r="E465" s="184" t="n">
        <v>0</v>
      </c>
      <c r="F465" s="184" t="n">
        <v>210000</v>
      </c>
      <c r="G465" s="184" t="n">
        <v>3115000</v>
      </c>
      <c r="H465" s="184" t="n">
        <v>140000</v>
      </c>
      <c r="I465" s="184" t="n">
        <v>12757500</v>
      </c>
      <c r="J465" s="184" t="n">
        <v>140000</v>
      </c>
      <c r="K465" s="184" t="n">
        <f aca="false">SUM(E465:J465)</f>
        <v>16362500</v>
      </c>
      <c r="L465" s="461" t="n">
        <v>126385000</v>
      </c>
    </row>
    <row r="466" customFormat="false" ht="20.6" hidden="false" customHeight="false" outlineLevel="0" collapsed="false">
      <c r="A466" s="382" t="s">
        <v>944</v>
      </c>
      <c r="B466" s="413" t="s">
        <v>976</v>
      </c>
      <c r="C466" s="196" t="s">
        <v>977</v>
      </c>
      <c r="D466" s="418" t="s">
        <v>992</v>
      </c>
      <c r="E466" s="184" t="n">
        <v>0</v>
      </c>
      <c r="F466" s="184" t="n">
        <v>0</v>
      </c>
      <c r="G466" s="184" t="n">
        <v>0</v>
      </c>
      <c r="H466" s="184" t="n">
        <v>0</v>
      </c>
      <c r="I466" s="184" t="n">
        <v>0</v>
      </c>
      <c r="J466" s="184" t="n">
        <v>0</v>
      </c>
      <c r="K466" s="184" t="n">
        <f aca="false">SUM(E466:J466)</f>
        <v>0</v>
      </c>
      <c r="L466" s="461" t="n">
        <v>0</v>
      </c>
    </row>
    <row r="467" customFormat="false" ht="20.6" hidden="false" customHeight="false" outlineLevel="0" collapsed="false">
      <c r="A467" s="382" t="s">
        <v>944</v>
      </c>
      <c r="B467" s="413" t="s">
        <v>976</v>
      </c>
      <c r="C467" s="196" t="s">
        <v>979</v>
      </c>
      <c r="D467" s="418" t="s">
        <v>993</v>
      </c>
      <c r="E467" s="184" t="n">
        <v>0</v>
      </c>
      <c r="F467" s="184" t="n">
        <v>0</v>
      </c>
      <c r="G467" s="184" t="n">
        <v>0</v>
      </c>
      <c r="H467" s="184" t="n">
        <v>0</v>
      </c>
      <c r="I467" s="184" t="n">
        <v>0</v>
      </c>
      <c r="J467" s="184" t="n">
        <v>0</v>
      </c>
      <c r="K467" s="184" t="n">
        <f aca="false">SUM(E467:J467)</f>
        <v>0</v>
      </c>
      <c r="L467" s="461" t="n">
        <v>0</v>
      </c>
    </row>
    <row r="468" customFormat="false" ht="20.6" hidden="false" customHeight="false" outlineLevel="0" collapsed="false">
      <c r="A468" s="382" t="s">
        <v>944</v>
      </c>
      <c r="B468" s="413" t="s">
        <v>976</v>
      </c>
      <c r="C468" s="196" t="s">
        <v>981</v>
      </c>
      <c r="D468" s="418" t="s">
        <v>994</v>
      </c>
      <c r="E468" s="184" t="n">
        <v>0</v>
      </c>
      <c r="F468" s="184" t="n">
        <v>16400</v>
      </c>
      <c r="G468" s="184" t="n">
        <v>0</v>
      </c>
      <c r="H468" s="184" t="n">
        <v>0</v>
      </c>
      <c r="I468" s="184" t="n">
        <v>0</v>
      </c>
      <c r="J468" s="184" t="n">
        <v>0</v>
      </c>
      <c r="K468" s="184" t="n">
        <f aca="false">SUM(E468:J468)</f>
        <v>16400</v>
      </c>
      <c r="L468" s="461" t="n">
        <v>148640</v>
      </c>
    </row>
    <row r="469" customFormat="false" ht="13.1" hidden="false" customHeight="false" outlineLevel="0" collapsed="false">
      <c r="A469" s="382" t="s">
        <v>944</v>
      </c>
      <c r="B469" s="413" t="s">
        <v>976</v>
      </c>
      <c r="C469" s="196" t="s">
        <v>983</v>
      </c>
      <c r="D469" s="418" t="s">
        <v>995</v>
      </c>
      <c r="E469" s="184" t="n">
        <v>0</v>
      </c>
      <c r="F469" s="184" t="n">
        <v>921600</v>
      </c>
      <c r="G469" s="184" t="n">
        <v>0</v>
      </c>
      <c r="H469" s="184" t="n">
        <v>0</v>
      </c>
      <c r="I469" s="184" t="n">
        <v>0</v>
      </c>
      <c r="J469" s="184" t="n">
        <v>0</v>
      </c>
      <c r="K469" s="184" t="n">
        <f aca="false">SUM(E469:J469)</f>
        <v>921600</v>
      </c>
      <c r="L469" s="461" t="n">
        <v>3415500</v>
      </c>
    </row>
    <row r="470" customFormat="false" ht="20.6" hidden="false" customHeight="false" outlineLevel="0" collapsed="false">
      <c r="A470" s="382" t="s">
        <v>944</v>
      </c>
      <c r="B470" s="413" t="s">
        <v>976</v>
      </c>
      <c r="C470" s="196" t="s">
        <v>996</v>
      </c>
      <c r="D470" s="418" t="s">
        <v>997</v>
      </c>
      <c r="E470" s="184" t="n">
        <v>0</v>
      </c>
      <c r="F470" s="184" t="n">
        <v>0</v>
      </c>
      <c r="G470" s="184" t="n">
        <v>0</v>
      </c>
      <c r="H470" s="184" t="n">
        <v>0</v>
      </c>
      <c r="I470" s="184" t="n">
        <v>0</v>
      </c>
      <c r="J470" s="184" t="n">
        <v>0</v>
      </c>
      <c r="K470" s="184" t="n">
        <f aca="false">SUM(E470:J470)</f>
        <v>0</v>
      </c>
      <c r="L470" s="461" t="n">
        <v>157500</v>
      </c>
    </row>
    <row r="471" customFormat="false" ht="20.6" hidden="false" customHeight="false" outlineLevel="0" collapsed="false">
      <c r="A471" s="382" t="s">
        <v>944</v>
      </c>
      <c r="B471" s="413" t="s">
        <v>976</v>
      </c>
      <c r="C471" s="196" t="s">
        <v>998</v>
      </c>
      <c r="D471" s="418" t="s">
        <v>999</v>
      </c>
      <c r="E471" s="184" t="n">
        <v>0</v>
      </c>
      <c r="F471" s="184" t="n">
        <v>0</v>
      </c>
      <c r="G471" s="184" t="n">
        <v>0</v>
      </c>
      <c r="H471" s="184" t="n">
        <v>0</v>
      </c>
      <c r="I471" s="184" t="n">
        <v>0</v>
      </c>
      <c r="J471" s="184" t="n">
        <v>0</v>
      </c>
      <c r="K471" s="184" t="n">
        <f aca="false">SUM(E471:J471)</f>
        <v>0</v>
      </c>
      <c r="L471" s="461" t="n">
        <v>0</v>
      </c>
    </row>
    <row r="472" customFormat="false" ht="20.6" hidden="false" customHeight="false" outlineLevel="0" collapsed="false">
      <c r="A472" s="382" t="s">
        <v>944</v>
      </c>
      <c r="B472" s="413" t="s">
        <v>1000</v>
      </c>
      <c r="C472" s="196" t="s">
        <v>998</v>
      </c>
      <c r="D472" s="418" t="s">
        <v>1001</v>
      </c>
      <c r="E472" s="184" t="n">
        <v>0</v>
      </c>
      <c r="F472" s="184" t="n">
        <v>1717300</v>
      </c>
      <c r="G472" s="184" t="n">
        <v>191000</v>
      </c>
      <c r="H472" s="184" t="n">
        <v>414000</v>
      </c>
      <c r="I472" s="184" t="n">
        <v>588000</v>
      </c>
      <c r="J472" s="184" t="n">
        <v>156300</v>
      </c>
      <c r="K472" s="184" t="n">
        <f aca="false">SUM(E472:J472)</f>
        <v>3066600</v>
      </c>
      <c r="L472" s="461" t="n">
        <v>86837800</v>
      </c>
    </row>
    <row r="473" customFormat="false" ht="20.6" hidden="false" customHeight="false" outlineLevel="0" collapsed="false">
      <c r="A473" s="382" t="s">
        <v>944</v>
      </c>
      <c r="B473" s="413" t="s">
        <v>135</v>
      </c>
      <c r="C473" s="196" t="s">
        <v>286</v>
      </c>
      <c r="D473" s="418" t="s">
        <v>1002</v>
      </c>
      <c r="E473" s="184" t="n">
        <v>0</v>
      </c>
      <c r="F473" s="184" t="n">
        <v>0</v>
      </c>
      <c r="G473" s="184" t="n">
        <v>0</v>
      </c>
      <c r="H473" s="184" t="n">
        <v>0</v>
      </c>
      <c r="I473" s="184" t="n">
        <v>0</v>
      </c>
      <c r="J473" s="184" t="n">
        <v>0</v>
      </c>
      <c r="K473" s="184" t="n">
        <f aca="false">SUM(E473:J473)</f>
        <v>0</v>
      </c>
      <c r="L473" s="461" t="n">
        <v>0</v>
      </c>
    </row>
    <row r="474" customFormat="false" ht="20.6" hidden="false" customHeight="false" outlineLevel="0" collapsed="false">
      <c r="A474" s="382" t="s">
        <v>1003</v>
      </c>
      <c r="B474" s="413" t="s">
        <v>561</v>
      </c>
      <c r="C474" s="196" t="s">
        <v>1004</v>
      </c>
      <c r="D474" s="419" t="s">
        <v>1005</v>
      </c>
      <c r="E474" s="184" t="n">
        <v>0</v>
      </c>
      <c r="F474" s="184" t="n">
        <v>0</v>
      </c>
      <c r="G474" s="184" t="n">
        <v>0</v>
      </c>
      <c r="H474" s="184" t="n">
        <v>171456000</v>
      </c>
      <c r="I474" s="184" t="n">
        <v>0</v>
      </c>
      <c r="J474" s="184" t="n">
        <v>111968000</v>
      </c>
      <c r="K474" s="184" t="n">
        <f aca="false">SUM(E474:J474)</f>
        <v>283424000</v>
      </c>
      <c r="L474" s="461" t="n">
        <v>566208000</v>
      </c>
    </row>
    <row r="475" customFormat="false" ht="20.6" hidden="false" customHeight="false" outlineLevel="0" collapsed="false">
      <c r="A475" s="382" t="s">
        <v>1003</v>
      </c>
      <c r="B475" s="413" t="s">
        <v>561</v>
      </c>
      <c r="C475" s="196" t="s">
        <v>1006</v>
      </c>
      <c r="D475" s="419" t="s">
        <v>1007</v>
      </c>
      <c r="E475" s="184" t="n">
        <v>0</v>
      </c>
      <c r="F475" s="184" t="n">
        <v>0</v>
      </c>
      <c r="G475" s="184" t="n">
        <v>0</v>
      </c>
      <c r="H475" s="184" t="n">
        <v>0</v>
      </c>
      <c r="I475" s="184" t="n">
        <v>0</v>
      </c>
      <c r="J475" s="184" t="n">
        <v>0</v>
      </c>
      <c r="K475" s="184" t="n">
        <f aca="false">SUM(E475:J475)</f>
        <v>0</v>
      </c>
      <c r="L475" s="461" t="n">
        <v>0</v>
      </c>
    </row>
    <row r="476" customFormat="false" ht="20.6" hidden="false" customHeight="false" outlineLevel="0" collapsed="false">
      <c r="A476" s="382" t="s">
        <v>1003</v>
      </c>
      <c r="B476" s="413" t="s">
        <v>561</v>
      </c>
      <c r="C476" s="196" t="s">
        <v>1008</v>
      </c>
      <c r="D476" s="419" t="s">
        <v>1009</v>
      </c>
      <c r="E476" s="184" t="n">
        <v>0</v>
      </c>
      <c r="F476" s="184" t="n">
        <v>0</v>
      </c>
      <c r="G476" s="184" t="n">
        <v>0</v>
      </c>
      <c r="H476" s="184" t="n">
        <v>5280000</v>
      </c>
      <c r="I476" s="184" t="n">
        <v>132000</v>
      </c>
      <c r="J476" s="184" t="n">
        <v>7161000</v>
      </c>
      <c r="K476" s="184" t="n">
        <f aca="false">SUM(E476:J476)</f>
        <v>12573000</v>
      </c>
      <c r="L476" s="461" t="n">
        <v>306679700</v>
      </c>
    </row>
    <row r="477" customFormat="false" ht="20.6" hidden="false" customHeight="false" outlineLevel="0" collapsed="false">
      <c r="A477" s="382" t="s">
        <v>1003</v>
      </c>
      <c r="B477" s="413" t="s">
        <v>561</v>
      </c>
      <c r="C477" s="196" t="s">
        <v>1010</v>
      </c>
      <c r="D477" s="419" t="s">
        <v>1011</v>
      </c>
      <c r="E477" s="184" t="n">
        <v>630114</v>
      </c>
      <c r="F477" s="184" t="n">
        <v>1364913</v>
      </c>
      <c r="G477" s="184" t="n">
        <v>5032267</v>
      </c>
      <c r="H477" s="184" t="n">
        <v>7643213</v>
      </c>
      <c r="I477" s="184" t="n">
        <v>3599023</v>
      </c>
      <c r="J477" s="184" t="n">
        <v>3168417</v>
      </c>
      <c r="K477" s="184" t="n">
        <f aca="false">SUM(E477:J477)</f>
        <v>21437947</v>
      </c>
      <c r="L477" s="461" t="n">
        <v>528342844</v>
      </c>
    </row>
    <row r="478" customFormat="false" ht="20.6" hidden="false" customHeight="false" outlineLevel="0" collapsed="false">
      <c r="A478" s="382" t="s">
        <v>1003</v>
      </c>
      <c r="B478" s="413" t="s">
        <v>561</v>
      </c>
      <c r="C478" s="196" t="s">
        <v>1012</v>
      </c>
      <c r="D478" s="419" t="s">
        <v>1013</v>
      </c>
      <c r="E478" s="184" t="n">
        <v>3000</v>
      </c>
      <c r="F478" s="184" t="n">
        <v>15000</v>
      </c>
      <c r="G478" s="184" t="n">
        <v>2011500</v>
      </c>
      <c r="H478" s="184" t="n">
        <v>108000</v>
      </c>
      <c r="I478" s="184" t="n">
        <v>70500</v>
      </c>
      <c r="J478" s="184" t="n">
        <v>9000</v>
      </c>
      <c r="K478" s="184" t="n">
        <f aca="false">SUM(E478:J478)</f>
        <v>2217000</v>
      </c>
      <c r="L478" s="461" t="n">
        <v>30265500</v>
      </c>
    </row>
    <row r="479" customFormat="false" ht="20.6" hidden="false" customHeight="false" outlineLevel="0" collapsed="false">
      <c r="A479" s="382" t="s">
        <v>1003</v>
      </c>
      <c r="B479" s="413" t="s">
        <v>561</v>
      </c>
      <c r="C479" s="196" t="s">
        <v>1014</v>
      </c>
      <c r="D479" s="419" t="s">
        <v>1015</v>
      </c>
      <c r="E479" s="184" t="n">
        <v>0</v>
      </c>
      <c r="F479" s="184" t="n">
        <v>0</v>
      </c>
      <c r="G479" s="184" t="n">
        <v>14762</v>
      </c>
      <c r="H479" s="184" t="n">
        <v>0</v>
      </c>
      <c r="I479" s="184" t="n">
        <v>0</v>
      </c>
      <c r="J479" s="184" t="n">
        <v>0</v>
      </c>
      <c r="K479" s="184" t="n">
        <f aca="false">SUM(E479:J479)</f>
        <v>14762</v>
      </c>
      <c r="L479" s="461" t="n">
        <v>23816</v>
      </c>
    </row>
    <row r="480" customFormat="false" ht="20.6" hidden="false" customHeight="false" outlineLevel="0" collapsed="false">
      <c r="A480" s="382" t="s">
        <v>1003</v>
      </c>
      <c r="B480" s="413" t="s">
        <v>561</v>
      </c>
      <c r="C480" s="196" t="s">
        <v>1016</v>
      </c>
      <c r="D480" s="419" t="s">
        <v>1017</v>
      </c>
      <c r="E480" s="184" t="n">
        <v>0</v>
      </c>
      <c r="F480" s="184" t="n">
        <v>0</v>
      </c>
      <c r="G480" s="184" t="n">
        <v>0</v>
      </c>
      <c r="H480" s="184" t="n">
        <v>0</v>
      </c>
      <c r="I480" s="184" t="n">
        <v>0</v>
      </c>
      <c r="J480" s="184" t="n">
        <v>0</v>
      </c>
      <c r="K480" s="184" t="n">
        <f aca="false">SUM(E480:J480)</f>
        <v>0</v>
      </c>
      <c r="L480" s="461" t="n">
        <v>0</v>
      </c>
    </row>
    <row r="481" customFormat="false" ht="13.1" hidden="false" customHeight="false" outlineLevel="0" collapsed="false">
      <c r="A481" s="382" t="s">
        <v>1003</v>
      </c>
      <c r="B481" s="413" t="s">
        <v>561</v>
      </c>
      <c r="C481" s="196" t="s">
        <v>1018</v>
      </c>
      <c r="D481" s="419" t="s">
        <v>1019</v>
      </c>
      <c r="E481" s="184" t="n">
        <v>0</v>
      </c>
      <c r="F481" s="184" t="n">
        <v>0</v>
      </c>
      <c r="G481" s="184" t="n">
        <v>0</v>
      </c>
      <c r="H481" s="184" t="n">
        <v>0</v>
      </c>
      <c r="I481" s="184" t="n">
        <v>0</v>
      </c>
      <c r="J481" s="184" t="n">
        <v>0</v>
      </c>
      <c r="K481" s="184" t="n">
        <f aca="false">SUM(E481:J481)</f>
        <v>0</v>
      </c>
      <c r="L481" s="461" t="n">
        <v>49640000</v>
      </c>
    </row>
    <row r="482" customFormat="false" ht="13.1" hidden="false" customHeight="false" outlineLevel="0" collapsed="false">
      <c r="A482" s="382" t="s">
        <v>1003</v>
      </c>
      <c r="B482" s="413" t="s">
        <v>561</v>
      </c>
      <c r="C482" s="196" t="s">
        <v>1020</v>
      </c>
      <c r="D482" s="419" t="s">
        <v>1021</v>
      </c>
      <c r="E482" s="184" t="n">
        <v>0</v>
      </c>
      <c r="F482" s="184" t="n">
        <v>0</v>
      </c>
      <c r="G482" s="184" t="n">
        <v>0</v>
      </c>
      <c r="H482" s="184" t="n">
        <v>0</v>
      </c>
      <c r="I482" s="184" t="n">
        <v>0</v>
      </c>
      <c r="J482" s="184" t="n">
        <v>0</v>
      </c>
      <c r="K482" s="184" t="n">
        <f aca="false">SUM(E482:J482)</f>
        <v>0</v>
      </c>
      <c r="L482" s="461" t="n">
        <v>4555616</v>
      </c>
    </row>
    <row r="483" customFormat="false" ht="13.1" hidden="false" customHeight="false" outlineLevel="0" collapsed="false">
      <c r="A483" s="382" t="s">
        <v>1003</v>
      </c>
      <c r="B483" s="413" t="s">
        <v>561</v>
      </c>
      <c r="C483" s="196" t="s">
        <v>1022</v>
      </c>
      <c r="D483" s="419" t="s">
        <v>1023</v>
      </c>
      <c r="E483" s="184" t="n">
        <v>0</v>
      </c>
      <c r="F483" s="184" t="n">
        <v>0</v>
      </c>
      <c r="G483" s="184" t="n">
        <v>0</v>
      </c>
      <c r="H483" s="184" t="n">
        <v>0</v>
      </c>
      <c r="I483" s="184" t="n">
        <v>0</v>
      </c>
      <c r="J483" s="184" t="n">
        <v>0</v>
      </c>
      <c r="K483" s="184" t="n">
        <f aca="false">SUM(E483:J483)</f>
        <v>0</v>
      </c>
      <c r="L483" s="461" t="n">
        <v>2393442</v>
      </c>
    </row>
    <row r="484" customFormat="false" ht="20.6" hidden="false" customHeight="false" outlineLevel="0" collapsed="false">
      <c r="A484" s="382" t="s">
        <v>1003</v>
      </c>
      <c r="B484" s="413" t="s">
        <v>561</v>
      </c>
      <c r="C484" s="196" t="s">
        <v>1004</v>
      </c>
      <c r="D484" s="419" t="s">
        <v>1024</v>
      </c>
      <c r="E484" s="184" t="n">
        <v>0</v>
      </c>
      <c r="F484" s="184" t="n">
        <v>0</v>
      </c>
      <c r="G484" s="184" t="n">
        <v>0</v>
      </c>
      <c r="H484" s="184" t="n">
        <v>0</v>
      </c>
      <c r="I484" s="184" t="n">
        <v>0</v>
      </c>
      <c r="J484" s="184" t="n">
        <v>0</v>
      </c>
      <c r="K484" s="184" t="n">
        <f aca="false">SUM(E484:J484)</f>
        <v>0</v>
      </c>
      <c r="L484" s="461" t="n">
        <v>0</v>
      </c>
    </row>
    <row r="485" customFormat="false" ht="20.6" hidden="false" customHeight="false" outlineLevel="0" collapsed="false">
      <c r="A485" s="382" t="s">
        <v>1003</v>
      </c>
      <c r="B485" s="413" t="s">
        <v>561</v>
      </c>
      <c r="C485" s="196" t="s">
        <v>1008</v>
      </c>
      <c r="D485" s="419" t="s">
        <v>1025</v>
      </c>
      <c r="E485" s="184" t="n">
        <v>0</v>
      </c>
      <c r="F485" s="184" t="n">
        <v>0</v>
      </c>
      <c r="G485" s="184" t="n">
        <v>0</v>
      </c>
      <c r="H485" s="184" t="n">
        <v>0</v>
      </c>
      <c r="I485" s="184" t="n">
        <v>0</v>
      </c>
      <c r="J485" s="184" t="n">
        <v>0</v>
      </c>
      <c r="K485" s="184" t="n">
        <f aca="false">SUM(E485:J485)</f>
        <v>0</v>
      </c>
      <c r="L485" s="461" t="n">
        <v>0</v>
      </c>
    </row>
    <row r="486" customFormat="false" ht="20.6" hidden="false" customHeight="false" outlineLevel="0" collapsed="false">
      <c r="A486" s="382" t="s">
        <v>1003</v>
      </c>
      <c r="B486" s="413" t="s">
        <v>561</v>
      </c>
      <c r="C486" s="196" t="s">
        <v>1010</v>
      </c>
      <c r="D486" s="419" t="s">
        <v>1026</v>
      </c>
      <c r="E486" s="184" t="n">
        <v>1189811</v>
      </c>
      <c r="F486" s="184" t="n">
        <v>3862249</v>
      </c>
      <c r="G486" s="184" t="n">
        <v>4262438</v>
      </c>
      <c r="H486" s="184" t="n">
        <v>7439185</v>
      </c>
      <c r="I486" s="184" t="n">
        <v>7298266</v>
      </c>
      <c r="J486" s="184" t="n">
        <v>5113010</v>
      </c>
      <c r="K486" s="184" t="n">
        <f aca="false">SUM(E486:J486)</f>
        <v>29164959</v>
      </c>
      <c r="L486" s="461" t="n">
        <v>470799661</v>
      </c>
    </row>
    <row r="487" customFormat="false" ht="20.6" hidden="false" customHeight="false" outlineLevel="0" collapsed="false">
      <c r="A487" s="382" t="s">
        <v>1003</v>
      </c>
      <c r="B487" s="413" t="s">
        <v>561</v>
      </c>
      <c r="C487" s="196" t="s">
        <v>1014</v>
      </c>
      <c r="D487" s="419" t="s">
        <v>1027</v>
      </c>
      <c r="E487" s="184" t="n">
        <v>0</v>
      </c>
      <c r="F487" s="184" t="n">
        <v>0</v>
      </c>
      <c r="G487" s="184" t="n">
        <v>0</v>
      </c>
      <c r="H487" s="184" t="n">
        <v>0</v>
      </c>
      <c r="I487" s="184" t="n">
        <v>0</v>
      </c>
      <c r="J487" s="184" t="n">
        <v>0</v>
      </c>
      <c r="K487" s="184" t="n">
        <f aca="false">SUM(E487:J487)</f>
        <v>0</v>
      </c>
      <c r="L487" s="461" t="n">
        <v>0</v>
      </c>
    </row>
    <row r="488" customFormat="false" ht="20.6" hidden="false" customHeight="false" outlineLevel="0" collapsed="false">
      <c r="A488" s="382" t="s">
        <v>1003</v>
      </c>
      <c r="B488" s="413" t="s">
        <v>561</v>
      </c>
      <c r="C488" s="196" t="s">
        <v>1028</v>
      </c>
      <c r="D488" s="419" t="s">
        <v>1029</v>
      </c>
      <c r="E488" s="184" t="n">
        <v>0</v>
      </c>
      <c r="F488" s="184" t="n">
        <v>0</v>
      </c>
      <c r="G488" s="184" t="n">
        <v>0</v>
      </c>
      <c r="H488" s="184" t="n">
        <v>0</v>
      </c>
      <c r="I488" s="184" t="n">
        <v>0</v>
      </c>
      <c r="J488" s="184" t="n">
        <v>0</v>
      </c>
      <c r="K488" s="184" t="n">
        <f aca="false">SUM(E488:J488)</f>
        <v>0</v>
      </c>
      <c r="L488" s="461" t="n">
        <v>0</v>
      </c>
    </row>
    <row r="489" customFormat="false" ht="13.1" hidden="false" customHeight="false" outlineLevel="0" collapsed="false">
      <c r="A489" s="382" t="s">
        <v>1003</v>
      </c>
      <c r="B489" s="413" t="s">
        <v>561</v>
      </c>
      <c r="C489" s="196" t="s">
        <v>1018</v>
      </c>
      <c r="D489" s="419" t="s">
        <v>1030</v>
      </c>
      <c r="E489" s="184" t="n">
        <v>0</v>
      </c>
      <c r="F489" s="184" t="n">
        <v>0</v>
      </c>
      <c r="G489" s="184" t="n">
        <v>0</v>
      </c>
      <c r="H489" s="184" t="n">
        <v>0</v>
      </c>
      <c r="I489" s="184" t="n">
        <v>0</v>
      </c>
      <c r="J489" s="184" t="n">
        <v>0</v>
      </c>
      <c r="K489" s="184" t="n">
        <f aca="false">SUM(E489:J489)</f>
        <v>0</v>
      </c>
      <c r="L489" s="461" t="n">
        <v>0</v>
      </c>
    </row>
    <row r="490" customFormat="false" ht="13.1" hidden="false" customHeight="false" outlineLevel="0" collapsed="false">
      <c r="A490" s="382" t="s">
        <v>1003</v>
      </c>
      <c r="B490" s="413" t="s">
        <v>561</v>
      </c>
      <c r="C490" s="196" t="s">
        <v>1020</v>
      </c>
      <c r="D490" s="419" t="s">
        <v>1031</v>
      </c>
      <c r="E490" s="184" t="n">
        <v>0</v>
      </c>
      <c r="F490" s="184" t="n">
        <v>0</v>
      </c>
      <c r="G490" s="184" t="n">
        <v>0</v>
      </c>
      <c r="H490" s="184" t="n">
        <v>0</v>
      </c>
      <c r="I490" s="184" t="n">
        <v>0</v>
      </c>
      <c r="J490" s="184" t="n">
        <v>0</v>
      </c>
      <c r="K490" s="184" t="n">
        <f aca="false">SUM(E490:J490)</f>
        <v>0</v>
      </c>
      <c r="L490" s="461" t="n">
        <v>0</v>
      </c>
    </row>
    <row r="491" customFormat="false" ht="39.35" hidden="false" customHeight="false" outlineLevel="0" collapsed="false">
      <c r="A491" s="382" t="s">
        <v>1003</v>
      </c>
      <c r="B491" s="413" t="s">
        <v>561</v>
      </c>
      <c r="C491" s="196" t="s">
        <v>1032</v>
      </c>
      <c r="D491" s="419" t="s">
        <v>1033</v>
      </c>
      <c r="E491" s="184" t="n">
        <v>0</v>
      </c>
      <c r="F491" s="184" t="n">
        <v>0</v>
      </c>
      <c r="G491" s="184" t="n">
        <v>0</v>
      </c>
      <c r="H491" s="184" t="n">
        <v>0</v>
      </c>
      <c r="I491" s="184" t="n">
        <v>0</v>
      </c>
      <c r="J491" s="184" t="n">
        <v>0</v>
      </c>
      <c r="K491" s="184" t="n">
        <f aca="false">SUM(E491:J491)</f>
        <v>0</v>
      </c>
      <c r="L491" s="461" t="n">
        <v>11990407</v>
      </c>
    </row>
    <row r="492" customFormat="false" ht="13.1" hidden="false" customHeight="false" outlineLevel="0" collapsed="false">
      <c r="A492" s="382" t="s">
        <v>1003</v>
      </c>
      <c r="B492" s="413" t="s">
        <v>561</v>
      </c>
      <c r="C492" s="196" t="s">
        <v>1022</v>
      </c>
      <c r="D492" s="419" t="s">
        <v>1034</v>
      </c>
      <c r="E492" s="184" t="n">
        <v>0</v>
      </c>
      <c r="F492" s="184" t="n">
        <v>0</v>
      </c>
      <c r="G492" s="184" t="n">
        <v>0</v>
      </c>
      <c r="H492" s="184" t="n">
        <v>0</v>
      </c>
      <c r="I492" s="184" t="n">
        <v>0</v>
      </c>
      <c r="J492" s="184" t="n">
        <v>0</v>
      </c>
      <c r="K492" s="184" t="n">
        <f aca="false">SUM(E492:J492)</f>
        <v>0</v>
      </c>
      <c r="L492" s="461" t="n">
        <v>0</v>
      </c>
    </row>
    <row r="493" customFormat="false" ht="39.35" hidden="false" customHeight="false" outlineLevel="0" collapsed="false">
      <c r="A493" s="382" t="s">
        <v>1003</v>
      </c>
      <c r="B493" s="413" t="s">
        <v>561</v>
      </c>
      <c r="C493" s="196" t="s">
        <v>1035</v>
      </c>
      <c r="D493" s="419" t="s">
        <v>1036</v>
      </c>
      <c r="E493" s="184" t="n">
        <v>0</v>
      </c>
      <c r="F493" s="184" t="n">
        <v>0</v>
      </c>
      <c r="G493" s="184" t="n">
        <v>0</v>
      </c>
      <c r="H493" s="184" t="n">
        <v>0</v>
      </c>
      <c r="I493" s="184" t="n">
        <v>0</v>
      </c>
      <c r="J493" s="184" t="n">
        <v>0</v>
      </c>
      <c r="K493" s="184" t="n">
        <f aca="false">SUM(E493:J493)</f>
        <v>0</v>
      </c>
      <c r="L493" s="461" t="n">
        <v>0</v>
      </c>
    </row>
    <row r="494" customFormat="false" ht="30" hidden="false" customHeight="false" outlineLevel="0" collapsed="false">
      <c r="A494" s="382" t="s">
        <v>1003</v>
      </c>
      <c r="B494" s="413" t="s">
        <v>561</v>
      </c>
      <c r="C494" s="196" t="s">
        <v>1037</v>
      </c>
      <c r="D494" s="419" t="s">
        <v>1038</v>
      </c>
      <c r="E494" s="184" t="n">
        <v>0</v>
      </c>
      <c r="F494" s="184" t="n">
        <v>0</v>
      </c>
      <c r="G494" s="184" t="n">
        <v>0</v>
      </c>
      <c r="H494" s="184" t="n">
        <v>0</v>
      </c>
      <c r="I494" s="184" t="n">
        <v>0</v>
      </c>
      <c r="J494" s="184" t="n">
        <v>0</v>
      </c>
      <c r="K494" s="184" t="n">
        <f aca="false">SUM(E494:J494)</f>
        <v>0</v>
      </c>
      <c r="L494" s="461" t="n">
        <v>0</v>
      </c>
    </row>
    <row r="495" customFormat="false" ht="30" hidden="false" customHeight="false" outlineLevel="0" collapsed="false">
      <c r="A495" s="382" t="s">
        <v>1003</v>
      </c>
      <c r="B495" s="413" t="s">
        <v>561</v>
      </c>
      <c r="C495" s="196" t="s">
        <v>1039</v>
      </c>
      <c r="D495" s="419" t="s">
        <v>1040</v>
      </c>
      <c r="E495" s="184" t="n">
        <v>0</v>
      </c>
      <c r="F495" s="184" t="n">
        <v>0</v>
      </c>
      <c r="G495" s="184" t="n">
        <v>0</v>
      </c>
      <c r="H495" s="184" t="n">
        <v>0</v>
      </c>
      <c r="I495" s="184" t="n">
        <v>0</v>
      </c>
      <c r="J495" s="184" t="n">
        <v>0</v>
      </c>
      <c r="K495" s="184" t="n">
        <f aca="false">SUM(E495:J495)</f>
        <v>0</v>
      </c>
      <c r="L495" s="461" t="n">
        <v>0</v>
      </c>
    </row>
    <row r="496" customFormat="false" ht="20.6" hidden="false" customHeight="false" outlineLevel="0" collapsed="false">
      <c r="A496" s="382" t="s">
        <v>1003</v>
      </c>
      <c r="B496" s="413" t="s">
        <v>561</v>
      </c>
      <c r="C496" s="196" t="s">
        <v>1041</v>
      </c>
      <c r="D496" s="419" t="s">
        <v>1042</v>
      </c>
      <c r="E496" s="184" t="n">
        <v>0</v>
      </c>
      <c r="F496" s="184" t="n">
        <v>0</v>
      </c>
      <c r="G496" s="184" t="n">
        <v>0</v>
      </c>
      <c r="H496" s="184" t="n">
        <v>0</v>
      </c>
      <c r="I496" s="184" t="n">
        <v>0</v>
      </c>
      <c r="J496" s="184" t="n">
        <v>0</v>
      </c>
      <c r="K496" s="184" t="n">
        <f aca="false">SUM(E496:J496)</f>
        <v>0</v>
      </c>
      <c r="L496" s="461" t="n">
        <v>1813000</v>
      </c>
    </row>
    <row r="497" customFormat="false" ht="30" hidden="false" customHeight="false" outlineLevel="0" collapsed="false">
      <c r="A497" s="382" t="s">
        <v>1003</v>
      </c>
      <c r="B497" s="413" t="s">
        <v>561</v>
      </c>
      <c r="C497" s="196" t="s">
        <v>1043</v>
      </c>
      <c r="D497" s="419" t="s">
        <v>1044</v>
      </c>
      <c r="E497" s="184" t="n">
        <v>0</v>
      </c>
      <c r="F497" s="184" t="n">
        <v>0</v>
      </c>
      <c r="G497" s="184" t="n">
        <v>0</v>
      </c>
      <c r="H497" s="184" t="n">
        <v>0</v>
      </c>
      <c r="I497" s="184" t="n">
        <v>0</v>
      </c>
      <c r="J497" s="184" t="n">
        <v>0</v>
      </c>
      <c r="K497" s="184" t="n">
        <f aca="false">SUM(E497:J497)</f>
        <v>0</v>
      </c>
      <c r="L497" s="461" t="n">
        <v>0</v>
      </c>
    </row>
    <row r="498" customFormat="false" ht="20.6" hidden="false" customHeight="false" outlineLevel="0" collapsed="false">
      <c r="A498" s="382" t="s">
        <v>1003</v>
      </c>
      <c r="B498" s="413" t="s">
        <v>561</v>
      </c>
      <c r="C498" s="196" t="s">
        <v>1045</v>
      </c>
      <c r="D498" s="419" t="s">
        <v>1046</v>
      </c>
      <c r="E498" s="184" t="n">
        <v>0</v>
      </c>
      <c r="F498" s="184" t="n">
        <v>0</v>
      </c>
      <c r="G498" s="184" t="n">
        <v>0</v>
      </c>
      <c r="H498" s="184" t="n">
        <v>0</v>
      </c>
      <c r="I498" s="184" t="n">
        <v>0</v>
      </c>
      <c r="J498" s="184" t="n">
        <v>0</v>
      </c>
      <c r="K498" s="184" t="n">
        <f aca="false">SUM(E498:J498)</f>
        <v>0</v>
      </c>
      <c r="L498" s="461" t="n">
        <v>0</v>
      </c>
    </row>
    <row r="499" customFormat="false" ht="20.6" hidden="false" customHeight="false" outlineLevel="0" collapsed="false">
      <c r="A499" s="382" t="s">
        <v>1003</v>
      </c>
      <c r="B499" s="413" t="s">
        <v>561</v>
      </c>
      <c r="C499" s="196" t="s">
        <v>1047</v>
      </c>
      <c r="D499" s="419" t="s">
        <v>1048</v>
      </c>
      <c r="E499" s="184" t="n">
        <v>0</v>
      </c>
      <c r="F499" s="184" t="n">
        <v>0</v>
      </c>
      <c r="G499" s="184" t="n">
        <v>0</v>
      </c>
      <c r="H499" s="184" t="n">
        <v>0</v>
      </c>
      <c r="I499" s="184" t="n">
        <v>0</v>
      </c>
      <c r="J499" s="184" t="n">
        <v>0</v>
      </c>
      <c r="K499" s="184" t="n">
        <f aca="false">SUM(E499:J499)</f>
        <v>0</v>
      </c>
      <c r="L499" s="461" t="n">
        <v>0</v>
      </c>
    </row>
    <row r="500" customFormat="false" ht="39.35" hidden="false" customHeight="false" outlineLevel="0" collapsed="false">
      <c r="A500" s="382" t="s">
        <v>1003</v>
      </c>
      <c r="B500" s="413" t="s">
        <v>561</v>
      </c>
      <c r="C500" s="196" t="s">
        <v>1049</v>
      </c>
      <c r="D500" s="419" t="s">
        <v>1050</v>
      </c>
      <c r="E500" s="184" t="n">
        <v>0</v>
      </c>
      <c r="F500" s="184" t="n">
        <v>0</v>
      </c>
      <c r="G500" s="184" t="n">
        <v>0</v>
      </c>
      <c r="H500" s="184" t="n">
        <v>0</v>
      </c>
      <c r="I500" s="184" t="n">
        <v>0</v>
      </c>
      <c r="J500" s="184" t="n">
        <v>0</v>
      </c>
      <c r="K500" s="184" t="n">
        <f aca="false">SUM(E500:J500)</f>
        <v>0</v>
      </c>
      <c r="L500" s="461" t="n">
        <v>1079619</v>
      </c>
    </row>
    <row r="501" customFormat="false" ht="20.6" hidden="false" customHeight="false" outlineLevel="0" collapsed="false">
      <c r="A501" s="382" t="s">
        <v>1003</v>
      </c>
      <c r="B501" s="413" t="s">
        <v>561</v>
      </c>
      <c r="C501" s="196" t="s">
        <v>1051</v>
      </c>
      <c r="D501" s="419" t="s">
        <v>1052</v>
      </c>
      <c r="E501" s="184" t="n">
        <v>0</v>
      </c>
      <c r="F501" s="184" t="n">
        <v>0</v>
      </c>
      <c r="G501" s="184" t="n">
        <v>0</v>
      </c>
      <c r="H501" s="184" t="n">
        <v>0</v>
      </c>
      <c r="I501" s="184" t="n">
        <v>0</v>
      </c>
      <c r="J501" s="184" t="n">
        <v>0</v>
      </c>
      <c r="K501" s="184" t="n">
        <f aca="false">SUM(E501:J501)</f>
        <v>0</v>
      </c>
      <c r="L501" s="461" t="n">
        <v>0</v>
      </c>
    </row>
    <row r="502" customFormat="false" ht="39.35" hidden="false" customHeight="false" outlineLevel="0" collapsed="false">
      <c r="A502" s="382" t="s">
        <v>1003</v>
      </c>
      <c r="B502" s="413" t="s">
        <v>561</v>
      </c>
      <c r="C502" s="196" t="s">
        <v>1059</v>
      </c>
      <c r="D502" s="419" t="s">
        <v>1060</v>
      </c>
      <c r="E502" s="184" t="n">
        <v>0</v>
      </c>
      <c r="F502" s="184" t="n">
        <v>179947</v>
      </c>
      <c r="G502" s="184" t="n">
        <v>434274</v>
      </c>
      <c r="H502" s="184" t="n">
        <v>434946</v>
      </c>
      <c r="I502" s="184" t="n">
        <v>361639</v>
      </c>
      <c r="J502" s="184" t="n">
        <v>862637</v>
      </c>
      <c r="K502" s="184" t="n">
        <f aca="false">SUM(E502:J502)</f>
        <v>2273443</v>
      </c>
      <c r="L502" s="461" t="n">
        <v>48698029</v>
      </c>
    </row>
    <row r="503" customFormat="false" ht="30" hidden="false" customHeight="false" outlineLevel="0" collapsed="false">
      <c r="A503" s="382" t="s">
        <v>1003</v>
      </c>
      <c r="B503" s="413" t="s">
        <v>561</v>
      </c>
      <c r="C503" s="196" t="s">
        <v>1061</v>
      </c>
      <c r="D503" s="419" t="s">
        <v>1062</v>
      </c>
      <c r="E503" s="184" t="n">
        <v>0</v>
      </c>
      <c r="F503" s="184" t="n">
        <v>0</v>
      </c>
      <c r="G503" s="184" t="n">
        <v>0</v>
      </c>
      <c r="H503" s="184" t="n">
        <v>0</v>
      </c>
      <c r="I503" s="184" t="n">
        <v>0</v>
      </c>
      <c r="J503" s="184" t="n">
        <v>0</v>
      </c>
      <c r="K503" s="184" t="n">
        <f aca="false">SUM(E503:J503)</f>
        <v>0</v>
      </c>
      <c r="L503" s="461" t="n">
        <v>10685</v>
      </c>
    </row>
    <row r="504" customFormat="false" ht="20.6" hidden="false" customHeight="false" outlineLevel="0" collapsed="false">
      <c r="A504" s="382" t="s">
        <v>1003</v>
      </c>
      <c r="B504" s="413" t="s">
        <v>561</v>
      </c>
      <c r="C504" s="196" t="s">
        <v>1063</v>
      </c>
      <c r="D504" s="419" t="s">
        <v>1064</v>
      </c>
      <c r="E504" s="184" t="n">
        <v>0</v>
      </c>
      <c r="F504" s="184" t="n">
        <v>2720000</v>
      </c>
      <c r="G504" s="184" t="n">
        <v>2110000</v>
      </c>
      <c r="H504" s="184" t="n">
        <v>6950000</v>
      </c>
      <c r="I504" s="184" t="n">
        <v>0</v>
      </c>
      <c r="J504" s="184" t="n">
        <v>13570000</v>
      </c>
      <c r="K504" s="184" t="n">
        <f aca="false">SUM(E504:J504)</f>
        <v>25350000</v>
      </c>
      <c r="L504" s="461" t="n">
        <v>1036460000</v>
      </c>
    </row>
    <row r="505" customFormat="false" ht="20.6" hidden="false" customHeight="false" outlineLevel="0" collapsed="false">
      <c r="A505" s="382" t="s">
        <v>1003</v>
      </c>
      <c r="B505" s="413" t="s">
        <v>561</v>
      </c>
      <c r="C505" s="196" t="s">
        <v>1065</v>
      </c>
      <c r="D505" s="419" t="s">
        <v>1066</v>
      </c>
      <c r="E505" s="184" t="n">
        <v>0</v>
      </c>
      <c r="F505" s="184" t="n">
        <v>0</v>
      </c>
      <c r="G505" s="184" t="n">
        <v>0</v>
      </c>
      <c r="H505" s="184" t="n">
        <v>0</v>
      </c>
      <c r="I505" s="184" t="n">
        <v>0</v>
      </c>
      <c r="J505" s="184" t="n">
        <v>0</v>
      </c>
      <c r="K505" s="184" t="n">
        <f aca="false">SUM(E505:J505)</f>
        <v>0</v>
      </c>
      <c r="L505" s="461" t="n">
        <v>0</v>
      </c>
    </row>
    <row r="506" customFormat="false" ht="30" hidden="false" customHeight="false" outlineLevel="0" collapsed="false">
      <c r="A506" s="382" t="s">
        <v>1003</v>
      </c>
      <c r="B506" s="413" t="s">
        <v>561</v>
      </c>
      <c r="C506" s="196" t="s">
        <v>1067</v>
      </c>
      <c r="D506" s="419" t="s">
        <v>1068</v>
      </c>
      <c r="E506" s="184" t="n">
        <v>0</v>
      </c>
      <c r="F506" s="184" t="n">
        <v>0</v>
      </c>
      <c r="G506" s="184" t="n">
        <v>0</v>
      </c>
      <c r="H506" s="184" t="n">
        <v>86450</v>
      </c>
      <c r="I506" s="184" t="n">
        <v>0</v>
      </c>
      <c r="J506" s="184" t="n">
        <v>0</v>
      </c>
      <c r="K506" s="184" t="n">
        <f aca="false">SUM(E506:J506)</f>
        <v>86450</v>
      </c>
      <c r="L506" s="461" t="n">
        <v>745237</v>
      </c>
    </row>
    <row r="507" customFormat="false" ht="20.6" hidden="false" customHeight="false" outlineLevel="0" collapsed="false">
      <c r="A507" s="382" t="s">
        <v>1003</v>
      </c>
      <c r="B507" s="413" t="s">
        <v>561</v>
      </c>
      <c r="C507" s="196" t="s">
        <v>1045</v>
      </c>
      <c r="D507" s="419" t="s">
        <v>1069</v>
      </c>
      <c r="E507" s="184" t="n">
        <v>0</v>
      </c>
      <c r="F507" s="184" t="n">
        <v>0</v>
      </c>
      <c r="G507" s="184" t="n">
        <v>0</v>
      </c>
      <c r="H507" s="184" t="n">
        <v>0</v>
      </c>
      <c r="I507" s="184" t="n">
        <v>0</v>
      </c>
      <c r="J507" s="184" t="n">
        <v>0</v>
      </c>
      <c r="K507" s="184" t="n">
        <f aca="false">SUM(E507:J507)</f>
        <v>0</v>
      </c>
      <c r="L507" s="461" t="n">
        <v>0</v>
      </c>
    </row>
    <row r="508" customFormat="false" ht="20.6" hidden="false" customHeight="false" outlineLevel="0" collapsed="false">
      <c r="A508" s="382" t="s">
        <v>1003</v>
      </c>
      <c r="B508" s="413" t="s">
        <v>561</v>
      </c>
      <c r="C508" s="196" t="s">
        <v>1047</v>
      </c>
      <c r="D508" s="419" t="s">
        <v>1070</v>
      </c>
      <c r="E508" s="184" t="n">
        <v>0</v>
      </c>
      <c r="F508" s="184" t="n">
        <v>0</v>
      </c>
      <c r="G508" s="184" t="n">
        <v>0</v>
      </c>
      <c r="H508" s="184" t="n">
        <v>0</v>
      </c>
      <c r="I508" s="184" t="n">
        <v>0</v>
      </c>
      <c r="J508" s="184" t="n">
        <v>0</v>
      </c>
      <c r="K508" s="184" t="n">
        <f aca="false">SUM(E508:J508)</f>
        <v>0</v>
      </c>
      <c r="L508" s="461" t="n">
        <v>1145880</v>
      </c>
    </row>
    <row r="509" customFormat="false" ht="20.6" hidden="false" customHeight="false" outlineLevel="0" collapsed="false">
      <c r="A509" s="382" t="s">
        <v>1003</v>
      </c>
      <c r="B509" s="413" t="s">
        <v>135</v>
      </c>
      <c r="C509" s="196" t="s">
        <v>1071</v>
      </c>
      <c r="D509" s="419" t="s">
        <v>1072</v>
      </c>
      <c r="E509" s="184" t="n">
        <v>0</v>
      </c>
      <c r="F509" s="184" t="n">
        <v>1296000</v>
      </c>
      <c r="G509" s="184" t="n">
        <v>137000</v>
      </c>
      <c r="H509" s="184" t="n">
        <v>1433500</v>
      </c>
      <c r="I509" s="184" t="n">
        <v>255000</v>
      </c>
      <c r="J509" s="184" t="n">
        <v>1298500</v>
      </c>
      <c r="K509" s="184" t="n">
        <f aca="false">SUM(E509:J509)</f>
        <v>4420000</v>
      </c>
      <c r="L509" s="461" t="n">
        <v>181262500</v>
      </c>
    </row>
    <row r="510" customFormat="false" ht="30" hidden="false" customHeight="false" outlineLevel="0" collapsed="false">
      <c r="A510" s="382" t="s">
        <v>1003</v>
      </c>
      <c r="B510" s="413" t="s">
        <v>135</v>
      </c>
      <c r="C510" s="196" t="s">
        <v>1073</v>
      </c>
      <c r="D510" s="419" t="s">
        <v>1074</v>
      </c>
      <c r="E510" s="184" t="n">
        <v>0</v>
      </c>
      <c r="F510" s="184" t="n">
        <v>0</v>
      </c>
      <c r="G510" s="184" t="n">
        <v>134400</v>
      </c>
      <c r="H510" s="184" t="n">
        <v>146400</v>
      </c>
      <c r="I510" s="184" t="n">
        <v>0</v>
      </c>
      <c r="J510" s="184" t="n">
        <v>0</v>
      </c>
      <c r="K510" s="184" t="n">
        <f aca="false">SUM(E510:J510)</f>
        <v>280800</v>
      </c>
      <c r="L510" s="461" t="n">
        <v>38523600</v>
      </c>
    </row>
    <row r="511" customFormat="false" ht="13.1" hidden="false" customHeight="false" outlineLevel="0" collapsed="false">
      <c r="A511" s="382" t="s">
        <v>1003</v>
      </c>
      <c r="B511" s="413" t="s">
        <v>135</v>
      </c>
      <c r="C511" s="196" t="s">
        <v>1075</v>
      </c>
      <c r="D511" s="419" t="s">
        <v>1076</v>
      </c>
      <c r="E511" s="184" t="n">
        <v>0</v>
      </c>
      <c r="F511" s="184" t="n">
        <v>0</v>
      </c>
      <c r="G511" s="184" t="n">
        <v>0</v>
      </c>
      <c r="H511" s="184" t="n">
        <v>570840</v>
      </c>
      <c r="I511" s="184" t="n">
        <v>0</v>
      </c>
      <c r="J511" s="184" t="n">
        <v>0</v>
      </c>
      <c r="K511" s="184" t="n">
        <f aca="false">SUM(E511:J511)</f>
        <v>570840</v>
      </c>
      <c r="L511" s="461" t="n">
        <v>570840</v>
      </c>
    </row>
    <row r="512" customFormat="false" ht="30" hidden="false" customHeight="false" outlineLevel="0" collapsed="false">
      <c r="A512" s="382" t="s">
        <v>1003</v>
      </c>
      <c r="B512" s="413" t="s">
        <v>135</v>
      </c>
      <c r="C512" s="196" t="s">
        <v>1077</v>
      </c>
      <c r="D512" s="419" t="s">
        <v>1078</v>
      </c>
      <c r="E512" s="184" t="n">
        <v>1460000</v>
      </c>
      <c r="F512" s="184" t="n">
        <v>560000</v>
      </c>
      <c r="G512" s="184" t="n">
        <v>5420000</v>
      </c>
      <c r="H512" s="184" t="n">
        <v>9280000</v>
      </c>
      <c r="I512" s="184" t="n">
        <v>5160000</v>
      </c>
      <c r="J512" s="184" t="n">
        <v>1960000</v>
      </c>
      <c r="K512" s="184" t="n">
        <f aca="false">SUM(E512:J512)</f>
        <v>23840000</v>
      </c>
      <c r="L512" s="461" t="n">
        <v>447180000</v>
      </c>
    </row>
    <row r="513" customFormat="false" ht="13.1" hidden="false" customHeight="false" outlineLevel="0" collapsed="false">
      <c r="A513" s="382" t="s">
        <v>1003</v>
      </c>
      <c r="B513" s="413" t="s">
        <v>135</v>
      </c>
      <c r="C513" s="196" t="s">
        <v>1079</v>
      </c>
      <c r="D513" s="419" t="s">
        <v>1080</v>
      </c>
      <c r="E513" s="184" t="n">
        <v>0</v>
      </c>
      <c r="F513" s="184" t="n">
        <v>0</v>
      </c>
      <c r="G513" s="184" t="n">
        <v>16775</v>
      </c>
      <c r="H513" s="184" t="n">
        <v>0</v>
      </c>
      <c r="I513" s="184" t="n">
        <v>0</v>
      </c>
      <c r="J513" s="184" t="n">
        <v>870470</v>
      </c>
      <c r="K513" s="184" t="n">
        <f aca="false">SUM(E513:J513)</f>
        <v>887245</v>
      </c>
      <c r="L513" s="461" t="n">
        <v>6876530</v>
      </c>
    </row>
    <row r="514" customFormat="false" ht="30" hidden="false" customHeight="false" outlineLevel="0" collapsed="false">
      <c r="A514" s="382" t="s">
        <v>1003</v>
      </c>
      <c r="B514" s="413" t="s">
        <v>135</v>
      </c>
      <c r="C514" s="196" t="s">
        <v>1081</v>
      </c>
      <c r="D514" s="419" t="s">
        <v>1082</v>
      </c>
      <c r="E514" s="184" t="n">
        <v>0</v>
      </c>
      <c r="F514" s="184" t="n">
        <v>0</v>
      </c>
      <c r="G514" s="184" t="n">
        <v>0</v>
      </c>
      <c r="H514" s="184" t="n">
        <v>0</v>
      </c>
      <c r="I514" s="184" t="n">
        <v>0</v>
      </c>
      <c r="J514" s="184" t="n">
        <v>0</v>
      </c>
      <c r="K514" s="184" t="n">
        <f aca="false">SUM(E514:J514)</f>
        <v>0</v>
      </c>
      <c r="L514" s="461" t="n">
        <v>0</v>
      </c>
    </row>
    <row r="515" customFormat="false" ht="20.6" hidden="false" customHeight="false" outlineLevel="0" collapsed="false">
      <c r="A515" s="382" t="s">
        <v>1003</v>
      </c>
      <c r="B515" s="413" t="s">
        <v>135</v>
      </c>
      <c r="C515" s="196" t="s">
        <v>1083</v>
      </c>
      <c r="D515" s="419" t="s">
        <v>1084</v>
      </c>
      <c r="E515" s="184" t="n">
        <v>0</v>
      </c>
      <c r="F515" s="184" t="n">
        <v>0</v>
      </c>
      <c r="G515" s="184" t="n">
        <v>0</v>
      </c>
      <c r="H515" s="184" t="n">
        <v>0</v>
      </c>
      <c r="I515" s="184" t="n">
        <v>0</v>
      </c>
      <c r="J515" s="184" t="n">
        <v>0</v>
      </c>
      <c r="K515" s="184" t="n">
        <f aca="false">SUM(E515:J515)</f>
        <v>0</v>
      </c>
      <c r="L515" s="461" t="n">
        <v>0</v>
      </c>
    </row>
    <row r="516" customFormat="false" ht="30" hidden="false" customHeight="false" outlineLevel="0" collapsed="false">
      <c r="A516" s="382" t="s">
        <v>1003</v>
      </c>
      <c r="B516" s="413" t="s">
        <v>135</v>
      </c>
      <c r="C516" s="196" t="s">
        <v>1085</v>
      </c>
      <c r="D516" s="419" t="s">
        <v>1086</v>
      </c>
      <c r="E516" s="184" t="n">
        <v>0</v>
      </c>
      <c r="F516" s="184" t="n">
        <v>36246</v>
      </c>
      <c r="G516" s="184" t="n">
        <v>391884</v>
      </c>
      <c r="H516" s="184" t="n">
        <v>0</v>
      </c>
      <c r="I516" s="184" t="n">
        <v>0</v>
      </c>
      <c r="J516" s="184" t="n">
        <v>0</v>
      </c>
      <c r="K516" s="184" t="n">
        <f aca="false">SUM(E516:J516)</f>
        <v>428130</v>
      </c>
      <c r="L516" s="461" t="n">
        <v>68890861</v>
      </c>
    </row>
    <row r="517" customFormat="false" ht="30" hidden="false" customHeight="false" outlineLevel="0" collapsed="false">
      <c r="A517" s="382" t="s">
        <v>1003</v>
      </c>
      <c r="B517" s="413" t="s">
        <v>135</v>
      </c>
      <c r="C517" s="196" t="s">
        <v>1087</v>
      </c>
      <c r="D517" s="419" t="s">
        <v>1088</v>
      </c>
      <c r="E517" s="184" t="n">
        <v>0</v>
      </c>
      <c r="F517" s="184" t="n">
        <v>0</v>
      </c>
      <c r="G517" s="184" t="n">
        <v>0</v>
      </c>
      <c r="H517" s="184" t="n">
        <v>0</v>
      </c>
      <c r="I517" s="184" t="n">
        <v>0</v>
      </c>
      <c r="J517" s="184" t="n">
        <v>0</v>
      </c>
      <c r="K517" s="184" t="n">
        <f aca="false">SUM(E517:J517)</f>
        <v>0</v>
      </c>
      <c r="L517" s="461" t="n">
        <v>0</v>
      </c>
    </row>
    <row r="518" customFormat="false" ht="20.6" hidden="false" customHeight="false" outlineLevel="0" collapsed="false">
      <c r="A518" s="382" t="s">
        <v>1003</v>
      </c>
      <c r="B518" s="413" t="s">
        <v>135</v>
      </c>
      <c r="C518" s="196" t="s">
        <v>1089</v>
      </c>
      <c r="D518" s="419" t="s">
        <v>1090</v>
      </c>
      <c r="E518" s="184" t="n">
        <v>0</v>
      </c>
      <c r="F518" s="184" t="n">
        <v>0</v>
      </c>
      <c r="G518" s="184" t="n">
        <v>0</v>
      </c>
      <c r="H518" s="184" t="n">
        <v>0</v>
      </c>
      <c r="I518" s="184" t="n">
        <v>0</v>
      </c>
      <c r="J518" s="184" t="n">
        <v>0</v>
      </c>
      <c r="K518" s="184" t="n">
        <f aca="false">SUM(E518:J518)</f>
        <v>0</v>
      </c>
      <c r="L518" s="461" t="n">
        <v>0</v>
      </c>
    </row>
    <row r="519" customFormat="false" ht="20.6" hidden="false" customHeight="false" outlineLevel="0" collapsed="false">
      <c r="A519" s="382" t="s">
        <v>1003</v>
      </c>
      <c r="B519" s="413" t="s">
        <v>135</v>
      </c>
      <c r="C519" s="196" t="s">
        <v>1091</v>
      </c>
      <c r="D519" s="419" t="s">
        <v>1092</v>
      </c>
      <c r="E519" s="184" t="n">
        <v>0</v>
      </c>
      <c r="F519" s="184" t="n">
        <v>0</v>
      </c>
      <c r="G519" s="184" t="n">
        <v>0</v>
      </c>
      <c r="H519" s="184" t="n">
        <v>0</v>
      </c>
      <c r="I519" s="184" t="n">
        <v>0</v>
      </c>
      <c r="J519" s="184" t="n">
        <v>0</v>
      </c>
      <c r="K519" s="184" t="n">
        <f aca="false">SUM(E519:J519)</f>
        <v>0</v>
      </c>
      <c r="L519" s="461" t="n">
        <v>359600</v>
      </c>
    </row>
    <row r="520" customFormat="false" ht="20.6" hidden="false" customHeight="false" outlineLevel="0" collapsed="false">
      <c r="A520" s="382" t="s">
        <v>1003</v>
      </c>
      <c r="B520" s="413" t="s">
        <v>135</v>
      </c>
      <c r="C520" s="196" t="s">
        <v>1093</v>
      </c>
      <c r="D520" s="419" t="s">
        <v>1094</v>
      </c>
      <c r="E520" s="184" t="n">
        <v>0</v>
      </c>
      <c r="F520" s="184" t="n">
        <v>0</v>
      </c>
      <c r="G520" s="184" t="n">
        <v>0</v>
      </c>
      <c r="H520" s="184" t="n">
        <v>0</v>
      </c>
      <c r="I520" s="184" t="n">
        <v>0</v>
      </c>
      <c r="J520" s="184" t="n">
        <v>0</v>
      </c>
      <c r="K520" s="184" t="n">
        <f aca="false">SUM(E520:J520)</f>
        <v>0</v>
      </c>
      <c r="L520" s="461" t="n">
        <v>0</v>
      </c>
    </row>
    <row r="521" customFormat="false" ht="13.1" hidden="false" customHeight="false" outlineLevel="0" collapsed="false">
      <c r="A521" s="382" t="s">
        <v>1003</v>
      </c>
      <c r="B521" s="413" t="s">
        <v>135</v>
      </c>
      <c r="C521" s="196" t="s">
        <v>1095</v>
      </c>
      <c r="D521" s="419" t="s">
        <v>1096</v>
      </c>
      <c r="E521" s="184" t="n">
        <v>0</v>
      </c>
      <c r="F521" s="184" t="n">
        <v>0</v>
      </c>
      <c r="G521" s="184" t="n">
        <v>0</v>
      </c>
      <c r="H521" s="184" t="n">
        <v>0</v>
      </c>
      <c r="I521" s="184" t="n">
        <v>0</v>
      </c>
      <c r="J521" s="184" t="n">
        <v>0</v>
      </c>
      <c r="K521" s="184" t="n">
        <f aca="false">SUM(E521:J521)</f>
        <v>0</v>
      </c>
      <c r="L521" s="461" t="n">
        <v>148400</v>
      </c>
    </row>
    <row r="522" customFormat="false" ht="13.1" hidden="false" customHeight="false" outlineLevel="0" collapsed="false">
      <c r="A522" s="382" t="s">
        <v>1003</v>
      </c>
      <c r="B522" s="413" t="s">
        <v>135</v>
      </c>
      <c r="C522" s="196" t="s">
        <v>1079</v>
      </c>
      <c r="D522" s="419" t="s">
        <v>1097</v>
      </c>
      <c r="E522" s="184" t="n">
        <v>0</v>
      </c>
      <c r="F522" s="184" t="n">
        <v>0</v>
      </c>
      <c r="G522" s="184" t="n">
        <v>0</v>
      </c>
      <c r="H522" s="184" t="n">
        <v>0</v>
      </c>
      <c r="I522" s="184" t="n">
        <v>0</v>
      </c>
      <c r="J522" s="184" t="n">
        <v>0</v>
      </c>
      <c r="K522" s="184" t="n">
        <f aca="false">SUM(E522:J522)</f>
        <v>0</v>
      </c>
      <c r="L522" s="461" t="n">
        <v>0</v>
      </c>
    </row>
    <row r="523" customFormat="false" ht="30" hidden="false" customHeight="false" outlineLevel="0" collapsed="false">
      <c r="A523" s="382" t="s">
        <v>1003</v>
      </c>
      <c r="B523" s="413" t="s">
        <v>135</v>
      </c>
      <c r="C523" s="196" t="s">
        <v>1081</v>
      </c>
      <c r="D523" s="419" t="s">
        <v>1098</v>
      </c>
      <c r="E523" s="184" t="n">
        <v>0</v>
      </c>
      <c r="F523" s="184" t="n">
        <v>0</v>
      </c>
      <c r="G523" s="184" t="n">
        <v>0</v>
      </c>
      <c r="H523" s="184" t="n">
        <v>0</v>
      </c>
      <c r="I523" s="184" t="n">
        <v>0</v>
      </c>
      <c r="J523" s="184" t="n">
        <v>0</v>
      </c>
      <c r="K523" s="184" t="n">
        <f aca="false">SUM(E523:J523)</f>
        <v>0</v>
      </c>
      <c r="L523" s="461" t="n">
        <v>0</v>
      </c>
    </row>
    <row r="524" customFormat="false" ht="20.6" hidden="false" customHeight="false" outlineLevel="0" collapsed="false">
      <c r="A524" s="382" t="s">
        <v>1003</v>
      </c>
      <c r="B524" s="413" t="s">
        <v>135</v>
      </c>
      <c r="C524" s="196" t="s">
        <v>1083</v>
      </c>
      <c r="D524" s="419" t="s">
        <v>1099</v>
      </c>
      <c r="E524" s="184" t="n">
        <v>0</v>
      </c>
      <c r="F524" s="184" t="n">
        <v>0</v>
      </c>
      <c r="G524" s="184" t="n">
        <v>0</v>
      </c>
      <c r="H524" s="184" t="n">
        <v>0</v>
      </c>
      <c r="I524" s="184" t="n">
        <v>0</v>
      </c>
      <c r="J524" s="184" t="n">
        <v>0</v>
      </c>
      <c r="K524" s="184" t="n">
        <f aca="false">SUM(E524:J524)</f>
        <v>0</v>
      </c>
      <c r="L524" s="461" t="n">
        <v>0</v>
      </c>
    </row>
    <row r="525" customFormat="false" ht="30" hidden="false" customHeight="false" outlineLevel="0" collapsed="false">
      <c r="A525" s="382" t="s">
        <v>1003</v>
      </c>
      <c r="B525" s="413" t="s">
        <v>135</v>
      </c>
      <c r="C525" s="196" t="s">
        <v>1100</v>
      </c>
      <c r="D525" s="419" t="s">
        <v>1101</v>
      </c>
      <c r="E525" s="184" t="n">
        <v>0</v>
      </c>
      <c r="F525" s="184" t="n">
        <v>0</v>
      </c>
      <c r="G525" s="184" t="n">
        <v>0</v>
      </c>
      <c r="H525" s="184" t="n">
        <v>0</v>
      </c>
      <c r="I525" s="184" t="n">
        <v>0</v>
      </c>
      <c r="J525" s="184" t="n">
        <v>0</v>
      </c>
      <c r="K525" s="184" t="n">
        <f aca="false">SUM(E525:J525)</f>
        <v>0</v>
      </c>
      <c r="L525" s="461" t="n">
        <v>0</v>
      </c>
    </row>
    <row r="526" customFormat="false" ht="30" hidden="false" customHeight="false" outlineLevel="0" collapsed="false">
      <c r="A526" s="382" t="s">
        <v>1003</v>
      </c>
      <c r="B526" s="413" t="s">
        <v>135</v>
      </c>
      <c r="C526" s="196" t="s">
        <v>1102</v>
      </c>
      <c r="D526" s="419" t="s">
        <v>1103</v>
      </c>
      <c r="E526" s="184" t="n">
        <v>0</v>
      </c>
      <c r="F526" s="184" t="n">
        <v>0</v>
      </c>
      <c r="G526" s="184" t="n">
        <v>0</v>
      </c>
      <c r="H526" s="184" t="n">
        <v>0</v>
      </c>
      <c r="I526" s="184" t="n">
        <v>0</v>
      </c>
      <c r="J526" s="184" t="n">
        <v>0</v>
      </c>
      <c r="K526" s="184" t="n">
        <f aca="false">SUM(E526:J526)</f>
        <v>0</v>
      </c>
      <c r="L526" s="461" t="n">
        <v>0</v>
      </c>
    </row>
    <row r="527" customFormat="false" ht="30" hidden="false" customHeight="false" outlineLevel="0" collapsed="false">
      <c r="A527" s="382" t="s">
        <v>1003</v>
      </c>
      <c r="B527" s="413" t="s">
        <v>135</v>
      </c>
      <c r="C527" s="196" t="s">
        <v>1104</v>
      </c>
      <c r="D527" s="419" t="s">
        <v>1105</v>
      </c>
      <c r="E527" s="184" t="n">
        <v>0</v>
      </c>
      <c r="F527" s="184" t="n">
        <v>0</v>
      </c>
      <c r="G527" s="184" t="n">
        <v>0</v>
      </c>
      <c r="H527" s="184" t="n">
        <v>0</v>
      </c>
      <c r="I527" s="184" t="n">
        <v>0</v>
      </c>
      <c r="J527" s="184" t="n">
        <v>0</v>
      </c>
      <c r="K527" s="184" t="n">
        <f aca="false">SUM(E527:J527)</f>
        <v>0</v>
      </c>
      <c r="L527" s="461" t="n">
        <v>0</v>
      </c>
    </row>
    <row r="528" customFormat="false" ht="30" hidden="false" customHeight="false" outlineLevel="0" collapsed="false">
      <c r="A528" s="382" t="s">
        <v>1003</v>
      </c>
      <c r="B528" s="413" t="s">
        <v>135</v>
      </c>
      <c r="C528" s="196" t="s">
        <v>1106</v>
      </c>
      <c r="D528" s="419" t="s">
        <v>1107</v>
      </c>
      <c r="E528" s="184" t="n">
        <v>0</v>
      </c>
      <c r="F528" s="184" t="n">
        <v>0</v>
      </c>
      <c r="G528" s="184" t="n">
        <v>0</v>
      </c>
      <c r="H528" s="184" t="n">
        <v>0</v>
      </c>
      <c r="I528" s="184" t="n">
        <v>0</v>
      </c>
      <c r="J528" s="184" t="n">
        <v>0</v>
      </c>
      <c r="K528" s="184" t="n">
        <f aca="false">SUM(E528:J528)</f>
        <v>0</v>
      </c>
      <c r="L528" s="461" t="n">
        <v>0</v>
      </c>
    </row>
    <row r="529" customFormat="false" ht="30" hidden="false" customHeight="false" outlineLevel="0" collapsed="false">
      <c r="A529" s="382" t="s">
        <v>1003</v>
      </c>
      <c r="B529" s="413" t="s">
        <v>135</v>
      </c>
      <c r="C529" s="196" t="s">
        <v>1108</v>
      </c>
      <c r="D529" s="419" t="s">
        <v>1109</v>
      </c>
      <c r="E529" s="184" t="n">
        <v>0</v>
      </c>
      <c r="F529" s="184" t="n">
        <v>0</v>
      </c>
      <c r="G529" s="184" t="n">
        <v>0</v>
      </c>
      <c r="H529" s="184" t="n">
        <v>0</v>
      </c>
      <c r="I529" s="184" t="n">
        <v>0</v>
      </c>
      <c r="J529" s="184" t="n">
        <v>0</v>
      </c>
      <c r="K529" s="184" t="n">
        <f aca="false">SUM(E529:J529)</f>
        <v>0</v>
      </c>
      <c r="L529" s="461" t="n">
        <v>0</v>
      </c>
    </row>
    <row r="530" customFormat="false" ht="13.1" hidden="false" customHeight="false" outlineLevel="0" collapsed="false">
      <c r="A530" s="382" t="s">
        <v>1003</v>
      </c>
      <c r="B530" s="413" t="s">
        <v>135</v>
      </c>
      <c r="C530" s="196" t="s">
        <v>1110</v>
      </c>
      <c r="D530" s="419" t="s">
        <v>1111</v>
      </c>
      <c r="E530" s="184" t="n">
        <v>0</v>
      </c>
      <c r="F530" s="184" t="n">
        <v>0</v>
      </c>
      <c r="G530" s="184" t="n">
        <v>0</v>
      </c>
      <c r="H530" s="184" t="n">
        <v>0</v>
      </c>
      <c r="I530" s="184" t="n">
        <v>0</v>
      </c>
      <c r="J530" s="184" t="n">
        <v>0</v>
      </c>
      <c r="K530" s="184" t="n">
        <f aca="false">SUM(E530:J530)</f>
        <v>0</v>
      </c>
      <c r="L530" s="461" t="n">
        <v>0</v>
      </c>
    </row>
    <row r="531" customFormat="false" ht="20.6" hidden="false" customHeight="false" outlineLevel="0" collapsed="false">
      <c r="A531" s="382" t="s">
        <v>1003</v>
      </c>
      <c r="B531" s="413" t="s">
        <v>135</v>
      </c>
      <c r="C531" s="196" t="s">
        <v>1012</v>
      </c>
      <c r="D531" s="419" t="s">
        <v>1112</v>
      </c>
      <c r="E531" s="184" t="n">
        <v>0</v>
      </c>
      <c r="F531" s="184" t="n">
        <v>0</v>
      </c>
      <c r="G531" s="184" t="n">
        <v>0</v>
      </c>
      <c r="H531" s="184" t="n">
        <v>0</v>
      </c>
      <c r="I531" s="184" t="n">
        <v>0</v>
      </c>
      <c r="J531" s="184" t="n">
        <v>0</v>
      </c>
      <c r="K531" s="184" t="n">
        <f aca="false">SUM(E531:J531)</f>
        <v>0</v>
      </c>
      <c r="L531" s="461" t="n">
        <v>0</v>
      </c>
    </row>
    <row r="532" customFormat="false" ht="13.1" hidden="false" customHeight="false" outlineLevel="0" collapsed="false">
      <c r="A532" s="382" t="s">
        <v>1003</v>
      </c>
      <c r="B532" s="413" t="s">
        <v>135</v>
      </c>
      <c r="C532" s="196" t="s">
        <v>1113</v>
      </c>
      <c r="D532" s="419" t="s">
        <v>1114</v>
      </c>
      <c r="E532" s="184" t="n">
        <v>0</v>
      </c>
      <c r="F532" s="184" t="n">
        <v>0</v>
      </c>
      <c r="G532" s="184" t="n">
        <v>0</v>
      </c>
      <c r="H532" s="184" t="n">
        <v>0</v>
      </c>
      <c r="I532" s="184" t="n">
        <v>0</v>
      </c>
      <c r="J532" s="184" t="n">
        <v>0</v>
      </c>
      <c r="K532" s="184" t="n">
        <f aca="false">SUM(E532:J532)</f>
        <v>0</v>
      </c>
      <c r="L532" s="461" t="n">
        <v>5030</v>
      </c>
    </row>
  </sheetData>
  <autoFilter ref="A18:L500"/>
  <mergeCells count="4">
    <mergeCell ref="K4:K5"/>
    <mergeCell ref="L4:L7"/>
    <mergeCell ref="M4:M6"/>
    <mergeCell ref="N4:N6"/>
  </mergeCells>
  <printOptions headings="false" gridLines="false" gridLinesSet="true" horizontalCentered="true" verticalCentered="true"/>
  <pageMargins left="0.0784722222222222" right="0.0784722222222222" top="0.0784722222222222" bottom="0.0784722222222222" header="0.511805555555555" footer="0.511805555555555"/>
  <pageSetup paperSize="8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F3715A"/>
    <pageSetUpPr fitToPage="false"/>
  </sheetPr>
  <dimension ref="A1:O33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7" topLeftCell="A18" activePane="bottomLeft" state="frozen"/>
      <selection pane="topLeft" activeCell="A1" activeCellId="0" sqref="A1"/>
      <selection pane="bottomLeft" activeCell="B30" activeCellId="0" sqref="B30"/>
    </sheetView>
  </sheetViews>
  <sheetFormatPr defaultRowHeight="12.8" zeroHeight="false" outlineLevelRow="0" outlineLevelCol="0"/>
  <cols>
    <col collapsed="false" customWidth="true" hidden="false" outlineLevel="0" max="1" min="1" style="88" width="12.71"/>
    <col collapsed="false" customWidth="true" hidden="false" outlineLevel="0" max="2" min="2" style="88" width="14.69"/>
    <col collapsed="false" customWidth="true" hidden="false" outlineLevel="0" max="3" min="3" style="29" width="44.14"/>
    <col collapsed="false" customWidth="true" hidden="false" outlineLevel="0" max="4" min="4" style="29" width="22.69"/>
    <col collapsed="false" customWidth="true" hidden="false" outlineLevel="0" max="10" min="5" style="29" width="18.71"/>
    <col collapsed="false" customWidth="true" hidden="false" outlineLevel="0" max="11" min="11" style="381" width="18.71"/>
    <col collapsed="false" customWidth="true" hidden="false" outlineLevel="0" max="12" min="12" style="382" width="18.71"/>
    <col collapsed="false" customWidth="true" hidden="false" outlineLevel="0" max="13" min="13" style="29" width="17.02"/>
    <col collapsed="false" customWidth="true" hidden="false" outlineLevel="0" max="14" min="14" style="29" width="15.28"/>
    <col collapsed="false" customWidth="true" hidden="false" outlineLevel="0" max="15" min="15" style="29" width="13.29"/>
    <col collapsed="false" customWidth="true" hidden="false" outlineLevel="0" max="1025" min="16" style="29" width="11.42"/>
  </cols>
  <sheetData>
    <row r="1" s="384" customFormat="true" ht="18.75" hidden="false" customHeight="true" outlineLevel="0" collapsed="false">
      <c r="A1" s="310" t="s">
        <v>1340</v>
      </c>
      <c r="B1" s="102"/>
      <c r="C1" s="383"/>
      <c r="D1" s="383"/>
      <c r="E1" s="383"/>
      <c r="F1" s="383"/>
      <c r="K1" s="385"/>
      <c r="L1" s="386"/>
    </row>
    <row r="2" s="384" customFormat="true" ht="15" hidden="false" customHeight="false" outlineLevel="0" collapsed="false">
      <c r="A2" s="334" t="s">
        <v>1354</v>
      </c>
      <c r="B2" s="102"/>
      <c r="C2" s="383"/>
      <c r="E2" s="0"/>
      <c r="F2" s="383"/>
      <c r="K2" s="385"/>
      <c r="L2" s="386"/>
    </row>
    <row r="3" s="384" customFormat="true" ht="15" hidden="false" customHeight="false" outlineLevel="0" collapsed="false">
      <c r="A3" s="334" t="s">
        <v>1355</v>
      </c>
      <c r="B3" s="102"/>
      <c r="C3" s="383"/>
      <c r="D3" s="383"/>
      <c r="E3" s="383"/>
      <c r="F3" s="383"/>
      <c r="K3" s="385"/>
      <c r="L3" s="386"/>
    </row>
    <row r="4" customFormat="false" ht="42.75" hidden="false" customHeight="true" outlineLevel="0" collapsed="false">
      <c r="D4" s="80"/>
      <c r="E4" s="333" t="s">
        <v>59</v>
      </c>
      <c r="F4" s="333" t="s">
        <v>61</v>
      </c>
      <c r="G4" s="333" t="s">
        <v>62</v>
      </c>
      <c r="H4" s="333" t="s">
        <v>60</v>
      </c>
      <c r="I4" s="333" t="s">
        <v>63</v>
      </c>
      <c r="J4" s="333" t="s">
        <v>64</v>
      </c>
      <c r="K4" s="333" t="s">
        <v>1335</v>
      </c>
      <c r="L4" s="388" t="s">
        <v>1351</v>
      </c>
      <c r="M4" s="119" t="s">
        <v>90</v>
      </c>
      <c r="N4" s="119" t="s">
        <v>91</v>
      </c>
      <c r="O4" s="55" t="s">
        <v>92</v>
      </c>
    </row>
    <row r="5" customFormat="false" ht="17" hidden="false" customHeight="true" outlineLevel="0" collapsed="false">
      <c r="D5" s="472" t="s">
        <v>95</v>
      </c>
      <c r="E5" s="121" t="s">
        <v>96</v>
      </c>
      <c r="F5" s="121" t="s">
        <v>97</v>
      </c>
      <c r="G5" s="121" t="s">
        <v>97</v>
      </c>
      <c r="H5" s="121" t="s">
        <v>98</v>
      </c>
      <c r="I5" s="121" t="s">
        <v>97</v>
      </c>
      <c r="J5" s="121" t="s">
        <v>96</v>
      </c>
      <c r="K5" s="333"/>
      <c r="L5" s="333"/>
      <c r="M5" s="119"/>
      <c r="N5" s="119"/>
      <c r="O5" s="55" t="s">
        <v>1356</v>
      </c>
    </row>
    <row r="6" customFormat="false" ht="17" hidden="false" customHeight="true" outlineLevel="0" collapsed="false">
      <c r="D6" s="391" t="s">
        <v>66</v>
      </c>
      <c r="E6" s="392" t="n">
        <f aca="false">E8/$L$8</f>
        <v>0.00237838302989277</v>
      </c>
      <c r="F6" s="392" t="n">
        <f aca="false">F8/$L$8</f>
        <v>0.00708612962107167</v>
      </c>
      <c r="G6" s="392" t="n">
        <f aca="false">G8/$L$8</f>
        <v>0.0195034183325685</v>
      </c>
      <c r="H6" s="392" t="n">
        <f aca="false">H8/$L$8</f>
        <v>0.00711799614210362</v>
      </c>
      <c r="I6" s="392" t="n">
        <f aca="false">I8/$L$8</f>
        <v>0.00668179486613213</v>
      </c>
      <c r="J6" s="392" t="n">
        <f aca="false">J8/$L$8</f>
        <v>0.00685991986219668</v>
      </c>
      <c r="K6" s="392" t="n">
        <f aca="false">K8/$L$8</f>
        <v>0.0496276418539654</v>
      </c>
      <c r="L6" s="473" t="s">
        <v>1344</v>
      </c>
      <c r="M6" s="119"/>
      <c r="N6" s="119"/>
      <c r="O6" s="122" t="n">
        <f aca="false">PrixCEE_Classique!G6</f>
        <v>3.69875</v>
      </c>
    </row>
    <row r="7" customFormat="false" ht="17" hidden="false" customHeight="true" outlineLevel="0" collapsed="false">
      <c r="D7" s="394" t="s">
        <v>75</v>
      </c>
      <c r="E7" s="123" t="n">
        <f aca="false">E8/$K$8</f>
        <v>0.0479245626236164</v>
      </c>
      <c r="F7" s="123" t="n">
        <f aca="false">F8/$K$8</f>
        <v>0.142785942598751</v>
      </c>
      <c r="G7" s="123" t="n">
        <f aca="false">G8/$K$8</f>
        <v>0.392995064926909</v>
      </c>
      <c r="H7" s="123" t="n">
        <f aca="false">H8/$K$8</f>
        <v>0.143428054934568</v>
      </c>
      <c r="I7" s="123" t="n">
        <f aca="false">I8/$K$8</f>
        <v>0.134638572709016</v>
      </c>
      <c r="J7" s="123" t="n">
        <f aca="false">J8/$K$8</f>
        <v>0.138227802207139</v>
      </c>
      <c r="K7" s="474" t="n">
        <f aca="false">K8/$K$8</f>
        <v>1</v>
      </c>
      <c r="L7" s="473" t="s">
        <v>1344</v>
      </c>
    </row>
    <row r="8" s="381" customFormat="true" ht="17" hidden="false" customHeight="true" outlineLevel="0" collapsed="false">
      <c r="A8" s="475"/>
      <c r="B8" s="476"/>
      <c r="D8" s="396" t="s">
        <v>86</v>
      </c>
      <c r="E8" s="185" t="n">
        <f aca="false">SUM(E19:E337)</f>
        <v>999441395</v>
      </c>
      <c r="F8" s="185" t="n">
        <f aca="false">SUM(F19:F337)</f>
        <v>2977725280</v>
      </c>
      <c r="G8" s="185" t="n">
        <f aca="false">SUM(G19:G337)</f>
        <v>8195704132</v>
      </c>
      <c r="H8" s="185" t="n">
        <f aca="false">SUM(H19:H337)</f>
        <v>2991116193</v>
      </c>
      <c r="I8" s="185" t="n">
        <f aca="false">SUM(I19:I337)</f>
        <v>2807816192</v>
      </c>
      <c r="J8" s="185" t="n">
        <f aca="false">SUM(J19:J337)</f>
        <v>2882667674</v>
      </c>
      <c r="K8" s="185" t="n">
        <f aca="false">SUM(K19:K337)</f>
        <v>20854470866</v>
      </c>
      <c r="L8" s="185" t="n">
        <f aca="false">SUM(L19:L337)</f>
        <v>420218855600</v>
      </c>
    </row>
    <row r="9" s="381" customFormat="true" ht="17" hidden="false" customHeight="true" outlineLevel="0" collapsed="false">
      <c r="A9" s="475"/>
      <c r="B9" s="476"/>
      <c r="D9" s="398" t="s">
        <v>87</v>
      </c>
      <c r="E9" s="107" t="n">
        <f aca="false">E8*$O$6/1000</f>
        <v>3696683.85975625</v>
      </c>
      <c r="F9" s="107" t="n">
        <f aca="false">F8*$O$6/1000</f>
        <v>11013861.3794</v>
      </c>
      <c r="G9" s="107" t="n">
        <f aca="false">G8*$O$6/1000</f>
        <v>30313860.658235</v>
      </c>
      <c r="H9" s="107" t="n">
        <f aca="false">H8*$O$6/1000</f>
        <v>11063391.0188587</v>
      </c>
      <c r="I9" s="107" t="n">
        <f aca="false">I8*$O$6/1000</f>
        <v>10385410.14016</v>
      </c>
      <c r="J9" s="107" t="n">
        <f aca="false">J8*$O$6/1000</f>
        <v>10662267.0592075</v>
      </c>
      <c r="K9" s="107" t="n">
        <f aca="false">K8*$O$6/1000</f>
        <v>77135474.1156175</v>
      </c>
      <c r="L9" s="107" t="n">
        <f aca="false">L8*$O$6/1000</f>
        <v>1554284492.1505</v>
      </c>
    </row>
    <row r="10" s="381" customFormat="true" ht="15" hidden="false" customHeight="true" outlineLevel="0" collapsed="false">
      <c r="A10" s="475"/>
      <c r="B10" s="476"/>
      <c r="D10" s="399"/>
      <c r="E10" s="400"/>
      <c r="F10" s="400"/>
      <c r="G10" s="400"/>
      <c r="H10" s="400"/>
      <c r="I10" s="400"/>
      <c r="J10" s="400"/>
      <c r="K10" s="400"/>
      <c r="L10" s="401"/>
    </row>
    <row r="11" s="381" customFormat="true" ht="15" hidden="false" customHeight="true" outlineLevel="0" collapsed="false">
      <c r="A11" s="476"/>
      <c r="B11" s="134" t="n">
        <f aca="false">COUNTIF($A$19:$A$544,"Agriculture")</f>
        <v>27</v>
      </c>
      <c r="C11" s="120" t="s">
        <v>103</v>
      </c>
      <c r="D11" s="402" t="s">
        <v>118</v>
      </c>
      <c r="E11" s="136" t="n">
        <f aca="false">SUMIFS(E19:E337,$A$19:$A$337,"Agriculture")</f>
        <v>322000</v>
      </c>
      <c r="F11" s="136" t="n">
        <f aca="false">SUMIFS(F19:F337,$A$19:$A$337,"Agriculture")</f>
        <v>0</v>
      </c>
      <c r="G11" s="136" t="n">
        <f aca="false">SUMIFS(G19:G337,$A$19:$A$337,"Agriculture")</f>
        <v>1101125177</v>
      </c>
      <c r="H11" s="136" t="n">
        <f aca="false">SUMIFS(H19:H337,$A$19:$A$337,"Agriculture")</f>
        <v>114700</v>
      </c>
      <c r="I11" s="136" t="n">
        <f aca="false">SUMIFS(I19:I337,$A$19:$A$337,"Agriculture")</f>
        <v>27363500</v>
      </c>
      <c r="J11" s="136" t="n">
        <f aca="false">SUMIFS(J19:J337,$A$19:$A$337,"Agriculture")</f>
        <v>33288920</v>
      </c>
      <c r="K11" s="136" t="n">
        <f aca="false">SUMIFS(K19:K337,$A$19:$A$337,"Agriculture")</f>
        <v>1162214297</v>
      </c>
      <c r="L11" s="136" t="n">
        <f aca="false">SUMIFS(L19:L337,$A$19:$A$337,"Agriculture")</f>
        <v>6207897275</v>
      </c>
      <c r="M11" s="138" t="n">
        <f aca="false">K11*$O$6/1000</f>
        <v>4298740.13102875</v>
      </c>
      <c r="N11" s="138" t="n">
        <f aca="false">L11*$O$6/1000</f>
        <v>22961460.0459062</v>
      </c>
    </row>
    <row r="12" s="381" customFormat="true" ht="15" hidden="false" customHeight="true" outlineLevel="0" collapsed="false">
      <c r="A12" s="476"/>
      <c r="B12" s="134" t="n">
        <f aca="false">COUNTIF($A$19:$A$544,"Résidentiel")</f>
        <v>81</v>
      </c>
      <c r="C12" s="120" t="s">
        <v>103</v>
      </c>
      <c r="D12" s="403" t="s">
        <v>216</v>
      </c>
      <c r="E12" s="143" t="n">
        <f aca="false">SUMIFS(E19:E337,$A$19:$A$337,"Résidentiel")</f>
        <v>702476655</v>
      </c>
      <c r="F12" s="143" t="n">
        <f aca="false">SUMIFS(F19:F337,$A$19:$A$337,"Résidentiel")</f>
        <v>2425406165</v>
      </c>
      <c r="G12" s="143" t="n">
        <f aca="false">SUMIFS(G19:G337,$A$19:$A$337,"Résidentiel")</f>
        <v>5085160065</v>
      </c>
      <c r="H12" s="143" t="n">
        <f aca="false">SUMIFS(H19:H337,$A$19:$A$337,"Résidentiel")</f>
        <v>2383391600</v>
      </c>
      <c r="I12" s="143" t="n">
        <f aca="false">SUMIFS(I19:I337,$A$19:$A$337,"Résidentiel")</f>
        <v>2199189359</v>
      </c>
      <c r="J12" s="143" t="n">
        <f aca="false">SUMIFS(J19:J337,$A$19:$A$337,"Résidentiel")</f>
        <v>1807482365</v>
      </c>
      <c r="K12" s="143" t="n">
        <f aca="false">SUMIFS(K19:K337,$A$19:$A$337,"Résidentiel")</f>
        <v>14603106209</v>
      </c>
      <c r="L12" s="143" t="n">
        <f aca="false">SUMIFS(L19:L337,$A$19:$A$337,"Résidentiel")</f>
        <v>300855489355</v>
      </c>
      <c r="M12" s="145" t="n">
        <f aca="false">K12*$O$6/1000</f>
        <v>54013239.0905387</v>
      </c>
      <c r="N12" s="145" t="n">
        <f aca="false">L12*$O$6/1000</f>
        <v>1112789241.25181</v>
      </c>
    </row>
    <row r="13" s="381" customFormat="true" ht="15" hidden="false" customHeight="true" outlineLevel="0" collapsed="false">
      <c r="A13" s="476"/>
      <c r="B13" s="134" t="n">
        <f aca="false">COUNTIF($A$19:$A$544,"Tertiaire")</f>
        <v>117</v>
      </c>
      <c r="C13" s="120" t="s">
        <v>103</v>
      </c>
      <c r="D13" s="404" t="s">
        <v>485</v>
      </c>
      <c r="E13" s="405" t="n">
        <f aca="false">SUMIFS(E19:E337,$A$19:$A$337,"Tertiaire")</f>
        <v>234879325</v>
      </c>
      <c r="F13" s="405" t="n">
        <f aca="false">SUMIFS(F19:F337,$A$19:$A$337,"Tertiaire")</f>
        <v>342870549</v>
      </c>
      <c r="G13" s="405" t="n">
        <f aca="false">SUMIFS(G19:G337,$A$19:$A$337,"Tertiaire")</f>
        <v>1048612173</v>
      </c>
      <c r="H13" s="405" t="n">
        <f aca="false">SUMIFS(H19:H337,$A$19:$A$337,"Tertiaire")</f>
        <v>504667514</v>
      </c>
      <c r="I13" s="405" t="n">
        <f aca="false">SUMIFS(I19:I337,$A$19:$A$337,"Tertiaire")</f>
        <v>417888802</v>
      </c>
      <c r="J13" s="405" t="n">
        <f aca="false">SUMIFS(J19:J337,$A$19:$A$337,"Tertiaire")</f>
        <v>682434711</v>
      </c>
      <c r="K13" s="405" t="n">
        <f aca="false">SUMIFS(K19:K337,$A$19:$A$337,"Tertiaire")</f>
        <v>3231353074</v>
      </c>
      <c r="L13" s="405" t="n">
        <f aca="false">SUMIFS(L19:L337,$A$19:$A$337,"Tertiaire")</f>
        <v>67400801317</v>
      </c>
      <c r="M13" s="406" t="n">
        <f aca="false">K13*$O$6/1000</f>
        <v>11951967.1824575</v>
      </c>
      <c r="N13" s="406" t="n">
        <f aca="false">L13*$O$6/1000</f>
        <v>249298713.871254</v>
      </c>
    </row>
    <row r="14" s="381" customFormat="true" ht="15" hidden="false" customHeight="true" outlineLevel="0" collapsed="false">
      <c r="A14" s="476"/>
      <c r="B14" s="134" t="n">
        <f aca="false">COUNTIF($A$19:$A$544,"Industrie")</f>
        <v>45</v>
      </c>
      <c r="C14" s="120" t="s">
        <v>103</v>
      </c>
      <c r="D14" s="407" t="s">
        <v>801</v>
      </c>
      <c r="E14" s="160" t="n">
        <f aca="false">SUMIFS(E19:E337,$A$19:$A$337,"Industrie")</f>
        <v>54574225</v>
      </c>
      <c r="F14" s="160" t="n">
        <f aca="false">SUMIFS(F19:F337,$A$19:$A$337,"Industrie")</f>
        <v>152838845</v>
      </c>
      <c r="G14" s="160" t="n">
        <f aca="false">SUMIFS(G19:G337,$A$19:$A$337,"Industrie")</f>
        <v>776434088</v>
      </c>
      <c r="H14" s="160" t="n">
        <f aca="false">SUMIFS(H19:H337,$A$19:$A$337,"Industrie")</f>
        <v>62748554</v>
      </c>
      <c r="I14" s="160" t="n">
        <f aca="false">SUMIFS(I19:I337,$A$19:$A$337,"Industrie")</f>
        <v>112573066</v>
      </c>
      <c r="J14" s="160" t="n">
        <f aca="false">SUMIFS(J19:J337,$A$19:$A$337,"Industrie")</f>
        <v>245923681</v>
      </c>
      <c r="K14" s="160" t="n">
        <f aca="false">SUMIFS(K19:K337,$A$19:$A$337,"Industrie")</f>
        <v>1405092459</v>
      </c>
      <c r="L14" s="160" t="n">
        <f aca="false">SUMIFS(L19:L337,$A$19:$A$337,"Industrie")</f>
        <v>33706988084</v>
      </c>
      <c r="M14" s="162" t="n">
        <f aca="false">K14*$O$6/1000</f>
        <v>5197085.73272625</v>
      </c>
      <c r="N14" s="162" t="n">
        <f aca="false">L14*$O$6/1000</f>
        <v>124673722.175695</v>
      </c>
    </row>
    <row r="15" s="381" customFormat="true" ht="15" hidden="false" customHeight="true" outlineLevel="0" collapsed="false">
      <c r="A15" s="476"/>
      <c r="B15" s="134" t="n">
        <f aca="false">COUNTIF($A$19:$A$544,"Réseaux")</f>
        <v>18</v>
      </c>
      <c r="C15" s="120" t="s">
        <v>103</v>
      </c>
      <c r="D15" s="408" t="s">
        <v>944</v>
      </c>
      <c r="E15" s="168" t="n">
        <f aca="false">SUMIFS(E19:E337,$A$19:$A$337,"Réseaux")</f>
        <v>2545372</v>
      </c>
      <c r="F15" s="168" t="n">
        <f aca="false">SUMIFS(F19:F337,$A$19:$A$337,"Réseaux")</f>
        <v>29449516</v>
      </c>
      <c r="G15" s="168" t="n">
        <f aca="false">SUMIFS(G19:G337,$A$19:$A$337,"Réseaux")</f>
        <v>42187554</v>
      </c>
      <c r="H15" s="168" t="n">
        <f aca="false">SUMIFS(H19:H337,$A$19:$A$337,"Réseaux")</f>
        <v>23204004</v>
      </c>
      <c r="I15" s="168" t="n">
        <f aca="false">SUMIFS(I19:I337,$A$19:$A$337,"Réseaux")</f>
        <v>23320544</v>
      </c>
      <c r="J15" s="168" t="n">
        <f aca="false">SUMIFS(J19:J337,$A$19:$A$337,"Réseaux")</f>
        <v>4891620</v>
      </c>
      <c r="K15" s="168" t="n">
        <f aca="false">SUMIFS(K19:K337,$A$19:$A$337,"Réseaux")</f>
        <v>125598610</v>
      </c>
      <c r="L15" s="168" t="n">
        <f aca="false">SUMIFS(L19:L337,$A$19:$A$337,"Réseaux")</f>
        <v>5002551199</v>
      </c>
      <c r="M15" s="170" t="n">
        <f aca="false">K15*$O$6/1000</f>
        <v>464557.8587375</v>
      </c>
      <c r="N15" s="170" t="n">
        <f aca="false">L15*$O$6/1000</f>
        <v>18503186.2473012</v>
      </c>
    </row>
    <row r="16" s="381" customFormat="true" ht="15" hidden="false" customHeight="true" outlineLevel="0" collapsed="false">
      <c r="A16" s="476"/>
      <c r="B16" s="134" t="n">
        <f aca="false">COUNTIF($A$19:$A$544,"Transports")</f>
        <v>31</v>
      </c>
      <c r="C16" s="120" t="s">
        <v>103</v>
      </c>
      <c r="D16" s="409" t="s">
        <v>1003</v>
      </c>
      <c r="E16" s="176" t="n">
        <f aca="false">SUMIFS(E19:E337,$A$19:$A$337,"Transports")</f>
        <v>4643818</v>
      </c>
      <c r="F16" s="176" t="n">
        <f aca="false">SUMIFS(F19:F337,$A$19:$A$337,"Transports")</f>
        <v>27160205</v>
      </c>
      <c r="G16" s="176" t="n">
        <f aca="false">SUMIFS(G19:G337,$A$19:$A$337,"Transports")</f>
        <v>142185075</v>
      </c>
      <c r="H16" s="176" t="n">
        <f aca="false">SUMIFS(H19:H337,$A$19:$A$337,"Transports")</f>
        <v>16989821</v>
      </c>
      <c r="I16" s="176" t="n">
        <f aca="false">SUMIFS(I19:I337,$A$19:$A$337,"Transports")</f>
        <v>27480921</v>
      </c>
      <c r="J16" s="176" t="n">
        <f aca="false">SUMIFS(J19:J337,$A$19:$A$337,"Transports")</f>
        <v>108646377</v>
      </c>
      <c r="K16" s="176" t="n">
        <f aca="false">SUMIFS(K19:K337,$A$19:$A$337,"Transports")</f>
        <v>327106217</v>
      </c>
      <c r="L16" s="176" t="n">
        <f aca="false">SUMIFS(L19:L337,$A$19:$A$337,"Transports")</f>
        <v>7045128370</v>
      </c>
      <c r="M16" s="178" t="n">
        <f aca="false">K16*$O$6/1000</f>
        <v>1209884.12012875</v>
      </c>
      <c r="N16" s="178" t="n">
        <f aca="false">L16*$O$6/1000</f>
        <v>26058168.5585375</v>
      </c>
    </row>
    <row r="17" customFormat="false" ht="16.5" hidden="false" customHeight="true" outlineLevel="0" collapsed="false">
      <c r="D17" s="410"/>
      <c r="E17" s="411"/>
      <c r="F17" s="411"/>
      <c r="G17" s="411"/>
      <c r="H17" s="411"/>
      <c r="I17" s="411"/>
      <c r="J17" s="411"/>
      <c r="K17" s="411"/>
      <c r="L17" s="411"/>
    </row>
    <row r="18" customFormat="false" ht="54" hidden="false" customHeight="true" outlineLevel="0" collapsed="false">
      <c r="A18" s="477" t="s">
        <v>111</v>
      </c>
      <c r="B18" s="477" t="s">
        <v>112</v>
      </c>
      <c r="C18" s="192" t="s">
        <v>113</v>
      </c>
      <c r="D18" s="192" t="s">
        <v>114</v>
      </c>
      <c r="E18" s="333" t="s">
        <v>59</v>
      </c>
      <c r="F18" s="333" t="s">
        <v>61</v>
      </c>
      <c r="G18" s="333" t="s">
        <v>62</v>
      </c>
      <c r="H18" s="333" t="s">
        <v>60</v>
      </c>
      <c r="I18" s="333" t="s">
        <v>63</v>
      </c>
      <c r="J18" s="333" t="s">
        <v>64</v>
      </c>
      <c r="K18" s="333" t="s">
        <v>1352</v>
      </c>
      <c r="L18" s="333" t="s">
        <v>1351</v>
      </c>
    </row>
    <row r="19" customFormat="false" ht="12.8" hidden="false" customHeight="false" outlineLevel="0" collapsed="false">
      <c r="A19" s="195" t="s">
        <v>118</v>
      </c>
      <c r="B19" s="195" t="s">
        <v>561</v>
      </c>
      <c r="C19" s="196" t="s">
        <v>120</v>
      </c>
      <c r="D19" s="478" t="s">
        <v>121</v>
      </c>
      <c r="E19" s="202" t="n">
        <v>0</v>
      </c>
      <c r="F19" s="202" t="n">
        <v>0</v>
      </c>
      <c r="G19" s="202" t="n">
        <v>77163660</v>
      </c>
      <c r="H19" s="202" t="n">
        <v>0</v>
      </c>
      <c r="I19" s="202" t="n">
        <v>4498500</v>
      </c>
      <c r="J19" s="202" t="n">
        <v>21763420</v>
      </c>
      <c r="K19" s="199" t="n">
        <f aca="false">SUM(E19:J19)</f>
        <v>103425580</v>
      </c>
      <c r="L19" s="380" t="n">
        <v>762755431</v>
      </c>
    </row>
    <row r="20" customFormat="false" ht="12.8" hidden="false" customHeight="false" outlineLevel="0" collapsed="false">
      <c r="A20" s="195" t="s">
        <v>118</v>
      </c>
      <c r="B20" s="195" t="s">
        <v>561</v>
      </c>
      <c r="C20" s="196" t="s">
        <v>122</v>
      </c>
      <c r="D20" s="478" t="s">
        <v>123</v>
      </c>
      <c r="E20" s="202" t="n">
        <v>0</v>
      </c>
      <c r="F20" s="202" t="n">
        <v>0</v>
      </c>
      <c r="G20" s="202" t="n">
        <v>0</v>
      </c>
      <c r="H20" s="202" t="n">
        <v>0</v>
      </c>
      <c r="I20" s="202" t="n">
        <v>0</v>
      </c>
      <c r="J20" s="202" t="n">
        <v>0</v>
      </c>
      <c r="K20" s="199" t="n">
        <f aca="false">SUM(E20:J20)</f>
        <v>0</v>
      </c>
      <c r="L20" s="380" t="n">
        <v>19660956</v>
      </c>
    </row>
    <row r="21" customFormat="false" ht="12.8" hidden="false" customHeight="false" outlineLevel="0" collapsed="false">
      <c r="A21" s="195" t="s">
        <v>118</v>
      </c>
      <c r="B21" s="195" t="s">
        <v>561</v>
      </c>
      <c r="C21" s="196" t="s">
        <v>124</v>
      </c>
      <c r="D21" s="478" t="s">
        <v>125</v>
      </c>
      <c r="E21" s="202" t="n">
        <v>0</v>
      </c>
      <c r="F21" s="202" t="n">
        <v>0</v>
      </c>
      <c r="G21" s="202" t="n">
        <v>0</v>
      </c>
      <c r="H21" s="202" t="n">
        <v>0</v>
      </c>
      <c r="I21" s="202" t="n">
        <v>0</v>
      </c>
      <c r="J21" s="202" t="n">
        <v>0</v>
      </c>
      <c r="K21" s="199" t="n">
        <f aca="false">SUM(E21:J21)</f>
        <v>0</v>
      </c>
      <c r="L21" s="380" t="n">
        <v>218400</v>
      </c>
    </row>
    <row r="22" customFormat="false" ht="12.8" hidden="false" customHeight="false" outlineLevel="0" collapsed="false">
      <c r="A22" s="195" t="s">
        <v>118</v>
      </c>
      <c r="B22" s="195" t="s">
        <v>135</v>
      </c>
      <c r="C22" s="196" t="s">
        <v>136</v>
      </c>
      <c r="D22" s="478" t="s">
        <v>137</v>
      </c>
      <c r="E22" s="202" t="n">
        <v>0</v>
      </c>
      <c r="F22" s="202" t="n">
        <v>0</v>
      </c>
      <c r="G22" s="202" t="n">
        <v>0</v>
      </c>
      <c r="H22" s="202" t="n">
        <v>9700</v>
      </c>
      <c r="I22" s="202" t="n">
        <v>0</v>
      </c>
      <c r="J22" s="202" t="n">
        <v>0</v>
      </c>
      <c r="K22" s="199" t="n">
        <f aca="false">SUM(E22:J22)</f>
        <v>9700</v>
      </c>
      <c r="L22" s="380" t="n">
        <v>10951300</v>
      </c>
    </row>
    <row r="23" customFormat="false" ht="12.8" hidden="false" customHeight="false" outlineLevel="0" collapsed="false">
      <c r="A23" s="195" t="s">
        <v>118</v>
      </c>
      <c r="B23" s="195" t="s">
        <v>135</v>
      </c>
      <c r="C23" s="196" t="s">
        <v>138</v>
      </c>
      <c r="D23" s="478" t="s">
        <v>139</v>
      </c>
      <c r="E23" s="202" t="n">
        <v>0</v>
      </c>
      <c r="F23" s="202" t="n">
        <v>0</v>
      </c>
      <c r="G23" s="202" t="n">
        <v>468639326</v>
      </c>
      <c r="H23" s="202" t="n">
        <v>0</v>
      </c>
      <c r="I23" s="202" t="n">
        <v>0</v>
      </c>
      <c r="J23" s="202" t="n">
        <v>0</v>
      </c>
      <c r="K23" s="199" t="n">
        <f aca="false">SUM(E23:J23)</f>
        <v>468639326</v>
      </c>
      <c r="L23" s="380" t="n">
        <v>2841268374</v>
      </c>
    </row>
    <row r="24" customFormat="false" ht="12.8" hidden="false" customHeight="false" outlineLevel="0" collapsed="false">
      <c r="A24" s="195" t="s">
        <v>118</v>
      </c>
      <c r="B24" s="195" t="s">
        <v>142</v>
      </c>
      <c r="C24" s="196" t="s">
        <v>143</v>
      </c>
      <c r="D24" s="478" t="s">
        <v>144</v>
      </c>
      <c r="E24" s="202" t="n">
        <v>0</v>
      </c>
      <c r="F24" s="202" t="n">
        <v>0</v>
      </c>
      <c r="G24" s="202" t="n">
        <v>59695160</v>
      </c>
      <c r="H24" s="202" t="n">
        <v>0</v>
      </c>
      <c r="I24" s="202" t="n">
        <v>4930000</v>
      </c>
      <c r="J24" s="202" t="n">
        <v>0</v>
      </c>
      <c r="K24" s="199" t="n">
        <f aca="false">SUM(E24:J24)</f>
        <v>64625160</v>
      </c>
      <c r="L24" s="380" t="n">
        <v>1077196160</v>
      </c>
    </row>
    <row r="25" customFormat="false" ht="12.8" hidden="false" customHeight="false" outlineLevel="0" collapsed="false">
      <c r="A25" s="195" t="s">
        <v>118</v>
      </c>
      <c r="B25" s="195" t="s">
        <v>142</v>
      </c>
      <c r="C25" s="196" t="s">
        <v>145</v>
      </c>
      <c r="D25" s="478" t="s">
        <v>146</v>
      </c>
      <c r="E25" s="202" t="n">
        <v>0</v>
      </c>
      <c r="F25" s="202" t="n">
        <v>0</v>
      </c>
      <c r="G25" s="202" t="n">
        <v>0</v>
      </c>
      <c r="H25" s="202" t="n">
        <v>0</v>
      </c>
      <c r="I25" s="202" t="n">
        <v>8755000</v>
      </c>
      <c r="J25" s="202" t="n">
        <v>0</v>
      </c>
      <c r="K25" s="199" t="n">
        <f aca="false">SUM(E25:J25)</f>
        <v>8755000</v>
      </c>
      <c r="L25" s="380" t="n">
        <v>75102090</v>
      </c>
    </row>
    <row r="26" customFormat="false" ht="12.8" hidden="false" customHeight="false" outlineLevel="0" collapsed="false">
      <c r="A26" s="195" t="s">
        <v>118</v>
      </c>
      <c r="B26" s="195" t="s">
        <v>142</v>
      </c>
      <c r="C26" s="196" t="s">
        <v>147</v>
      </c>
      <c r="D26" s="478" t="s">
        <v>148</v>
      </c>
      <c r="E26" s="202" t="n">
        <v>0</v>
      </c>
      <c r="F26" s="202" t="n">
        <v>0</v>
      </c>
      <c r="G26" s="202" t="n">
        <v>0</v>
      </c>
      <c r="H26" s="202" t="n">
        <v>0</v>
      </c>
      <c r="I26" s="202" t="n">
        <v>0</v>
      </c>
      <c r="J26" s="202" t="n">
        <v>0</v>
      </c>
      <c r="K26" s="199" t="n">
        <f aca="false">SUM(E26:J26)</f>
        <v>0</v>
      </c>
      <c r="L26" s="380" t="n">
        <v>28595276</v>
      </c>
    </row>
    <row r="27" customFormat="false" ht="19.5" hidden="false" customHeight="false" outlineLevel="0" collapsed="false">
      <c r="A27" s="195" t="s">
        <v>118</v>
      </c>
      <c r="B27" s="195" t="s">
        <v>142</v>
      </c>
      <c r="C27" s="196" t="s">
        <v>149</v>
      </c>
      <c r="D27" s="478" t="s">
        <v>150</v>
      </c>
      <c r="E27" s="202" t="n">
        <v>0</v>
      </c>
      <c r="F27" s="202" t="n">
        <v>0</v>
      </c>
      <c r="G27" s="202" t="n">
        <v>0</v>
      </c>
      <c r="H27" s="202" t="n">
        <v>0</v>
      </c>
      <c r="I27" s="202" t="n">
        <v>9180000</v>
      </c>
      <c r="J27" s="202" t="n">
        <v>0</v>
      </c>
      <c r="K27" s="199" t="n">
        <f aca="false">SUM(E27:J27)</f>
        <v>9180000</v>
      </c>
      <c r="L27" s="380" t="n">
        <v>38263370</v>
      </c>
    </row>
    <row r="28" customFormat="false" ht="12.8" hidden="false" customHeight="false" outlineLevel="0" collapsed="false">
      <c r="A28" s="195" t="s">
        <v>118</v>
      </c>
      <c r="B28" s="195" t="s">
        <v>142</v>
      </c>
      <c r="C28" s="196" t="s">
        <v>151</v>
      </c>
      <c r="D28" s="478" t="s">
        <v>152</v>
      </c>
      <c r="E28" s="202" t="n">
        <v>0</v>
      </c>
      <c r="F28" s="202" t="n">
        <v>0</v>
      </c>
      <c r="G28" s="202" t="n">
        <v>0</v>
      </c>
      <c r="H28" s="202" t="n">
        <v>0</v>
      </c>
      <c r="I28" s="202" t="n">
        <v>0</v>
      </c>
      <c r="J28" s="202" t="n">
        <v>0</v>
      </c>
      <c r="K28" s="199" t="n">
        <f aca="false">SUM(E28:J28)</f>
        <v>0</v>
      </c>
      <c r="L28" s="380" t="n">
        <v>769714</v>
      </c>
    </row>
    <row r="29" customFormat="false" ht="12.8" hidden="false" customHeight="false" outlineLevel="0" collapsed="false">
      <c r="A29" s="195" t="s">
        <v>118</v>
      </c>
      <c r="B29" s="195" t="s">
        <v>142</v>
      </c>
      <c r="C29" s="196" t="s">
        <v>153</v>
      </c>
      <c r="D29" s="478" t="s">
        <v>154</v>
      </c>
      <c r="E29" s="202" t="n">
        <v>0</v>
      </c>
      <c r="F29" s="202" t="n">
        <v>0</v>
      </c>
      <c r="G29" s="202" t="n">
        <v>493078037</v>
      </c>
      <c r="H29" s="202" t="n">
        <v>0</v>
      </c>
      <c r="I29" s="202" t="n">
        <v>0</v>
      </c>
      <c r="J29" s="202" t="n">
        <v>0</v>
      </c>
      <c r="K29" s="199" t="n">
        <f aca="false">SUM(E29:J29)</f>
        <v>493078037</v>
      </c>
      <c r="L29" s="380" t="n">
        <v>900792644</v>
      </c>
    </row>
    <row r="30" customFormat="false" ht="19.5" hidden="false" customHeight="false" outlineLevel="0" collapsed="false">
      <c r="A30" s="195" t="s">
        <v>118</v>
      </c>
      <c r="B30" s="195" t="s">
        <v>142</v>
      </c>
      <c r="C30" s="196" t="s">
        <v>155</v>
      </c>
      <c r="D30" s="478" t="s">
        <v>156</v>
      </c>
      <c r="E30" s="202" t="n">
        <v>0</v>
      </c>
      <c r="F30" s="202" t="n">
        <v>0</v>
      </c>
      <c r="G30" s="202" t="n">
        <v>0</v>
      </c>
      <c r="H30" s="202" t="n">
        <v>0</v>
      </c>
      <c r="I30" s="202" t="n">
        <v>0</v>
      </c>
      <c r="J30" s="202" t="n">
        <v>0</v>
      </c>
      <c r="K30" s="199" t="n">
        <f aca="false">SUM(E30:J30)</f>
        <v>0</v>
      </c>
      <c r="L30" s="380" t="n">
        <v>8353386</v>
      </c>
    </row>
    <row r="31" customFormat="false" ht="19.5" hidden="false" customHeight="false" outlineLevel="0" collapsed="false">
      <c r="A31" s="195" t="s">
        <v>118</v>
      </c>
      <c r="B31" s="195" t="s">
        <v>142</v>
      </c>
      <c r="C31" s="196" t="s">
        <v>157</v>
      </c>
      <c r="D31" s="478" t="s">
        <v>158</v>
      </c>
      <c r="E31" s="202" t="n">
        <v>0</v>
      </c>
      <c r="F31" s="202" t="n">
        <v>0</v>
      </c>
      <c r="G31" s="202" t="n">
        <v>0</v>
      </c>
      <c r="H31" s="202" t="n">
        <v>0</v>
      </c>
      <c r="I31" s="202" t="n">
        <v>0</v>
      </c>
      <c r="J31" s="202" t="n">
        <v>0</v>
      </c>
      <c r="K31" s="199" t="n">
        <f aca="false">SUM(E31:J31)</f>
        <v>0</v>
      </c>
      <c r="L31" s="380" t="n">
        <v>0</v>
      </c>
    </row>
    <row r="32" customFormat="false" ht="12.8" hidden="false" customHeight="false" outlineLevel="0" collapsed="false">
      <c r="A32" s="195" t="s">
        <v>118</v>
      </c>
      <c r="B32" s="195" t="s">
        <v>142</v>
      </c>
      <c r="C32" s="196" t="s">
        <v>159</v>
      </c>
      <c r="D32" s="478" t="s">
        <v>160</v>
      </c>
      <c r="E32" s="202" t="n">
        <v>0</v>
      </c>
      <c r="F32" s="202" t="n">
        <v>0</v>
      </c>
      <c r="G32" s="202" t="n">
        <v>0</v>
      </c>
      <c r="H32" s="202" t="n">
        <v>0</v>
      </c>
      <c r="I32" s="202" t="n">
        <v>0</v>
      </c>
      <c r="J32" s="202" t="n">
        <v>10500000</v>
      </c>
      <c r="K32" s="199" t="n">
        <f aca="false">SUM(E32:J32)</f>
        <v>10500000</v>
      </c>
      <c r="L32" s="380" t="n">
        <v>75998750</v>
      </c>
    </row>
    <row r="33" customFormat="false" ht="19.5" hidden="false" customHeight="false" outlineLevel="0" collapsed="false">
      <c r="A33" s="195" t="s">
        <v>118</v>
      </c>
      <c r="B33" s="195" t="s">
        <v>142</v>
      </c>
      <c r="C33" s="196" t="s">
        <v>161</v>
      </c>
      <c r="D33" s="478" t="s">
        <v>162</v>
      </c>
      <c r="E33" s="202" t="n">
        <v>0</v>
      </c>
      <c r="F33" s="202" t="n">
        <v>0</v>
      </c>
      <c r="G33" s="202" t="n">
        <v>0</v>
      </c>
      <c r="H33" s="202" t="n">
        <v>0</v>
      </c>
      <c r="I33" s="202" t="n">
        <v>0</v>
      </c>
      <c r="J33" s="202" t="n">
        <v>0</v>
      </c>
      <c r="K33" s="199" t="n">
        <f aca="false">SUM(E33:J33)</f>
        <v>0</v>
      </c>
      <c r="L33" s="380" t="n">
        <v>66624270</v>
      </c>
    </row>
    <row r="34" customFormat="false" ht="19.5" hidden="false" customHeight="false" outlineLevel="0" collapsed="false">
      <c r="A34" s="195" t="s">
        <v>118</v>
      </c>
      <c r="B34" s="195" t="s">
        <v>142</v>
      </c>
      <c r="C34" s="196" t="s">
        <v>176</v>
      </c>
      <c r="D34" s="478" t="s">
        <v>177</v>
      </c>
      <c r="E34" s="202" t="n">
        <v>0</v>
      </c>
      <c r="F34" s="202" t="n">
        <v>0</v>
      </c>
      <c r="G34" s="202" t="n">
        <v>0</v>
      </c>
      <c r="H34" s="202" t="n">
        <v>0</v>
      </c>
      <c r="I34" s="202" t="n">
        <v>0</v>
      </c>
      <c r="J34" s="202" t="n">
        <v>0</v>
      </c>
      <c r="K34" s="199" t="n">
        <f aca="false">SUM(E34:J34)</f>
        <v>0</v>
      </c>
      <c r="L34" s="380" t="n">
        <v>21281200</v>
      </c>
    </row>
    <row r="35" customFormat="false" ht="12.8" hidden="false" customHeight="false" outlineLevel="0" collapsed="false">
      <c r="A35" s="195" t="s">
        <v>118</v>
      </c>
      <c r="B35" s="195" t="s">
        <v>142</v>
      </c>
      <c r="C35" s="196" t="s">
        <v>190</v>
      </c>
      <c r="D35" s="478" t="s">
        <v>191</v>
      </c>
      <c r="E35" s="202" t="n">
        <v>0</v>
      </c>
      <c r="F35" s="202" t="n">
        <v>0</v>
      </c>
      <c r="G35" s="202" t="n">
        <v>0</v>
      </c>
      <c r="H35" s="202" t="n">
        <v>0</v>
      </c>
      <c r="I35" s="202" t="n">
        <v>0</v>
      </c>
      <c r="J35" s="202" t="n">
        <v>0</v>
      </c>
      <c r="K35" s="199" t="n">
        <f aca="false">SUM(E35:J35)</f>
        <v>0</v>
      </c>
      <c r="L35" s="380" t="n">
        <v>7772100</v>
      </c>
    </row>
    <row r="36" customFormat="false" ht="19.5" hidden="false" customHeight="false" outlineLevel="0" collapsed="false">
      <c r="A36" s="195" t="s">
        <v>118</v>
      </c>
      <c r="B36" s="195" t="s">
        <v>142</v>
      </c>
      <c r="C36" s="196" t="s">
        <v>180</v>
      </c>
      <c r="D36" s="478" t="s">
        <v>192</v>
      </c>
      <c r="E36" s="202" t="n">
        <v>0</v>
      </c>
      <c r="F36" s="202" t="n">
        <v>0</v>
      </c>
      <c r="G36" s="202" t="n">
        <v>0</v>
      </c>
      <c r="H36" s="202" t="n">
        <v>0</v>
      </c>
      <c r="I36" s="202" t="n">
        <v>0</v>
      </c>
      <c r="J36" s="202" t="n">
        <v>0</v>
      </c>
      <c r="K36" s="199" t="n">
        <f aca="false">SUM(E36:J36)</f>
        <v>0</v>
      </c>
      <c r="L36" s="380" t="n">
        <v>2518500</v>
      </c>
    </row>
    <row r="37" customFormat="false" ht="28.5" hidden="false" customHeight="false" outlineLevel="0" collapsed="false">
      <c r="A37" s="195" t="s">
        <v>118</v>
      </c>
      <c r="B37" s="195" t="s">
        <v>142</v>
      </c>
      <c r="C37" s="196" t="s">
        <v>193</v>
      </c>
      <c r="D37" s="478" t="s">
        <v>194</v>
      </c>
      <c r="E37" s="202" t="n">
        <v>0</v>
      </c>
      <c r="F37" s="202" t="n">
        <v>0</v>
      </c>
      <c r="G37" s="202" t="n">
        <v>0</v>
      </c>
      <c r="H37" s="202" t="n">
        <v>0</v>
      </c>
      <c r="I37" s="202" t="n">
        <v>0</v>
      </c>
      <c r="J37" s="202" t="n">
        <v>0</v>
      </c>
      <c r="K37" s="199" t="n">
        <f aca="false">SUM(E37:J37)</f>
        <v>0</v>
      </c>
      <c r="L37" s="380" t="n">
        <v>0</v>
      </c>
    </row>
    <row r="38" customFormat="false" ht="28.5" hidden="false" customHeight="false" outlineLevel="0" collapsed="false">
      <c r="A38" s="195" t="s">
        <v>118</v>
      </c>
      <c r="B38" s="195" t="s">
        <v>142</v>
      </c>
      <c r="C38" s="196" t="s">
        <v>195</v>
      </c>
      <c r="D38" s="478" t="s">
        <v>196</v>
      </c>
      <c r="E38" s="202" t="n">
        <v>0</v>
      </c>
      <c r="F38" s="202" t="n">
        <v>0</v>
      </c>
      <c r="G38" s="202" t="n">
        <v>0</v>
      </c>
      <c r="H38" s="202" t="n">
        <v>0</v>
      </c>
      <c r="I38" s="202" t="n">
        <v>0</v>
      </c>
      <c r="J38" s="202" t="n">
        <v>0</v>
      </c>
      <c r="K38" s="199" t="n">
        <f aca="false">SUM(E38:J38)</f>
        <v>0</v>
      </c>
      <c r="L38" s="380" t="n">
        <v>0</v>
      </c>
    </row>
    <row r="39" customFormat="false" ht="19.5" hidden="false" customHeight="false" outlineLevel="0" collapsed="false">
      <c r="A39" s="195" t="s">
        <v>118</v>
      </c>
      <c r="B39" s="195" t="s">
        <v>142</v>
      </c>
      <c r="C39" s="196" t="s">
        <v>197</v>
      </c>
      <c r="D39" s="478" t="s">
        <v>198</v>
      </c>
      <c r="E39" s="202" t="n">
        <v>0</v>
      </c>
      <c r="F39" s="202" t="n">
        <v>0</v>
      </c>
      <c r="G39" s="202" t="n">
        <v>0</v>
      </c>
      <c r="H39" s="202" t="n">
        <v>0</v>
      </c>
      <c r="I39" s="202" t="n">
        <v>0</v>
      </c>
      <c r="J39" s="202" t="n">
        <v>0</v>
      </c>
      <c r="K39" s="199" t="n">
        <f aca="false">SUM(E39:J39)</f>
        <v>0</v>
      </c>
      <c r="L39" s="380" t="n">
        <v>108789398</v>
      </c>
    </row>
    <row r="40" customFormat="false" ht="12.8" hidden="false" customHeight="false" outlineLevel="0" collapsed="false">
      <c r="A40" s="195" t="s">
        <v>118</v>
      </c>
      <c r="B40" s="195" t="s">
        <v>142</v>
      </c>
      <c r="C40" s="196" t="s">
        <v>184</v>
      </c>
      <c r="D40" s="478" t="s">
        <v>199</v>
      </c>
      <c r="E40" s="202" t="n">
        <v>0</v>
      </c>
      <c r="F40" s="202" t="n">
        <v>0</v>
      </c>
      <c r="G40" s="202" t="n">
        <v>0</v>
      </c>
      <c r="H40" s="202" t="n">
        <v>0</v>
      </c>
      <c r="I40" s="202" t="n">
        <v>0</v>
      </c>
      <c r="J40" s="202" t="n">
        <v>0</v>
      </c>
      <c r="K40" s="199" t="n">
        <f aca="false">SUM(E40:J40)</f>
        <v>0</v>
      </c>
      <c r="L40" s="380" t="n">
        <v>0</v>
      </c>
    </row>
    <row r="41" customFormat="false" ht="12.8" hidden="false" customHeight="false" outlineLevel="0" collapsed="false">
      <c r="A41" s="195" t="s">
        <v>118</v>
      </c>
      <c r="B41" s="195" t="s">
        <v>142</v>
      </c>
      <c r="C41" s="196" t="s">
        <v>186</v>
      </c>
      <c r="D41" s="478" t="s">
        <v>200</v>
      </c>
      <c r="E41" s="202" t="n">
        <v>0</v>
      </c>
      <c r="F41" s="202" t="n">
        <v>0</v>
      </c>
      <c r="G41" s="202" t="n">
        <v>0</v>
      </c>
      <c r="H41" s="202" t="n">
        <v>0</v>
      </c>
      <c r="I41" s="202" t="n">
        <v>0</v>
      </c>
      <c r="J41" s="202" t="n">
        <v>0</v>
      </c>
      <c r="K41" s="199" t="n">
        <f aca="false">SUM(E41:J41)</f>
        <v>0</v>
      </c>
      <c r="L41" s="380" t="n">
        <v>0</v>
      </c>
    </row>
    <row r="42" customFormat="false" ht="12.8" hidden="false" customHeight="false" outlineLevel="0" collapsed="false">
      <c r="A42" s="195" t="s">
        <v>118</v>
      </c>
      <c r="B42" s="195" t="s">
        <v>142</v>
      </c>
      <c r="C42" s="196" t="s">
        <v>202</v>
      </c>
      <c r="D42" s="478" t="s">
        <v>203</v>
      </c>
      <c r="E42" s="202" t="n">
        <v>0</v>
      </c>
      <c r="F42" s="202" t="n">
        <v>0</v>
      </c>
      <c r="G42" s="202" t="n">
        <v>0</v>
      </c>
      <c r="H42" s="202" t="n">
        <v>0</v>
      </c>
      <c r="I42" s="202" t="n">
        <v>0</v>
      </c>
      <c r="J42" s="202" t="n">
        <v>0</v>
      </c>
      <c r="K42" s="199" t="n">
        <f aca="false">SUM(E42:J42)</f>
        <v>0</v>
      </c>
      <c r="L42" s="380" t="n">
        <v>1210800</v>
      </c>
    </row>
    <row r="43" customFormat="false" ht="19.5" hidden="false" customHeight="false" outlineLevel="0" collapsed="false">
      <c r="A43" s="195" t="s">
        <v>118</v>
      </c>
      <c r="B43" s="195" t="s">
        <v>142</v>
      </c>
      <c r="C43" s="196" t="s">
        <v>204</v>
      </c>
      <c r="D43" s="478" t="s">
        <v>205</v>
      </c>
      <c r="E43" s="202" t="n">
        <v>322000</v>
      </c>
      <c r="F43" s="202" t="n">
        <v>0</v>
      </c>
      <c r="G43" s="202" t="n">
        <v>2548994</v>
      </c>
      <c r="H43" s="202" t="n">
        <v>105000</v>
      </c>
      <c r="I43" s="202" t="n">
        <v>0</v>
      </c>
      <c r="J43" s="202" t="n">
        <v>1025500</v>
      </c>
      <c r="K43" s="199" t="n">
        <f aca="false">SUM(E43:J43)</f>
        <v>4001494</v>
      </c>
      <c r="L43" s="380" t="n">
        <v>134848528</v>
      </c>
    </row>
    <row r="44" customFormat="false" ht="19.5" hidden="false" customHeight="false" outlineLevel="0" collapsed="false">
      <c r="A44" s="195" t="s">
        <v>118</v>
      </c>
      <c r="B44" s="195" t="s">
        <v>142</v>
      </c>
      <c r="C44" s="196" t="s">
        <v>206</v>
      </c>
      <c r="D44" s="478" t="s">
        <v>207</v>
      </c>
      <c r="E44" s="202" t="n">
        <v>0</v>
      </c>
      <c r="F44" s="202" t="n">
        <v>0</v>
      </c>
      <c r="G44" s="202" t="n">
        <v>0</v>
      </c>
      <c r="H44" s="202" t="n">
        <v>0</v>
      </c>
      <c r="I44" s="202" t="n">
        <v>0</v>
      </c>
      <c r="J44" s="202" t="n">
        <v>0</v>
      </c>
      <c r="K44" s="199" t="n">
        <f aca="false">SUM(E44:J44)</f>
        <v>0</v>
      </c>
      <c r="L44" s="380" t="n">
        <v>450560</v>
      </c>
    </row>
    <row r="45" customFormat="false" ht="19.5" hidden="false" customHeight="false" outlineLevel="0" collapsed="false">
      <c r="A45" s="195" t="s">
        <v>118</v>
      </c>
      <c r="B45" s="195" t="s">
        <v>142</v>
      </c>
      <c r="C45" s="196" t="s">
        <v>208</v>
      </c>
      <c r="D45" s="478" t="s">
        <v>209</v>
      </c>
      <c r="E45" s="202" t="n">
        <v>0</v>
      </c>
      <c r="F45" s="202" t="n">
        <v>0</v>
      </c>
      <c r="G45" s="202" t="n">
        <v>0</v>
      </c>
      <c r="H45" s="202" t="n">
        <v>0</v>
      </c>
      <c r="I45" s="202" t="n">
        <v>0</v>
      </c>
      <c r="J45" s="202" t="n">
        <v>0</v>
      </c>
      <c r="K45" s="199" t="n">
        <f aca="false">SUM(E45:J45)</f>
        <v>0</v>
      </c>
      <c r="L45" s="380" t="n">
        <v>24476068</v>
      </c>
    </row>
    <row r="46" customFormat="false" ht="12.8" hidden="false" customHeight="false" outlineLevel="0" collapsed="false">
      <c r="A46" s="195" t="s">
        <v>216</v>
      </c>
      <c r="B46" s="195" t="s">
        <v>217</v>
      </c>
      <c r="C46" s="196" t="s">
        <v>218</v>
      </c>
      <c r="D46" s="479" t="s">
        <v>219</v>
      </c>
      <c r="E46" s="202" t="n">
        <v>115778853</v>
      </c>
      <c r="F46" s="202" t="n">
        <v>153866174</v>
      </c>
      <c r="G46" s="202" t="n">
        <v>562486969</v>
      </c>
      <c r="H46" s="202" t="n">
        <v>601534074</v>
      </c>
      <c r="I46" s="202" t="n">
        <v>331808155</v>
      </c>
      <c r="J46" s="202" t="n">
        <v>468069361</v>
      </c>
      <c r="K46" s="199" t="n">
        <f aca="false">SUM(E46:J46)</f>
        <v>2233543586</v>
      </c>
      <c r="L46" s="380" t="n">
        <v>46838182010</v>
      </c>
    </row>
    <row r="47" customFormat="false" ht="12.8" hidden="false" customHeight="false" outlineLevel="0" collapsed="false">
      <c r="A47" s="195" t="s">
        <v>216</v>
      </c>
      <c r="B47" s="195" t="s">
        <v>217</v>
      </c>
      <c r="C47" s="196" t="s">
        <v>220</v>
      </c>
      <c r="D47" s="479" t="s">
        <v>221</v>
      </c>
      <c r="E47" s="202" t="n">
        <v>74669117</v>
      </c>
      <c r="F47" s="202" t="n">
        <v>85694787</v>
      </c>
      <c r="G47" s="202" t="n">
        <v>293171326</v>
      </c>
      <c r="H47" s="202" t="n">
        <v>267020959</v>
      </c>
      <c r="I47" s="202" t="n">
        <v>70074234</v>
      </c>
      <c r="J47" s="202" t="n">
        <v>157575629</v>
      </c>
      <c r="K47" s="199" t="n">
        <f aca="false">SUM(E47:J47)</f>
        <v>948206052</v>
      </c>
      <c r="L47" s="380" t="n">
        <v>39496737146</v>
      </c>
    </row>
    <row r="48" customFormat="false" ht="12.8" hidden="false" customHeight="false" outlineLevel="0" collapsed="false">
      <c r="A48" s="195" t="s">
        <v>216</v>
      </c>
      <c r="B48" s="195" t="s">
        <v>217</v>
      </c>
      <c r="C48" s="196" t="s">
        <v>222</v>
      </c>
      <c r="D48" s="479" t="s">
        <v>223</v>
      </c>
      <c r="E48" s="202" t="n">
        <v>8663918</v>
      </c>
      <c r="F48" s="202" t="n">
        <v>20601496</v>
      </c>
      <c r="G48" s="202" t="n">
        <v>112319763</v>
      </c>
      <c r="H48" s="202" t="n">
        <v>56309882</v>
      </c>
      <c r="I48" s="202" t="n">
        <v>25867821</v>
      </c>
      <c r="J48" s="202" t="n">
        <v>46114126</v>
      </c>
      <c r="K48" s="199" t="n">
        <f aca="false">SUM(E48:J48)</f>
        <v>269877006</v>
      </c>
      <c r="L48" s="380" t="n">
        <v>7395687284</v>
      </c>
    </row>
    <row r="49" customFormat="false" ht="12.8" hidden="false" customHeight="false" outlineLevel="0" collapsed="false">
      <c r="A49" s="195" t="s">
        <v>216</v>
      </c>
      <c r="B49" s="195" t="s">
        <v>217</v>
      </c>
      <c r="C49" s="196" t="s">
        <v>224</v>
      </c>
      <c r="D49" s="479" t="s">
        <v>225</v>
      </c>
      <c r="E49" s="202" t="n">
        <v>50153291</v>
      </c>
      <c r="F49" s="202" t="n">
        <v>145152835</v>
      </c>
      <c r="G49" s="202" t="n">
        <v>308791329</v>
      </c>
      <c r="H49" s="202" t="n">
        <v>82378843</v>
      </c>
      <c r="I49" s="202" t="n">
        <v>158891763</v>
      </c>
      <c r="J49" s="202" t="n">
        <v>82930080</v>
      </c>
      <c r="K49" s="199" t="n">
        <f aca="false">SUM(E49:J49)</f>
        <v>828298141</v>
      </c>
      <c r="L49" s="380" t="n">
        <v>15018874136</v>
      </c>
    </row>
    <row r="50" customFormat="false" ht="12.8" hidden="false" customHeight="false" outlineLevel="0" collapsed="false">
      <c r="A50" s="195" t="s">
        <v>216</v>
      </c>
      <c r="B50" s="195" t="s">
        <v>217</v>
      </c>
      <c r="C50" s="196" t="s">
        <v>226</v>
      </c>
      <c r="D50" s="479" t="s">
        <v>227</v>
      </c>
      <c r="E50" s="202" t="n">
        <v>0</v>
      </c>
      <c r="F50" s="202" t="n">
        <v>12605260</v>
      </c>
      <c r="G50" s="202" t="n">
        <v>34179276</v>
      </c>
      <c r="H50" s="202" t="n">
        <v>20638522</v>
      </c>
      <c r="I50" s="202" t="n">
        <v>28400984</v>
      </c>
      <c r="J50" s="202" t="n">
        <v>14001790</v>
      </c>
      <c r="K50" s="199" t="n">
        <f aca="false">SUM(E50:J50)</f>
        <v>109825832</v>
      </c>
      <c r="L50" s="380" t="n">
        <v>3763582879</v>
      </c>
    </row>
    <row r="51" customFormat="false" ht="12.8" hidden="false" customHeight="false" outlineLevel="0" collapsed="false">
      <c r="A51" s="195" t="s">
        <v>216</v>
      </c>
      <c r="B51" s="195" t="s">
        <v>217</v>
      </c>
      <c r="C51" s="196" t="s">
        <v>228</v>
      </c>
      <c r="D51" s="479" t="s">
        <v>229</v>
      </c>
      <c r="E51" s="202" t="n">
        <v>0</v>
      </c>
      <c r="F51" s="202" t="n">
        <v>0</v>
      </c>
      <c r="G51" s="202" t="n">
        <v>0</v>
      </c>
      <c r="H51" s="202" t="n">
        <v>0</v>
      </c>
      <c r="I51" s="202" t="n">
        <v>0</v>
      </c>
      <c r="J51" s="202" t="n">
        <v>0</v>
      </c>
      <c r="K51" s="199" t="n">
        <f aca="false">SUM(E51:J51)</f>
        <v>0</v>
      </c>
      <c r="L51" s="380" t="n">
        <v>55525256</v>
      </c>
    </row>
    <row r="52" customFormat="false" ht="12.8" hidden="false" customHeight="false" outlineLevel="0" collapsed="false">
      <c r="A52" s="195" t="s">
        <v>216</v>
      </c>
      <c r="B52" s="195" t="s">
        <v>217</v>
      </c>
      <c r="C52" s="196" t="s">
        <v>230</v>
      </c>
      <c r="D52" s="479" t="s">
        <v>231</v>
      </c>
      <c r="E52" s="202" t="n">
        <v>0</v>
      </c>
      <c r="F52" s="202" t="n">
        <v>0</v>
      </c>
      <c r="G52" s="202" t="n">
        <v>0</v>
      </c>
      <c r="H52" s="202" t="n">
        <v>0</v>
      </c>
      <c r="I52" s="202" t="n">
        <v>0</v>
      </c>
      <c r="J52" s="202" t="n">
        <v>0</v>
      </c>
      <c r="K52" s="199" t="n">
        <f aca="false">SUM(E52:J52)</f>
        <v>0</v>
      </c>
      <c r="L52" s="380" t="n">
        <v>2332801</v>
      </c>
    </row>
    <row r="53" customFormat="false" ht="12.8" hidden="false" customHeight="false" outlineLevel="0" collapsed="false">
      <c r="A53" s="195" t="s">
        <v>216</v>
      </c>
      <c r="B53" s="195" t="s">
        <v>217</v>
      </c>
      <c r="C53" s="196" t="s">
        <v>232</v>
      </c>
      <c r="D53" s="479" t="s">
        <v>233</v>
      </c>
      <c r="E53" s="202" t="n">
        <v>295000</v>
      </c>
      <c r="F53" s="202" t="n">
        <v>349800</v>
      </c>
      <c r="G53" s="202" t="n">
        <v>404000</v>
      </c>
      <c r="H53" s="202" t="n">
        <v>419200</v>
      </c>
      <c r="I53" s="202" t="n">
        <v>641500</v>
      </c>
      <c r="J53" s="202" t="n">
        <v>249600</v>
      </c>
      <c r="K53" s="199" t="n">
        <f aca="false">SUM(E53:J53)</f>
        <v>2359100</v>
      </c>
      <c r="L53" s="380" t="n">
        <v>46513300</v>
      </c>
    </row>
    <row r="54" customFormat="false" ht="19.5" hidden="false" customHeight="false" outlineLevel="0" collapsed="false">
      <c r="A54" s="195" t="s">
        <v>216</v>
      </c>
      <c r="B54" s="195" t="s">
        <v>217</v>
      </c>
      <c r="C54" s="196" t="s">
        <v>234</v>
      </c>
      <c r="D54" s="479" t="s">
        <v>235</v>
      </c>
      <c r="E54" s="202" t="n">
        <v>0</v>
      </c>
      <c r="F54" s="202" t="n">
        <v>0</v>
      </c>
      <c r="G54" s="202" t="n">
        <v>0</v>
      </c>
      <c r="H54" s="202" t="n">
        <v>0</v>
      </c>
      <c r="I54" s="202" t="n">
        <v>0</v>
      </c>
      <c r="J54" s="202" t="n">
        <v>0</v>
      </c>
      <c r="K54" s="199" t="n">
        <f aca="false">SUM(E54:J54)</f>
        <v>0</v>
      </c>
      <c r="L54" s="380" t="n">
        <v>0</v>
      </c>
    </row>
    <row r="55" customFormat="false" ht="12.8" hidden="false" customHeight="false" outlineLevel="0" collapsed="false">
      <c r="A55" s="195" t="s">
        <v>216</v>
      </c>
      <c r="B55" s="195" t="s">
        <v>561</v>
      </c>
      <c r="C55" s="196" t="s">
        <v>248</v>
      </c>
      <c r="D55" s="479" t="s">
        <v>249</v>
      </c>
      <c r="E55" s="202" t="n">
        <v>6949670</v>
      </c>
      <c r="F55" s="202" t="n">
        <v>76858370</v>
      </c>
      <c r="G55" s="202" t="n">
        <v>136656160</v>
      </c>
      <c r="H55" s="202" t="n">
        <v>21513650</v>
      </c>
      <c r="I55" s="202" t="n">
        <v>102329410</v>
      </c>
      <c r="J55" s="202" t="n">
        <v>57070860</v>
      </c>
      <c r="K55" s="199" t="n">
        <f aca="false">SUM(E55:J55)</f>
        <v>401378120</v>
      </c>
      <c r="L55" s="380" t="n">
        <v>4668376230</v>
      </c>
    </row>
    <row r="56" customFormat="false" ht="12.8" hidden="false" customHeight="false" outlineLevel="0" collapsed="false">
      <c r="A56" s="195" t="s">
        <v>216</v>
      </c>
      <c r="B56" s="195" t="s">
        <v>561</v>
      </c>
      <c r="C56" s="196" t="s">
        <v>250</v>
      </c>
      <c r="D56" s="479" t="s">
        <v>251</v>
      </c>
      <c r="E56" s="202" t="n">
        <v>260</v>
      </c>
      <c r="F56" s="202" t="n">
        <v>0</v>
      </c>
      <c r="G56" s="202" t="n">
        <v>1690</v>
      </c>
      <c r="H56" s="202" t="n">
        <v>520</v>
      </c>
      <c r="I56" s="202" t="n">
        <v>0</v>
      </c>
      <c r="J56" s="202" t="n">
        <v>1690</v>
      </c>
      <c r="K56" s="199" t="n">
        <f aca="false">SUM(E56:J56)</f>
        <v>4160</v>
      </c>
      <c r="L56" s="380" t="n">
        <v>1540630</v>
      </c>
    </row>
    <row r="57" customFormat="false" ht="12.8" hidden="false" customHeight="false" outlineLevel="0" collapsed="false">
      <c r="A57" s="195" t="s">
        <v>216</v>
      </c>
      <c r="B57" s="195" t="s">
        <v>561</v>
      </c>
      <c r="C57" s="196" t="s">
        <v>252</v>
      </c>
      <c r="D57" s="479" t="s">
        <v>253</v>
      </c>
      <c r="E57" s="202" t="n">
        <v>18620</v>
      </c>
      <c r="F57" s="202" t="n">
        <v>1120</v>
      </c>
      <c r="G57" s="202" t="n">
        <v>11340</v>
      </c>
      <c r="H57" s="202" t="n">
        <v>16520</v>
      </c>
      <c r="I57" s="202" t="n">
        <v>0</v>
      </c>
      <c r="J57" s="202" t="n">
        <v>89460</v>
      </c>
      <c r="K57" s="199" t="n">
        <f aca="false">SUM(E57:J57)</f>
        <v>137060</v>
      </c>
      <c r="L57" s="380" t="n">
        <v>9412620</v>
      </c>
    </row>
    <row r="58" customFormat="false" ht="12.8" hidden="false" customHeight="false" outlineLevel="0" collapsed="false">
      <c r="A58" s="195" t="s">
        <v>216</v>
      </c>
      <c r="B58" s="195" t="s">
        <v>561</v>
      </c>
      <c r="C58" s="196" t="s">
        <v>254</v>
      </c>
      <c r="D58" s="479" t="s">
        <v>255</v>
      </c>
      <c r="E58" s="202" t="n">
        <v>0</v>
      </c>
      <c r="F58" s="202" t="n">
        <v>14820</v>
      </c>
      <c r="G58" s="202" t="n">
        <v>166870</v>
      </c>
      <c r="H58" s="202" t="n">
        <v>0</v>
      </c>
      <c r="I58" s="202" t="n">
        <v>79520</v>
      </c>
      <c r="J58" s="202" t="n">
        <v>0</v>
      </c>
      <c r="K58" s="199" t="n">
        <f aca="false">SUM(E58:J58)</f>
        <v>261210</v>
      </c>
      <c r="L58" s="380" t="n">
        <v>10935240</v>
      </c>
    </row>
    <row r="59" customFormat="false" ht="19.5" hidden="false" customHeight="false" outlineLevel="0" collapsed="false">
      <c r="A59" s="195" t="s">
        <v>216</v>
      </c>
      <c r="B59" s="195" t="s">
        <v>561</v>
      </c>
      <c r="C59" s="196" t="s">
        <v>256</v>
      </c>
      <c r="D59" s="479" t="s">
        <v>257</v>
      </c>
      <c r="E59" s="202" t="n">
        <v>0</v>
      </c>
      <c r="F59" s="202" t="n">
        <v>0</v>
      </c>
      <c r="G59" s="202" t="n">
        <v>104800</v>
      </c>
      <c r="H59" s="202" t="n">
        <v>0</v>
      </c>
      <c r="I59" s="202" t="n">
        <v>0</v>
      </c>
      <c r="J59" s="202" t="n">
        <v>0</v>
      </c>
      <c r="K59" s="199" t="n">
        <f aca="false">SUM(E59:J59)</f>
        <v>104800</v>
      </c>
      <c r="L59" s="380" t="n">
        <v>1419600</v>
      </c>
    </row>
    <row r="60" customFormat="false" ht="12.8" hidden="false" customHeight="false" outlineLevel="0" collapsed="false">
      <c r="A60" s="195" t="s">
        <v>216</v>
      </c>
      <c r="B60" s="195" t="s">
        <v>561</v>
      </c>
      <c r="C60" s="196" t="s">
        <v>258</v>
      </c>
      <c r="D60" s="479" t="s">
        <v>259</v>
      </c>
      <c r="E60" s="202" t="n">
        <v>0</v>
      </c>
      <c r="F60" s="202" t="n">
        <v>28800</v>
      </c>
      <c r="G60" s="202" t="n">
        <v>0</v>
      </c>
      <c r="H60" s="202" t="n">
        <v>0</v>
      </c>
      <c r="I60" s="202" t="n">
        <v>0</v>
      </c>
      <c r="J60" s="202" t="n">
        <v>0</v>
      </c>
      <c r="K60" s="199" t="n">
        <f aca="false">SUM(E60:J60)</f>
        <v>28800</v>
      </c>
      <c r="L60" s="380" t="n">
        <v>551265600</v>
      </c>
    </row>
    <row r="61" customFormat="false" ht="12.8" hidden="false" customHeight="false" outlineLevel="0" collapsed="false">
      <c r="A61" s="195" t="s">
        <v>216</v>
      </c>
      <c r="B61" s="195" t="s">
        <v>561</v>
      </c>
      <c r="C61" s="196" t="s">
        <v>260</v>
      </c>
      <c r="D61" s="479" t="s">
        <v>261</v>
      </c>
      <c r="E61" s="202" t="n">
        <v>0</v>
      </c>
      <c r="F61" s="202" t="n">
        <v>0</v>
      </c>
      <c r="G61" s="202" t="n">
        <v>0</v>
      </c>
      <c r="H61" s="202" t="n">
        <v>0</v>
      </c>
      <c r="I61" s="202" t="n">
        <v>0</v>
      </c>
      <c r="J61" s="202" t="n">
        <v>0</v>
      </c>
      <c r="K61" s="199" t="n">
        <f aca="false">SUM(E61:J61)</f>
        <v>0</v>
      </c>
      <c r="L61" s="380" t="n">
        <v>1857950</v>
      </c>
    </row>
    <row r="62" customFormat="false" ht="12.8" hidden="false" customHeight="false" outlineLevel="0" collapsed="false">
      <c r="A62" s="195" t="s">
        <v>216</v>
      </c>
      <c r="B62" s="195" t="s">
        <v>561</v>
      </c>
      <c r="C62" s="196" t="s">
        <v>262</v>
      </c>
      <c r="D62" s="479" t="s">
        <v>263</v>
      </c>
      <c r="E62" s="202" t="n">
        <v>0</v>
      </c>
      <c r="F62" s="202" t="n">
        <v>0</v>
      </c>
      <c r="G62" s="202" t="n">
        <v>0</v>
      </c>
      <c r="H62" s="202" t="n">
        <v>0</v>
      </c>
      <c r="I62" s="202" t="n">
        <v>0</v>
      </c>
      <c r="J62" s="202" t="n">
        <v>0</v>
      </c>
      <c r="K62" s="199" t="n">
        <f aca="false">SUM(E62:J62)</f>
        <v>0</v>
      </c>
      <c r="L62" s="380" t="n">
        <v>0</v>
      </c>
    </row>
    <row r="63" customFormat="false" ht="12.8" hidden="false" customHeight="false" outlineLevel="0" collapsed="false">
      <c r="A63" s="195" t="s">
        <v>216</v>
      </c>
      <c r="B63" s="195" t="s">
        <v>561</v>
      </c>
      <c r="C63" s="196" t="s">
        <v>264</v>
      </c>
      <c r="D63" s="479" t="s">
        <v>265</v>
      </c>
      <c r="E63" s="202" t="n">
        <v>0</v>
      </c>
      <c r="F63" s="202" t="n">
        <v>0</v>
      </c>
      <c r="G63" s="202" t="n">
        <v>0</v>
      </c>
      <c r="H63" s="202" t="n">
        <v>0</v>
      </c>
      <c r="I63" s="202" t="n">
        <v>0</v>
      </c>
      <c r="J63" s="202" t="n">
        <v>0</v>
      </c>
      <c r="K63" s="199" t="n">
        <f aca="false">SUM(E63:J63)</f>
        <v>0</v>
      </c>
      <c r="L63" s="380" t="n">
        <v>0</v>
      </c>
    </row>
    <row r="64" customFormat="false" ht="19.5" hidden="false" customHeight="false" outlineLevel="0" collapsed="false">
      <c r="A64" s="195" t="s">
        <v>216</v>
      </c>
      <c r="B64" s="195" t="s">
        <v>561</v>
      </c>
      <c r="C64" s="196" t="s">
        <v>266</v>
      </c>
      <c r="D64" s="479" t="s">
        <v>267</v>
      </c>
      <c r="E64" s="202" t="n">
        <v>0</v>
      </c>
      <c r="F64" s="202" t="n">
        <v>0</v>
      </c>
      <c r="G64" s="202" t="n">
        <v>0</v>
      </c>
      <c r="H64" s="202" t="n">
        <v>0</v>
      </c>
      <c r="I64" s="202" t="n">
        <v>0</v>
      </c>
      <c r="J64" s="202" t="n">
        <v>0</v>
      </c>
      <c r="K64" s="199" t="n">
        <f aca="false">SUM(E64:J64)</f>
        <v>0</v>
      </c>
      <c r="L64" s="380" t="n">
        <v>0</v>
      </c>
    </row>
    <row r="65" customFormat="false" ht="12.8" hidden="false" customHeight="false" outlineLevel="0" collapsed="false">
      <c r="A65" s="195" t="s">
        <v>216</v>
      </c>
      <c r="B65" s="195" t="s">
        <v>135</v>
      </c>
      <c r="C65" s="196" t="s">
        <v>286</v>
      </c>
      <c r="D65" s="479" t="s">
        <v>287</v>
      </c>
      <c r="E65" s="202" t="n">
        <v>0</v>
      </c>
      <c r="F65" s="202" t="n">
        <v>0</v>
      </c>
      <c r="G65" s="202" t="n">
        <v>0</v>
      </c>
      <c r="H65" s="202" t="n">
        <v>0</v>
      </c>
      <c r="I65" s="202" t="n">
        <v>0</v>
      </c>
      <c r="J65" s="202" t="n">
        <v>0</v>
      </c>
      <c r="K65" s="199" t="n">
        <f aca="false">SUM(E65:J65)</f>
        <v>0</v>
      </c>
      <c r="L65" s="380" t="n">
        <v>150588248</v>
      </c>
    </row>
    <row r="66" customFormat="false" ht="19.5" hidden="false" customHeight="false" outlineLevel="0" collapsed="false">
      <c r="A66" s="195" t="s">
        <v>216</v>
      </c>
      <c r="B66" s="195" t="s">
        <v>135</v>
      </c>
      <c r="C66" s="196" t="s">
        <v>288</v>
      </c>
      <c r="D66" s="479" t="s">
        <v>289</v>
      </c>
      <c r="E66" s="202" t="n">
        <v>0</v>
      </c>
      <c r="F66" s="202" t="n">
        <v>0</v>
      </c>
      <c r="G66" s="202" t="n">
        <v>0</v>
      </c>
      <c r="H66" s="202" t="n">
        <v>1574500</v>
      </c>
      <c r="I66" s="202" t="n">
        <v>0</v>
      </c>
      <c r="J66" s="202" t="n">
        <v>0</v>
      </c>
      <c r="K66" s="199" t="n">
        <f aca="false">SUM(E66:J66)</f>
        <v>1574500</v>
      </c>
      <c r="L66" s="380" t="n">
        <v>105330500</v>
      </c>
    </row>
    <row r="67" customFormat="false" ht="12.8" hidden="false" customHeight="false" outlineLevel="0" collapsed="false">
      <c r="A67" s="195" t="s">
        <v>216</v>
      </c>
      <c r="B67" s="195" t="s">
        <v>142</v>
      </c>
      <c r="C67" s="196" t="s">
        <v>296</v>
      </c>
      <c r="D67" s="479" t="s">
        <v>297</v>
      </c>
      <c r="E67" s="202" t="n">
        <v>2919525</v>
      </c>
      <c r="F67" s="202" t="n">
        <v>4521151</v>
      </c>
      <c r="G67" s="202" t="n">
        <v>9330354</v>
      </c>
      <c r="H67" s="202" t="n">
        <v>1744246</v>
      </c>
      <c r="I67" s="202" t="n">
        <v>6628196</v>
      </c>
      <c r="J67" s="202" t="n">
        <v>3071740</v>
      </c>
      <c r="K67" s="199" t="n">
        <f aca="false">SUM(E67:J67)</f>
        <v>28215212</v>
      </c>
      <c r="L67" s="380" t="n">
        <v>240738106</v>
      </c>
    </row>
    <row r="68" customFormat="false" ht="12.8" hidden="false" customHeight="false" outlineLevel="0" collapsed="false">
      <c r="A68" s="195" t="s">
        <v>216</v>
      </c>
      <c r="B68" s="195" t="s">
        <v>142</v>
      </c>
      <c r="C68" s="196" t="s">
        <v>298</v>
      </c>
      <c r="D68" s="479" t="s">
        <v>299</v>
      </c>
      <c r="E68" s="202" t="n">
        <v>319202</v>
      </c>
      <c r="F68" s="202" t="n">
        <v>0</v>
      </c>
      <c r="G68" s="202" t="n">
        <v>26388</v>
      </c>
      <c r="H68" s="202" t="n">
        <v>0</v>
      </c>
      <c r="I68" s="202" t="n">
        <v>0</v>
      </c>
      <c r="J68" s="202" t="n">
        <v>0</v>
      </c>
      <c r="K68" s="199" t="n">
        <f aca="false">SUM(E68:J68)</f>
        <v>345590</v>
      </c>
      <c r="L68" s="380" t="n">
        <v>25310525</v>
      </c>
    </row>
    <row r="69" customFormat="false" ht="12.8" hidden="false" customHeight="false" outlineLevel="0" collapsed="false">
      <c r="A69" s="195" t="s">
        <v>216</v>
      </c>
      <c r="B69" s="195" t="s">
        <v>142</v>
      </c>
      <c r="C69" s="196" t="s">
        <v>300</v>
      </c>
      <c r="D69" s="479" t="s">
        <v>301</v>
      </c>
      <c r="E69" s="202" t="n">
        <v>983600</v>
      </c>
      <c r="F69" s="202" t="n">
        <v>1190000</v>
      </c>
      <c r="G69" s="202" t="n">
        <v>4079500</v>
      </c>
      <c r="H69" s="202" t="n">
        <v>6656500</v>
      </c>
      <c r="I69" s="202" t="n">
        <v>3435700</v>
      </c>
      <c r="J69" s="202" t="n">
        <v>7841200</v>
      </c>
      <c r="K69" s="199" t="n">
        <f aca="false">SUM(E69:J69)</f>
        <v>24186500</v>
      </c>
      <c r="L69" s="380" t="n">
        <v>1315555700</v>
      </c>
    </row>
    <row r="70" customFormat="false" ht="12.8" hidden="false" customHeight="false" outlineLevel="0" collapsed="false">
      <c r="A70" s="195" t="s">
        <v>216</v>
      </c>
      <c r="B70" s="195" t="s">
        <v>142</v>
      </c>
      <c r="C70" s="196" t="s">
        <v>302</v>
      </c>
      <c r="D70" s="479" t="s">
        <v>303</v>
      </c>
      <c r="E70" s="202" t="n">
        <v>47141400</v>
      </c>
      <c r="F70" s="202" t="n">
        <v>61725400</v>
      </c>
      <c r="G70" s="202" t="n">
        <v>96197600</v>
      </c>
      <c r="H70" s="202" t="n">
        <v>88813700</v>
      </c>
      <c r="I70" s="202" t="n">
        <v>74834800</v>
      </c>
      <c r="J70" s="202" t="n">
        <v>94980200</v>
      </c>
      <c r="K70" s="199" t="n">
        <f aca="false">SUM(E70:J70)</f>
        <v>463693100</v>
      </c>
      <c r="L70" s="380" t="n">
        <v>8826184900</v>
      </c>
    </row>
    <row r="71" customFormat="false" ht="19.5" hidden="false" customHeight="false" outlineLevel="0" collapsed="false">
      <c r="A71" s="195" t="s">
        <v>216</v>
      </c>
      <c r="B71" s="195" t="s">
        <v>142</v>
      </c>
      <c r="C71" s="196" t="s">
        <v>304</v>
      </c>
      <c r="D71" s="479" t="s">
        <v>305</v>
      </c>
      <c r="E71" s="202" t="n">
        <v>0</v>
      </c>
      <c r="F71" s="202" t="n">
        <v>0</v>
      </c>
      <c r="G71" s="202" t="n">
        <v>0</v>
      </c>
      <c r="H71" s="202" t="n">
        <v>28600</v>
      </c>
      <c r="I71" s="202" t="n">
        <v>0</v>
      </c>
      <c r="J71" s="202" t="n">
        <v>0</v>
      </c>
      <c r="K71" s="199" t="n">
        <f aca="false">SUM(E71:J71)</f>
        <v>28600</v>
      </c>
      <c r="L71" s="380" t="n">
        <v>1741640</v>
      </c>
    </row>
    <row r="72" customFormat="false" ht="12.8" hidden="false" customHeight="false" outlineLevel="0" collapsed="false">
      <c r="A72" s="195" t="s">
        <v>216</v>
      </c>
      <c r="B72" s="195" t="s">
        <v>142</v>
      </c>
      <c r="C72" s="196" t="s">
        <v>306</v>
      </c>
      <c r="D72" s="479" t="s">
        <v>307</v>
      </c>
      <c r="E72" s="202" t="n">
        <v>103219800</v>
      </c>
      <c r="F72" s="202" t="n">
        <v>212037300</v>
      </c>
      <c r="G72" s="202" t="n">
        <v>348049800</v>
      </c>
      <c r="H72" s="202" t="n">
        <v>505897600</v>
      </c>
      <c r="I72" s="202" t="n">
        <v>246136600</v>
      </c>
      <c r="J72" s="202" t="n">
        <v>273877500</v>
      </c>
      <c r="K72" s="199" t="n">
        <f aca="false">SUM(E72:J72)</f>
        <v>1689218600</v>
      </c>
      <c r="L72" s="380" t="n">
        <v>56798897650</v>
      </c>
    </row>
    <row r="73" customFormat="false" ht="12.8" hidden="false" customHeight="false" outlineLevel="0" collapsed="false">
      <c r="A73" s="195" t="s">
        <v>216</v>
      </c>
      <c r="B73" s="195" t="s">
        <v>142</v>
      </c>
      <c r="C73" s="196" t="s">
        <v>308</v>
      </c>
      <c r="D73" s="479" t="s">
        <v>309</v>
      </c>
      <c r="E73" s="202" t="n">
        <v>46691800</v>
      </c>
      <c r="F73" s="202" t="n">
        <v>729981200</v>
      </c>
      <c r="G73" s="202" t="n">
        <v>656375200</v>
      </c>
      <c r="H73" s="202" t="n">
        <v>78324400</v>
      </c>
      <c r="I73" s="202" t="n">
        <v>114117000</v>
      </c>
      <c r="J73" s="202" t="n">
        <v>46976000</v>
      </c>
      <c r="K73" s="199" t="n">
        <f aca="false">SUM(E73:J73)</f>
        <v>1672465600</v>
      </c>
      <c r="L73" s="380" t="n">
        <v>23349071794</v>
      </c>
    </row>
    <row r="74" customFormat="false" ht="19.5" hidden="false" customHeight="false" outlineLevel="0" collapsed="false">
      <c r="A74" s="195" t="s">
        <v>216</v>
      </c>
      <c r="B74" s="195" t="s">
        <v>142</v>
      </c>
      <c r="C74" s="196" t="s">
        <v>310</v>
      </c>
      <c r="D74" s="479" t="s">
        <v>311</v>
      </c>
      <c r="E74" s="202" t="n">
        <v>31412220</v>
      </c>
      <c r="F74" s="202" t="n">
        <v>196003470</v>
      </c>
      <c r="G74" s="202" t="n">
        <v>1560179613</v>
      </c>
      <c r="H74" s="202" t="n">
        <v>117568896</v>
      </c>
      <c r="I74" s="202" t="n">
        <v>293985346</v>
      </c>
      <c r="J74" s="202" t="n">
        <v>48538170</v>
      </c>
      <c r="K74" s="199" t="n">
        <f aca="false">SUM(E74:J74)</f>
        <v>2247687715</v>
      </c>
      <c r="L74" s="380" t="n">
        <v>16222985031</v>
      </c>
    </row>
    <row r="75" customFormat="false" ht="12.8" hidden="false" customHeight="false" outlineLevel="0" collapsed="false">
      <c r="A75" s="195" t="s">
        <v>216</v>
      </c>
      <c r="B75" s="195" t="s">
        <v>142</v>
      </c>
      <c r="C75" s="196" t="s">
        <v>312</v>
      </c>
      <c r="D75" s="479" t="s">
        <v>313</v>
      </c>
      <c r="E75" s="202" t="n">
        <v>8017000</v>
      </c>
      <c r="F75" s="202" t="n">
        <v>117489100</v>
      </c>
      <c r="G75" s="202" t="n">
        <v>172537000</v>
      </c>
      <c r="H75" s="202" t="n">
        <v>93616500</v>
      </c>
      <c r="I75" s="202" t="n">
        <v>105814700</v>
      </c>
      <c r="J75" s="202" t="n">
        <v>56321500</v>
      </c>
      <c r="K75" s="199" t="n">
        <f aca="false">SUM(E75:J75)</f>
        <v>553795800</v>
      </c>
      <c r="L75" s="380" t="n">
        <v>10865055100</v>
      </c>
    </row>
    <row r="76" customFormat="false" ht="12.8" hidden="false" customHeight="false" outlineLevel="0" collapsed="false">
      <c r="A76" s="195" t="s">
        <v>216</v>
      </c>
      <c r="B76" s="195" t="s">
        <v>142</v>
      </c>
      <c r="C76" s="196" t="s">
        <v>314</v>
      </c>
      <c r="D76" s="479" t="s">
        <v>315</v>
      </c>
      <c r="E76" s="202" t="n">
        <v>4044900</v>
      </c>
      <c r="F76" s="202" t="n">
        <v>110577100</v>
      </c>
      <c r="G76" s="202" t="n">
        <v>85554200</v>
      </c>
      <c r="H76" s="202" t="n">
        <v>5002100</v>
      </c>
      <c r="I76" s="202" t="n">
        <v>14878800</v>
      </c>
      <c r="J76" s="202" t="n">
        <v>19349200</v>
      </c>
      <c r="K76" s="199" t="n">
        <f aca="false">SUM(E76:J76)</f>
        <v>239406300</v>
      </c>
      <c r="L76" s="380" t="n">
        <v>2551440306</v>
      </c>
    </row>
    <row r="77" customFormat="false" ht="19.5" hidden="false" customHeight="false" outlineLevel="0" collapsed="false">
      <c r="A77" s="195" t="s">
        <v>216</v>
      </c>
      <c r="B77" s="195" t="s">
        <v>142</v>
      </c>
      <c r="C77" s="196" t="s">
        <v>316</v>
      </c>
      <c r="D77" s="479" t="s">
        <v>317</v>
      </c>
      <c r="E77" s="202" t="n">
        <v>0</v>
      </c>
      <c r="F77" s="202" t="n">
        <v>0</v>
      </c>
      <c r="G77" s="202" t="n">
        <v>5843376</v>
      </c>
      <c r="H77" s="202" t="n">
        <v>0</v>
      </c>
      <c r="I77" s="202" t="n">
        <v>8492840</v>
      </c>
      <c r="J77" s="202" t="n">
        <v>0</v>
      </c>
      <c r="K77" s="199" t="n">
        <f aca="false">SUM(E77:J77)</f>
        <v>14336216</v>
      </c>
      <c r="L77" s="380" t="n">
        <v>693849791</v>
      </c>
    </row>
    <row r="78" customFormat="false" ht="19.5" hidden="false" customHeight="false" outlineLevel="0" collapsed="false">
      <c r="A78" s="195" t="s">
        <v>216</v>
      </c>
      <c r="B78" s="195" t="s">
        <v>142</v>
      </c>
      <c r="C78" s="196" t="s">
        <v>318</v>
      </c>
      <c r="D78" s="479" t="s">
        <v>319</v>
      </c>
      <c r="E78" s="202" t="n">
        <v>1587800</v>
      </c>
      <c r="F78" s="202" t="n">
        <v>2791000</v>
      </c>
      <c r="G78" s="202" t="n">
        <v>4712500</v>
      </c>
      <c r="H78" s="202" t="n">
        <v>5693600</v>
      </c>
      <c r="I78" s="202" t="n">
        <v>522850</v>
      </c>
      <c r="J78" s="202" t="n">
        <v>741000</v>
      </c>
      <c r="K78" s="199" t="n">
        <f aca="false">SUM(E78:J78)</f>
        <v>16048750</v>
      </c>
      <c r="L78" s="380" t="n">
        <v>444777050</v>
      </c>
    </row>
    <row r="79" customFormat="false" ht="12.8" hidden="false" customHeight="false" outlineLevel="0" collapsed="false">
      <c r="A79" s="195" t="s">
        <v>216</v>
      </c>
      <c r="B79" s="195" t="s">
        <v>142</v>
      </c>
      <c r="C79" s="196" t="s">
        <v>330</v>
      </c>
      <c r="D79" s="479" t="s">
        <v>331</v>
      </c>
      <c r="E79" s="202" t="n">
        <v>2266830</v>
      </c>
      <c r="F79" s="202" t="n">
        <v>1490840</v>
      </c>
      <c r="G79" s="202" t="n">
        <v>3220880</v>
      </c>
      <c r="H79" s="202" t="n">
        <v>8294560</v>
      </c>
      <c r="I79" s="202" t="n">
        <v>1404520</v>
      </c>
      <c r="J79" s="202" t="n">
        <v>3904430</v>
      </c>
      <c r="K79" s="199" t="n">
        <f aca="false">SUM(E79:J79)</f>
        <v>20582060</v>
      </c>
      <c r="L79" s="380" t="n">
        <v>928257210</v>
      </c>
    </row>
    <row r="80" customFormat="false" ht="12.8" hidden="false" customHeight="false" outlineLevel="0" collapsed="false">
      <c r="A80" s="195" t="s">
        <v>216</v>
      </c>
      <c r="B80" s="195" t="s">
        <v>142</v>
      </c>
      <c r="C80" s="196" t="s">
        <v>335</v>
      </c>
      <c r="D80" s="479" t="s">
        <v>347</v>
      </c>
      <c r="E80" s="202" t="n">
        <v>93842000</v>
      </c>
      <c r="F80" s="202" t="n">
        <v>108704000</v>
      </c>
      <c r="G80" s="202" t="n">
        <v>217376000</v>
      </c>
      <c r="H80" s="202" t="n">
        <v>217790000</v>
      </c>
      <c r="I80" s="202" t="n">
        <v>201194000</v>
      </c>
      <c r="J80" s="202" t="n">
        <v>192192000</v>
      </c>
      <c r="K80" s="199" t="n">
        <f aca="false">SUM(E80:J80)</f>
        <v>1031098000</v>
      </c>
      <c r="L80" s="380" t="n">
        <v>23824165200</v>
      </c>
    </row>
    <row r="81" customFormat="false" ht="12.8" hidden="false" customHeight="false" outlineLevel="0" collapsed="false">
      <c r="A81" s="195" t="s">
        <v>216</v>
      </c>
      <c r="B81" s="195" t="s">
        <v>142</v>
      </c>
      <c r="C81" s="196" t="s">
        <v>337</v>
      </c>
      <c r="D81" s="479" t="s">
        <v>362</v>
      </c>
      <c r="E81" s="202" t="n">
        <v>22500000</v>
      </c>
      <c r="F81" s="202" t="n">
        <v>9880000</v>
      </c>
      <c r="G81" s="202" t="n">
        <v>15600000</v>
      </c>
      <c r="H81" s="202" t="n">
        <v>94760000</v>
      </c>
      <c r="I81" s="202" t="n">
        <v>11700000</v>
      </c>
      <c r="J81" s="202" t="n">
        <v>21850000</v>
      </c>
      <c r="K81" s="199" t="n">
        <f aca="false">SUM(E81:J81)</f>
        <v>176290000</v>
      </c>
      <c r="L81" s="380" t="n">
        <v>7084020000</v>
      </c>
    </row>
    <row r="82" customFormat="false" ht="12.8" hidden="false" customHeight="false" outlineLevel="0" collapsed="false">
      <c r="A82" s="195" t="s">
        <v>216</v>
      </c>
      <c r="B82" s="195" t="s">
        <v>142</v>
      </c>
      <c r="C82" s="196" t="s">
        <v>373</v>
      </c>
      <c r="D82" s="479" t="s">
        <v>374</v>
      </c>
      <c r="E82" s="202" t="n">
        <v>0</v>
      </c>
      <c r="F82" s="202" t="n">
        <v>0</v>
      </c>
      <c r="G82" s="202" t="n">
        <v>0</v>
      </c>
      <c r="H82" s="202" t="n">
        <v>575872</v>
      </c>
      <c r="I82" s="202" t="n">
        <v>0</v>
      </c>
      <c r="J82" s="202" t="n">
        <v>0</v>
      </c>
      <c r="K82" s="199" t="n">
        <f aca="false">SUM(E82:J82)</f>
        <v>575872</v>
      </c>
      <c r="L82" s="380" t="n">
        <v>275144673</v>
      </c>
    </row>
    <row r="83" customFormat="false" ht="19.5" hidden="false" customHeight="false" outlineLevel="0" collapsed="false">
      <c r="A83" s="195" t="s">
        <v>216</v>
      </c>
      <c r="B83" s="195" t="s">
        <v>142</v>
      </c>
      <c r="C83" s="196" t="s">
        <v>375</v>
      </c>
      <c r="D83" s="479" t="s">
        <v>376</v>
      </c>
      <c r="E83" s="202" t="n">
        <v>0</v>
      </c>
      <c r="F83" s="202" t="n">
        <v>0</v>
      </c>
      <c r="G83" s="202" t="n">
        <v>0</v>
      </c>
      <c r="H83" s="202" t="n">
        <v>0</v>
      </c>
      <c r="I83" s="202" t="n">
        <v>0</v>
      </c>
      <c r="J83" s="202" t="n">
        <v>0</v>
      </c>
      <c r="K83" s="199" t="n">
        <f aca="false">SUM(E83:J83)</f>
        <v>0</v>
      </c>
      <c r="L83" s="380" t="n">
        <v>233838174</v>
      </c>
    </row>
    <row r="84" customFormat="false" ht="12.8" hidden="false" customHeight="false" outlineLevel="0" collapsed="false">
      <c r="A84" s="195" t="s">
        <v>216</v>
      </c>
      <c r="B84" s="195" t="s">
        <v>142</v>
      </c>
      <c r="C84" s="196" t="s">
        <v>385</v>
      </c>
      <c r="D84" s="479" t="s">
        <v>386</v>
      </c>
      <c r="E84" s="202" t="n">
        <v>6178700</v>
      </c>
      <c r="F84" s="202" t="n">
        <v>6316650</v>
      </c>
      <c r="G84" s="202" t="n">
        <v>15041700</v>
      </c>
      <c r="H84" s="202" t="n">
        <v>10005000</v>
      </c>
      <c r="I84" s="202" t="n">
        <v>5751000</v>
      </c>
      <c r="J84" s="202" t="n">
        <v>861000</v>
      </c>
      <c r="K84" s="199" t="n">
        <f aca="false">SUM(E84:J84)</f>
        <v>44154050</v>
      </c>
      <c r="L84" s="380" t="n">
        <v>946895380</v>
      </c>
    </row>
    <row r="85" customFormat="false" ht="12.8" hidden="false" customHeight="false" outlineLevel="0" collapsed="false">
      <c r="A85" s="195" t="s">
        <v>216</v>
      </c>
      <c r="B85" s="195" t="s">
        <v>142</v>
      </c>
      <c r="C85" s="196" t="s">
        <v>397</v>
      </c>
      <c r="D85" s="479" t="s">
        <v>396</v>
      </c>
      <c r="E85" s="202" t="n">
        <v>76840</v>
      </c>
      <c r="F85" s="202" t="n">
        <v>191110</v>
      </c>
      <c r="G85" s="202" t="n">
        <v>201260</v>
      </c>
      <c r="H85" s="202" t="n">
        <v>359542</v>
      </c>
      <c r="I85" s="202" t="n">
        <v>64730</v>
      </c>
      <c r="J85" s="202" t="n">
        <v>137290</v>
      </c>
      <c r="K85" s="199" t="n">
        <f aca="false">SUM(E85:J85)</f>
        <v>1030772</v>
      </c>
      <c r="L85" s="380" t="n">
        <v>25489426</v>
      </c>
    </row>
    <row r="86" customFormat="false" ht="12.8" hidden="false" customHeight="false" outlineLevel="0" collapsed="false">
      <c r="A86" s="195" t="s">
        <v>216</v>
      </c>
      <c r="B86" s="195" t="s">
        <v>142</v>
      </c>
      <c r="C86" s="196" t="s">
        <v>343</v>
      </c>
      <c r="D86" s="479" t="s">
        <v>409</v>
      </c>
      <c r="E86" s="202" t="n">
        <v>358150</v>
      </c>
      <c r="F86" s="202" t="n">
        <v>79760</v>
      </c>
      <c r="G86" s="202" t="n">
        <v>632840</v>
      </c>
      <c r="H86" s="202" t="n">
        <v>2134340</v>
      </c>
      <c r="I86" s="202" t="n">
        <v>931800</v>
      </c>
      <c r="J86" s="202" t="n">
        <v>493440</v>
      </c>
      <c r="K86" s="199" t="n">
        <f aca="false">SUM(E86:J86)</f>
        <v>4630330</v>
      </c>
      <c r="L86" s="380" t="n">
        <v>218823080</v>
      </c>
    </row>
    <row r="87" customFormat="false" ht="19.5" hidden="false" customHeight="false" outlineLevel="0" collapsed="false">
      <c r="A87" s="195" t="s">
        <v>216</v>
      </c>
      <c r="B87" s="195" t="s">
        <v>142</v>
      </c>
      <c r="C87" s="196" t="s">
        <v>410</v>
      </c>
      <c r="D87" s="479" t="s">
        <v>411</v>
      </c>
      <c r="E87" s="202" t="n">
        <v>1604600</v>
      </c>
      <c r="F87" s="202" t="n">
        <v>1568130</v>
      </c>
      <c r="G87" s="202" t="n">
        <v>29113470</v>
      </c>
      <c r="H87" s="202" t="n">
        <v>5318550</v>
      </c>
      <c r="I87" s="202" t="n">
        <v>5565780</v>
      </c>
      <c r="J87" s="202" t="n">
        <v>17609500</v>
      </c>
      <c r="K87" s="199" t="n">
        <f aca="false">SUM(E87:J87)</f>
        <v>60780030</v>
      </c>
      <c r="L87" s="380" t="n">
        <v>724936480</v>
      </c>
    </row>
    <row r="88" customFormat="false" ht="19.5" hidden="false" customHeight="false" outlineLevel="0" collapsed="false">
      <c r="A88" s="195" t="s">
        <v>216</v>
      </c>
      <c r="B88" s="195" t="s">
        <v>142</v>
      </c>
      <c r="C88" s="196" t="s">
        <v>412</v>
      </c>
      <c r="D88" s="479" t="s">
        <v>413</v>
      </c>
      <c r="E88" s="202" t="n">
        <v>0</v>
      </c>
      <c r="F88" s="202" t="n">
        <v>291100</v>
      </c>
      <c r="G88" s="202" t="n">
        <v>234300</v>
      </c>
      <c r="H88" s="202" t="n">
        <v>0</v>
      </c>
      <c r="I88" s="202" t="n">
        <v>0</v>
      </c>
      <c r="J88" s="202" t="n">
        <v>0</v>
      </c>
      <c r="K88" s="199" t="n">
        <f aca="false">SUM(E88:J88)</f>
        <v>525400</v>
      </c>
      <c r="L88" s="380" t="n">
        <v>68354300</v>
      </c>
    </row>
    <row r="89" customFormat="false" ht="19.5" hidden="false" customHeight="false" outlineLevel="0" collapsed="false">
      <c r="A89" s="195" t="s">
        <v>216</v>
      </c>
      <c r="B89" s="195" t="s">
        <v>142</v>
      </c>
      <c r="C89" s="196" t="s">
        <v>414</v>
      </c>
      <c r="D89" s="479" t="s">
        <v>415</v>
      </c>
      <c r="E89" s="202" t="n">
        <v>1634960</v>
      </c>
      <c r="F89" s="202" t="n">
        <v>1060990</v>
      </c>
      <c r="G89" s="202" t="n">
        <v>2965850</v>
      </c>
      <c r="H89" s="202" t="n">
        <v>883360</v>
      </c>
      <c r="I89" s="202" t="n">
        <v>1332200</v>
      </c>
      <c r="J89" s="202" t="n">
        <v>2520800</v>
      </c>
      <c r="K89" s="199" t="n">
        <f aca="false">SUM(E89:J89)</f>
        <v>10398160</v>
      </c>
      <c r="L89" s="380" t="n">
        <v>150564610</v>
      </c>
    </row>
    <row r="90" customFormat="false" ht="12.8" hidden="false" customHeight="false" outlineLevel="0" collapsed="false">
      <c r="A90" s="195" t="s">
        <v>216</v>
      </c>
      <c r="B90" s="195" t="s">
        <v>142</v>
      </c>
      <c r="C90" s="196" t="s">
        <v>416</v>
      </c>
      <c r="D90" s="479" t="s">
        <v>417</v>
      </c>
      <c r="E90" s="202" t="n">
        <v>0</v>
      </c>
      <c r="F90" s="202" t="n">
        <v>0</v>
      </c>
      <c r="G90" s="202" t="n">
        <v>44000</v>
      </c>
      <c r="H90" s="202" t="n">
        <v>0</v>
      </c>
      <c r="I90" s="202" t="n">
        <v>0</v>
      </c>
      <c r="J90" s="202" t="n">
        <v>0</v>
      </c>
      <c r="K90" s="199" t="n">
        <f aca="false">SUM(E90:J90)</f>
        <v>44000</v>
      </c>
      <c r="L90" s="380" t="n">
        <v>124958800</v>
      </c>
    </row>
    <row r="91" customFormat="false" ht="12.8" hidden="false" customHeight="false" outlineLevel="0" collapsed="false">
      <c r="A91" s="195" t="s">
        <v>216</v>
      </c>
      <c r="B91" s="195" t="s">
        <v>142</v>
      </c>
      <c r="C91" s="196" t="s">
        <v>350</v>
      </c>
      <c r="D91" s="479" t="s">
        <v>418</v>
      </c>
      <c r="E91" s="202" t="n">
        <v>0</v>
      </c>
      <c r="F91" s="202" t="n">
        <v>3700000</v>
      </c>
      <c r="G91" s="202" t="n">
        <v>15676910</v>
      </c>
      <c r="H91" s="202" t="n">
        <v>0</v>
      </c>
      <c r="I91" s="202" t="n">
        <v>0</v>
      </c>
      <c r="J91" s="202" t="n">
        <v>0</v>
      </c>
      <c r="K91" s="199" t="n">
        <f aca="false">SUM(E91:J91)</f>
        <v>19376910</v>
      </c>
      <c r="L91" s="380" t="n">
        <v>688247560</v>
      </c>
    </row>
    <row r="92" customFormat="false" ht="12.8" hidden="false" customHeight="false" outlineLevel="0" collapsed="false">
      <c r="A92" s="195" t="s">
        <v>216</v>
      </c>
      <c r="B92" s="195" t="s">
        <v>142</v>
      </c>
      <c r="C92" s="196" t="s">
        <v>352</v>
      </c>
      <c r="D92" s="479" t="s">
        <v>419</v>
      </c>
      <c r="E92" s="202" t="n">
        <v>307500</v>
      </c>
      <c r="F92" s="202" t="n">
        <v>140399000</v>
      </c>
      <c r="G92" s="202" t="n">
        <v>40580000</v>
      </c>
      <c r="H92" s="202" t="n">
        <v>7904500</v>
      </c>
      <c r="I92" s="202" t="n">
        <v>5608000</v>
      </c>
      <c r="J92" s="202" t="n">
        <v>165000</v>
      </c>
      <c r="K92" s="199" t="n">
        <f aca="false">SUM(E92:J92)</f>
        <v>194964000</v>
      </c>
      <c r="L92" s="380" t="n">
        <v>2446367850</v>
      </c>
    </row>
    <row r="93" customFormat="false" ht="12.8" hidden="false" customHeight="false" outlineLevel="0" collapsed="false">
      <c r="A93" s="195" t="s">
        <v>216</v>
      </c>
      <c r="B93" s="195" t="s">
        <v>142</v>
      </c>
      <c r="C93" s="196" t="s">
        <v>420</v>
      </c>
      <c r="D93" s="479" t="s">
        <v>421</v>
      </c>
      <c r="E93" s="202" t="n">
        <v>0</v>
      </c>
      <c r="F93" s="202" t="n">
        <v>0</v>
      </c>
      <c r="G93" s="202" t="n">
        <v>0</v>
      </c>
      <c r="H93" s="202" t="n">
        <v>0</v>
      </c>
      <c r="I93" s="202" t="n">
        <v>0</v>
      </c>
      <c r="J93" s="202" t="n">
        <v>0</v>
      </c>
      <c r="K93" s="199" t="n">
        <f aca="false">SUM(E93:J93)</f>
        <v>0</v>
      </c>
      <c r="L93" s="380" t="n">
        <v>1352432164</v>
      </c>
    </row>
    <row r="94" customFormat="false" ht="12.8" hidden="false" customHeight="false" outlineLevel="0" collapsed="false">
      <c r="A94" s="195" t="s">
        <v>216</v>
      </c>
      <c r="B94" s="195" t="s">
        <v>142</v>
      </c>
      <c r="C94" s="196" t="s">
        <v>422</v>
      </c>
      <c r="D94" s="479" t="s">
        <v>423</v>
      </c>
      <c r="E94" s="202" t="n">
        <v>14625</v>
      </c>
      <c r="F94" s="202" t="n">
        <v>148925</v>
      </c>
      <c r="G94" s="202" t="n">
        <v>239785</v>
      </c>
      <c r="H94" s="202" t="n">
        <v>1937355</v>
      </c>
      <c r="I94" s="202" t="n">
        <v>38335</v>
      </c>
      <c r="J94" s="202" t="n">
        <v>97760</v>
      </c>
      <c r="K94" s="199" t="n">
        <f aca="false">SUM(E94:J94)</f>
        <v>2476785</v>
      </c>
      <c r="L94" s="380" t="n">
        <v>69600090</v>
      </c>
    </row>
    <row r="95" customFormat="false" ht="12.8" hidden="false" customHeight="false" outlineLevel="0" collapsed="false">
      <c r="A95" s="195" t="s">
        <v>216</v>
      </c>
      <c r="B95" s="195" t="s">
        <v>142</v>
      </c>
      <c r="C95" s="196" t="s">
        <v>424</v>
      </c>
      <c r="D95" s="479" t="s">
        <v>425</v>
      </c>
      <c r="E95" s="202" t="n">
        <v>1048350</v>
      </c>
      <c r="F95" s="202" t="n">
        <v>1078100</v>
      </c>
      <c r="G95" s="202" t="n">
        <v>3618550</v>
      </c>
      <c r="H95" s="202" t="n">
        <v>1025500</v>
      </c>
      <c r="I95" s="202" t="n">
        <v>2622980</v>
      </c>
      <c r="J95" s="202" t="n">
        <v>306150</v>
      </c>
      <c r="K95" s="199" t="n">
        <f aca="false">SUM(E95:J95)</f>
        <v>9699630</v>
      </c>
      <c r="L95" s="380" t="n">
        <v>563802910</v>
      </c>
    </row>
    <row r="96" customFormat="false" ht="12.8" hidden="false" customHeight="false" outlineLevel="0" collapsed="false">
      <c r="A96" s="195" t="s">
        <v>216</v>
      </c>
      <c r="B96" s="195" t="s">
        <v>142</v>
      </c>
      <c r="C96" s="196" t="s">
        <v>426</v>
      </c>
      <c r="D96" s="479" t="s">
        <v>427</v>
      </c>
      <c r="E96" s="202" t="n">
        <v>2260810</v>
      </c>
      <c r="F96" s="202" t="n">
        <v>2620623</v>
      </c>
      <c r="G96" s="202" t="n">
        <v>7079475</v>
      </c>
      <c r="H96" s="202" t="n">
        <v>1858999</v>
      </c>
      <c r="I96" s="202" t="n">
        <v>2527640</v>
      </c>
      <c r="J96" s="202" t="n">
        <v>2943877</v>
      </c>
      <c r="K96" s="199" t="n">
        <f aca="false">SUM(E96:J96)</f>
        <v>19291424</v>
      </c>
      <c r="L96" s="380" t="n">
        <v>917200827</v>
      </c>
    </row>
    <row r="97" customFormat="false" ht="19.5" hidden="false" customHeight="false" outlineLevel="0" collapsed="false">
      <c r="A97" s="195" t="s">
        <v>216</v>
      </c>
      <c r="B97" s="195" t="s">
        <v>142</v>
      </c>
      <c r="C97" s="196" t="s">
        <v>428</v>
      </c>
      <c r="D97" s="479" t="s">
        <v>429</v>
      </c>
      <c r="E97" s="202" t="n">
        <v>5500</v>
      </c>
      <c r="F97" s="202" t="n">
        <v>19530</v>
      </c>
      <c r="G97" s="202" t="n">
        <v>19620</v>
      </c>
      <c r="H97" s="202" t="n">
        <v>4680</v>
      </c>
      <c r="I97" s="202" t="n">
        <v>5810</v>
      </c>
      <c r="J97" s="202" t="n">
        <v>660</v>
      </c>
      <c r="K97" s="199" t="n">
        <f aca="false">SUM(E97:J97)</f>
        <v>55800</v>
      </c>
      <c r="L97" s="380" t="n">
        <v>1806437</v>
      </c>
    </row>
    <row r="98" customFormat="false" ht="12.8" hidden="false" customHeight="false" outlineLevel="0" collapsed="false">
      <c r="A98" s="195" t="s">
        <v>216</v>
      </c>
      <c r="B98" s="195" t="s">
        <v>142</v>
      </c>
      <c r="C98" s="196" t="s">
        <v>360</v>
      </c>
      <c r="D98" s="479" t="s">
        <v>430</v>
      </c>
      <c r="E98" s="202" t="n">
        <v>28835700</v>
      </c>
      <c r="F98" s="202" t="n">
        <v>155180200</v>
      </c>
      <c r="G98" s="202" t="n">
        <v>242566100</v>
      </c>
      <c r="H98" s="202" t="n">
        <v>34837400</v>
      </c>
      <c r="I98" s="202" t="n">
        <v>292061000</v>
      </c>
      <c r="J98" s="202" t="n">
        <v>166035500</v>
      </c>
      <c r="K98" s="199" t="n">
        <f aca="false">SUM(E98:J98)</f>
        <v>919515900</v>
      </c>
      <c r="L98" s="380" t="n">
        <v>4250814000</v>
      </c>
    </row>
    <row r="99" customFormat="false" ht="19.5" hidden="false" customHeight="false" outlineLevel="0" collapsed="false">
      <c r="A99" s="195" t="s">
        <v>216</v>
      </c>
      <c r="B99" s="195" t="s">
        <v>142</v>
      </c>
      <c r="C99" s="196" t="s">
        <v>431</v>
      </c>
      <c r="D99" s="479" t="s">
        <v>432</v>
      </c>
      <c r="E99" s="202" t="n">
        <v>6571854</v>
      </c>
      <c r="F99" s="202" t="n">
        <v>19306109</v>
      </c>
      <c r="G99" s="202" t="n">
        <v>39895611</v>
      </c>
      <c r="H99" s="202" t="n">
        <v>11700806</v>
      </c>
      <c r="I99" s="202" t="n">
        <v>26566435</v>
      </c>
      <c r="J99" s="202" t="n">
        <v>6339842</v>
      </c>
      <c r="K99" s="199" t="n">
        <f aca="false">SUM(E99:J99)</f>
        <v>110380657</v>
      </c>
      <c r="L99" s="380" t="n">
        <v>3001820325</v>
      </c>
    </row>
    <row r="100" customFormat="false" ht="12.8" hidden="false" customHeight="false" outlineLevel="0" collapsed="false">
      <c r="A100" s="195" t="s">
        <v>216</v>
      </c>
      <c r="B100" s="195" t="s">
        <v>142</v>
      </c>
      <c r="C100" s="196" t="s">
        <v>433</v>
      </c>
      <c r="D100" s="479" t="s">
        <v>434</v>
      </c>
      <c r="E100" s="202" t="n">
        <v>4080000</v>
      </c>
      <c r="F100" s="202" t="n">
        <v>22068000</v>
      </c>
      <c r="G100" s="202" t="n">
        <v>9528000</v>
      </c>
      <c r="H100" s="202" t="n">
        <v>240000</v>
      </c>
      <c r="I100" s="202" t="n">
        <v>16524000</v>
      </c>
      <c r="J100" s="202" t="n">
        <v>0</v>
      </c>
      <c r="K100" s="199" t="n">
        <f aca="false">SUM(E100:J100)</f>
        <v>52440000</v>
      </c>
      <c r="L100" s="380" t="n">
        <v>1899272160</v>
      </c>
    </row>
    <row r="101" customFormat="false" ht="19.5" hidden="false" customHeight="false" outlineLevel="0" collapsed="false">
      <c r="A101" s="195" t="s">
        <v>216</v>
      </c>
      <c r="B101" s="195" t="s">
        <v>142</v>
      </c>
      <c r="C101" s="196" t="s">
        <v>435</v>
      </c>
      <c r="D101" s="479" t="s">
        <v>436</v>
      </c>
      <c r="E101" s="202" t="n">
        <v>0</v>
      </c>
      <c r="F101" s="202" t="n">
        <v>124280</v>
      </c>
      <c r="G101" s="202" t="n">
        <v>654000</v>
      </c>
      <c r="H101" s="202" t="n">
        <v>52880</v>
      </c>
      <c r="I101" s="202" t="n">
        <v>3336860</v>
      </c>
      <c r="J101" s="202" t="n">
        <v>222710</v>
      </c>
      <c r="K101" s="199" t="n">
        <f aca="false">SUM(E101:J101)</f>
        <v>4390730</v>
      </c>
      <c r="L101" s="380" t="n">
        <v>23772360</v>
      </c>
    </row>
    <row r="102" customFormat="false" ht="12.8" hidden="false" customHeight="false" outlineLevel="0" collapsed="false">
      <c r="A102" s="195" t="s">
        <v>216</v>
      </c>
      <c r="B102" s="195" t="s">
        <v>142</v>
      </c>
      <c r="C102" s="196" t="s">
        <v>437</v>
      </c>
      <c r="D102" s="479" t="s">
        <v>438</v>
      </c>
      <c r="E102" s="202" t="n">
        <v>8400</v>
      </c>
      <c r="F102" s="202" t="n">
        <v>0</v>
      </c>
      <c r="G102" s="202" t="n">
        <v>0</v>
      </c>
      <c r="H102" s="202" t="n">
        <v>6440</v>
      </c>
      <c r="I102" s="202" t="n">
        <v>0</v>
      </c>
      <c r="J102" s="202" t="n">
        <v>0</v>
      </c>
      <c r="K102" s="199" t="n">
        <f aca="false">SUM(E102:J102)</f>
        <v>14840</v>
      </c>
      <c r="L102" s="380" t="n">
        <v>563300</v>
      </c>
    </row>
    <row r="103" customFormat="false" ht="12.8" hidden="false" customHeight="false" outlineLevel="0" collapsed="false">
      <c r="A103" s="195" t="s">
        <v>216</v>
      </c>
      <c r="B103" s="195" t="s">
        <v>142</v>
      </c>
      <c r="C103" s="196" t="s">
        <v>439</v>
      </c>
      <c r="D103" s="479" t="s">
        <v>440</v>
      </c>
      <c r="E103" s="202" t="n">
        <v>0</v>
      </c>
      <c r="F103" s="202" t="n">
        <v>2116800</v>
      </c>
      <c r="G103" s="202" t="n">
        <v>0</v>
      </c>
      <c r="H103" s="202" t="n">
        <v>0</v>
      </c>
      <c r="I103" s="202" t="n">
        <v>0</v>
      </c>
      <c r="J103" s="202" t="n">
        <v>0</v>
      </c>
      <c r="K103" s="199" t="n">
        <f aca="false">SUM(E103:J103)</f>
        <v>2116800</v>
      </c>
      <c r="L103" s="380" t="n">
        <v>86210450</v>
      </c>
    </row>
    <row r="104" customFormat="false" ht="12.8" hidden="false" customHeight="false" outlineLevel="0" collapsed="false">
      <c r="A104" s="195" t="s">
        <v>216</v>
      </c>
      <c r="B104" s="195" t="s">
        <v>142</v>
      </c>
      <c r="C104" s="196" t="s">
        <v>441</v>
      </c>
      <c r="D104" s="479" t="s">
        <v>442</v>
      </c>
      <c r="E104" s="202" t="n">
        <v>0</v>
      </c>
      <c r="F104" s="202" t="n">
        <v>0</v>
      </c>
      <c r="G104" s="202" t="n">
        <v>0</v>
      </c>
      <c r="H104" s="202" t="n">
        <v>0</v>
      </c>
      <c r="I104" s="202" t="n">
        <v>0</v>
      </c>
      <c r="J104" s="202" t="n">
        <v>0</v>
      </c>
      <c r="K104" s="199" t="n">
        <f aca="false">SUM(E104:J104)</f>
        <v>0</v>
      </c>
      <c r="L104" s="380" t="n">
        <v>43630534</v>
      </c>
    </row>
    <row r="105" customFormat="false" ht="19.5" hidden="false" customHeight="false" outlineLevel="0" collapsed="false">
      <c r="A105" s="195" t="s">
        <v>216</v>
      </c>
      <c r="B105" s="195" t="s">
        <v>142</v>
      </c>
      <c r="C105" s="196" t="s">
        <v>443</v>
      </c>
      <c r="D105" s="479" t="s">
        <v>444</v>
      </c>
      <c r="E105" s="202" t="n">
        <v>18810</v>
      </c>
      <c r="F105" s="202" t="n">
        <v>17600</v>
      </c>
      <c r="G105" s="202" t="n">
        <v>53460</v>
      </c>
      <c r="H105" s="202" t="n">
        <v>44850</v>
      </c>
      <c r="I105" s="202" t="n">
        <v>136600</v>
      </c>
      <c r="J105" s="202" t="n">
        <v>119100</v>
      </c>
      <c r="K105" s="199" t="n">
        <f aca="false">SUM(E105:J105)</f>
        <v>390420</v>
      </c>
      <c r="L105" s="380" t="n">
        <v>6914420</v>
      </c>
    </row>
    <row r="106" customFormat="false" ht="19.5" hidden="false" customHeight="false" outlineLevel="0" collapsed="false">
      <c r="A106" s="195" t="s">
        <v>216</v>
      </c>
      <c r="B106" s="195" t="s">
        <v>142</v>
      </c>
      <c r="C106" s="196" t="s">
        <v>445</v>
      </c>
      <c r="D106" s="479" t="s">
        <v>446</v>
      </c>
      <c r="E106" s="202" t="n">
        <v>0</v>
      </c>
      <c r="F106" s="202" t="n">
        <v>0</v>
      </c>
      <c r="G106" s="202" t="n">
        <v>0</v>
      </c>
      <c r="H106" s="202" t="n">
        <v>0</v>
      </c>
      <c r="I106" s="202" t="n">
        <v>0</v>
      </c>
      <c r="J106" s="202" t="n">
        <v>0</v>
      </c>
      <c r="K106" s="199" t="n">
        <f aca="false">SUM(E106:J106)</f>
        <v>0</v>
      </c>
      <c r="L106" s="380" t="n">
        <v>1554329388</v>
      </c>
    </row>
    <row r="107" customFormat="false" ht="12.8" hidden="false" customHeight="false" outlineLevel="0" collapsed="false">
      <c r="A107" s="195" t="s">
        <v>216</v>
      </c>
      <c r="B107" s="195" t="s">
        <v>142</v>
      </c>
      <c r="C107" s="196" t="s">
        <v>447</v>
      </c>
      <c r="D107" s="479" t="s">
        <v>448</v>
      </c>
      <c r="E107" s="202" t="n">
        <v>0</v>
      </c>
      <c r="F107" s="202" t="n">
        <v>0</v>
      </c>
      <c r="G107" s="202" t="n">
        <v>0</v>
      </c>
      <c r="H107" s="202" t="n">
        <v>0</v>
      </c>
      <c r="I107" s="202" t="n">
        <v>0</v>
      </c>
      <c r="J107" s="202" t="n">
        <v>0</v>
      </c>
      <c r="K107" s="199" t="n">
        <f aca="false">SUM(E107:J107)</f>
        <v>0</v>
      </c>
      <c r="L107" s="380" t="n">
        <v>0</v>
      </c>
    </row>
    <row r="108" customFormat="false" ht="19.5" hidden="false" customHeight="false" outlineLevel="0" collapsed="false">
      <c r="A108" s="195" t="s">
        <v>216</v>
      </c>
      <c r="B108" s="195" t="s">
        <v>142</v>
      </c>
      <c r="C108" s="196" t="s">
        <v>449</v>
      </c>
      <c r="D108" s="479" t="s">
        <v>450</v>
      </c>
      <c r="E108" s="202" t="n">
        <v>0</v>
      </c>
      <c r="F108" s="202" t="n">
        <v>231000</v>
      </c>
      <c r="G108" s="202" t="n">
        <v>1585500</v>
      </c>
      <c r="H108" s="202" t="n">
        <v>0</v>
      </c>
      <c r="I108" s="202" t="n">
        <v>0</v>
      </c>
      <c r="J108" s="202" t="n">
        <v>0</v>
      </c>
      <c r="K108" s="199" t="n">
        <f aca="false">SUM(E108:J108)</f>
        <v>1816500</v>
      </c>
      <c r="L108" s="380" t="n">
        <v>17838698</v>
      </c>
    </row>
    <row r="109" customFormat="false" ht="12.8" hidden="false" customHeight="false" outlineLevel="0" collapsed="false">
      <c r="A109" s="195" t="s">
        <v>216</v>
      </c>
      <c r="B109" s="195" t="s">
        <v>142</v>
      </c>
      <c r="C109" s="196" t="s">
        <v>451</v>
      </c>
      <c r="D109" s="479" t="s">
        <v>452</v>
      </c>
      <c r="E109" s="202" t="n">
        <v>907750</v>
      </c>
      <c r="F109" s="202" t="n">
        <v>0</v>
      </c>
      <c r="G109" s="202" t="n">
        <v>0</v>
      </c>
      <c r="H109" s="202" t="n">
        <v>0</v>
      </c>
      <c r="I109" s="202" t="n">
        <v>0</v>
      </c>
      <c r="J109" s="202" t="n">
        <v>0</v>
      </c>
      <c r="K109" s="199" t="n">
        <f aca="false">SUM(E109:J109)</f>
        <v>907750</v>
      </c>
      <c r="L109" s="380" t="n">
        <v>3204773</v>
      </c>
    </row>
    <row r="110" customFormat="false" ht="12.8" hidden="false" customHeight="false" outlineLevel="0" collapsed="false">
      <c r="A110" s="195" t="s">
        <v>216</v>
      </c>
      <c r="B110" s="195" t="s">
        <v>142</v>
      </c>
      <c r="C110" s="196" t="s">
        <v>453</v>
      </c>
      <c r="D110" s="479" t="s">
        <v>454</v>
      </c>
      <c r="E110" s="202" t="n">
        <v>0</v>
      </c>
      <c r="F110" s="202" t="n">
        <v>0</v>
      </c>
      <c r="G110" s="202" t="n">
        <v>0</v>
      </c>
      <c r="H110" s="202" t="n">
        <v>0</v>
      </c>
      <c r="I110" s="202" t="n">
        <v>0</v>
      </c>
      <c r="J110" s="202" t="n">
        <v>0</v>
      </c>
      <c r="K110" s="199" t="n">
        <f aca="false">SUM(E110:J110)</f>
        <v>0</v>
      </c>
      <c r="L110" s="380" t="n">
        <v>32995600</v>
      </c>
    </row>
    <row r="111" customFormat="false" ht="12.8" hidden="false" customHeight="false" outlineLevel="0" collapsed="false">
      <c r="A111" s="195" t="s">
        <v>216</v>
      </c>
      <c r="B111" s="195" t="s">
        <v>142</v>
      </c>
      <c r="C111" s="196" t="s">
        <v>455</v>
      </c>
      <c r="D111" s="479" t="s">
        <v>456</v>
      </c>
      <c r="E111" s="202" t="n">
        <v>0</v>
      </c>
      <c r="F111" s="202" t="n">
        <v>4000000</v>
      </c>
      <c r="G111" s="202" t="n">
        <v>0</v>
      </c>
      <c r="H111" s="202" t="n">
        <v>0</v>
      </c>
      <c r="I111" s="202" t="n">
        <v>0</v>
      </c>
      <c r="J111" s="202" t="n">
        <v>0</v>
      </c>
      <c r="K111" s="199" t="n">
        <f aca="false">SUM(E111:J111)</f>
        <v>4000000</v>
      </c>
      <c r="L111" s="380" t="n">
        <v>53825000</v>
      </c>
    </row>
    <row r="112" customFormat="false" ht="12.8" hidden="false" customHeight="false" outlineLevel="0" collapsed="false">
      <c r="A112" s="195" t="s">
        <v>216</v>
      </c>
      <c r="B112" s="195" t="s">
        <v>142</v>
      </c>
      <c r="C112" s="196" t="s">
        <v>457</v>
      </c>
      <c r="D112" s="479" t="s">
        <v>458</v>
      </c>
      <c r="E112" s="202" t="n">
        <v>9663300</v>
      </c>
      <c r="F112" s="202" t="n">
        <v>9436500</v>
      </c>
      <c r="G112" s="202" t="n">
        <v>7986600</v>
      </c>
      <c r="H112" s="202" t="n">
        <v>243000</v>
      </c>
      <c r="I112" s="202" t="n">
        <v>10663650</v>
      </c>
      <c r="J112" s="202" t="n">
        <v>4536000</v>
      </c>
      <c r="K112" s="199" t="n">
        <f aca="false">SUM(E112:J112)</f>
        <v>42529050</v>
      </c>
      <c r="L112" s="380" t="n">
        <v>106744313</v>
      </c>
    </row>
    <row r="113" customFormat="false" ht="19.5" hidden="false" customHeight="false" outlineLevel="0" collapsed="false">
      <c r="A113" s="195" t="s">
        <v>216</v>
      </c>
      <c r="B113" s="195" t="s">
        <v>142</v>
      </c>
      <c r="C113" s="196" t="s">
        <v>459</v>
      </c>
      <c r="D113" s="479" t="s">
        <v>460</v>
      </c>
      <c r="E113" s="202" t="n">
        <v>0</v>
      </c>
      <c r="F113" s="202" t="n">
        <v>0</v>
      </c>
      <c r="G113" s="202" t="n">
        <v>0</v>
      </c>
      <c r="H113" s="202" t="n">
        <v>0</v>
      </c>
      <c r="I113" s="202" t="n">
        <v>0</v>
      </c>
      <c r="J113" s="202" t="n">
        <v>0</v>
      </c>
      <c r="K113" s="199" t="n">
        <f aca="false">SUM(E113:J113)</f>
        <v>0</v>
      </c>
      <c r="L113" s="380" t="n">
        <v>1415100</v>
      </c>
    </row>
    <row r="114" customFormat="false" ht="12.8" hidden="false" customHeight="false" outlineLevel="0" collapsed="false">
      <c r="A114" s="195" t="s">
        <v>216</v>
      </c>
      <c r="B114" s="195" t="s">
        <v>142</v>
      </c>
      <c r="C114" s="196" t="s">
        <v>461</v>
      </c>
      <c r="D114" s="479" t="s">
        <v>462</v>
      </c>
      <c r="E114" s="202" t="n">
        <v>0</v>
      </c>
      <c r="F114" s="202" t="n">
        <v>1568635</v>
      </c>
      <c r="G114" s="202" t="n">
        <v>0</v>
      </c>
      <c r="H114" s="202" t="n">
        <v>19294054</v>
      </c>
      <c r="I114" s="202" t="n">
        <v>0</v>
      </c>
      <c r="J114" s="202" t="n">
        <v>0</v>
      </c>
      <c r="K114" s="199" t="n">
        <f aca="false">SUM(E114:J114)</f>
        <v>20862689</v>
      </c>
      <c r="L114" s="380" t="n">
        <v>6403599620</v>
      </c>
    </row>
    <row r="115" customFormat="false" ht="19.5" hidden="false" customHeight="false" outlineLevel="0" collapsed="false">
      <c r="A115" s="195" t="s">
        <v>216</v>
      </c>
      <c r="B115" s="195" t="s">
        <v>142</v>
      </c>
      <c r="C115" s="196" t="s">
        <v>463</v>
      </c>
      <c r="D115" s="479" t="s">
        <v>464</v>
      </c>
      <c r="E115" s="202" t="n">
        <v>0</v>
      </c>
      <c r="F115" s="202" t="n">
        <v>0</v>
      </c>
      <c r="G115" s="202" t="n">
        <v>0</v>
      </c>
      <c r="H115" s="202" t="n">
        <v>0</v>
      </c>
      <c r="I115" s="202" t="n">
        <v>0</v>
      </c>
      <c r="J115" s="202" t="n">
        <v>0</v>
      </c>
      <c r="K115" s="199" t="n">
        <f aca="false">SUM(E115:J115)</f>
        <v>0</v>
      </c>
      <c r="L115" s="380" t="n">
        <v>1520000</v>
      </c>
    </row>
    <row r="116" customFormat="false" ht="12.8" hidden="false" customHeight="false" outlineLevel="0" collapsed="false">
      <c r="A116" s="195" t="s">
        <v>216</v>
      </c>
      <c r="B116" s="195" t="s">
        <v>142</v>
      </c>
      <c r="C116" s="196" t="s">
        <v>465</v>
      </c>
      <c r="D116" s="479" t="s">
        <v>466</v>
      </c>
      <c r="E116" s="202" t="n">
        <v>0</v>
      </c>
      <c r="F116" s="202" t="n">
        <v>0</v>
      </c>
      <c r="G116" s="202" t="n">
        <v>0</v>
      </c>
      <c r="H116" s="202" t="n">
        <v>0</v>
      </c>
      <c r="I116" s="202" t="n">
        <v>0</v>
      </c>
      <c r="J116" s="202" t="n">
        <v>0</v>
      </c>
      <c r="K116" s="199" t="n">
        <f aca="false">SUM(E116:J116)</f>
        <v>0</v>
      </c>
      <c r="L116" s="380" t="n">
        <v>222149600</v>
      </c>
    </row>
    <row r="117" customFormat="false" ht="12.8" hidden="false" customHeight="false" outlineLevel="0" collapsed="false">
      <c r="A117" s="195" t="s">
        <v>216</v>
      </c>
      <c r="B117" s="195" t="s">
        <v>142</v>
      </c>
      <c r="C117" s="196" t="s">
        <v>467</v>
      </c>
      <c r="D117" s="479" t="s">
        <v>468</v>
      </c>
      <c r="E117" s="202" t="n">
        <v>946000</v>
      </c>
      <c r="F117" s="202" t="n">
        <v>746400</v>
      </c>
      <c r="G117" s="202" t="n">
        <v>1382800</v>
      </c>
      <c r="H117" s="202" t="n">
        <v>1061200</v>
      </c>
      <c r="I117" s="202" t="n">
        <v>1009600</v>
      </c>
      <c r="J117" s="202" t="n">
        <v>1542800</v>
      </c>
      <c r="K117" s="199" t="n">
        <f aca="false">SUM(E117:J117)</f>
        <v>6688800</v>
      </c>
      <c r="L117" s="380" t="n">
        <v>127721600</v>
      </c>
    </row>
    <row r="118" customFormat="false" ht="12.8" hidden="false" customHeight="false" outlineLevel="0" collapsed="false">
      <c r="A118" s="195" t="s">
        <v>216</v>
      </c>
      <c r="B118" s="195" t="s">
        <v>142</v>
      </c>
      <c r="C118" s="196" t="s">
        <v>278</v>
      </c>
      <c r="D118" s="479" t="s">
        <v>469</v>
      </c>
      <c r="E118" s="202" t="n">
        <v>1040000</v>
      </c>
      <c r="F118" s="202" t="n">
        <v>1560000</v>
      </c>
      <c r="G118" s="202" t="n">
        <v>36400000</v>
      </c>
      <c r="H118" s="202" t="n">
        <v>6791200</v>
      </c>
      <c r="I118" s="202" t="n">
        <v>2600000</v>
      </c>
      <c r="J118" s="202" t="n">
        <v>7800000</v>
      </c>
      <c r="K118" s="199" t="n">
        <f aca="false">SUM(E118:J118)</f>
        <v>56191200</v>
      </c>
      <c r="L118" s="380" t="n">
        <v>2761501520</v>
      </c>
    </row>
    <row r="119" customFormat="false" ht="19.5" hidden="false" customHeight="false" outlineLevel="0" collapsed="false">
      <c r="A119" s="195" t="s">
        <v>216</v>
      </c>
      <c r="B119" s="195" t="s">
        <v>142</v>
      </c>
      <c r="C119" s="196" t="s">
        <v>387</v>
      </c>
      <c r="D119" s="479" t="s">
        <v>470</v>
      </c>
      <c r="E119" s="202" t="n">
        <v>15440000</v>
      </c>
      <c r="F119" s="202" t="n">
        <v>0</v>
      </c>
      <c r="G119" s="202" t="n">
        <v>0</v>
      </c>
      <c r="H119" s="202" t="n">
        <v>0</v>
      </c>
      <c r="I119" s="202" t="n">
        <v>20586000</v>
      </c>
      <c r="J119" s="202" t="n">
        <v>0</v>
      </c>
      <c r="K119" s="199" t="n">
        <f aca="false">SUM(E119:J119)</f>
        <v>36026000</v>
      </c>
      <c r="L119" s="380" t="n">
        <v>127138000</v>
      </c>
    </row>
    <row r="120" customFormat="false" ht="19.5" hidden="false" customHeight="false" outlineLevel="0" collapsed="false">
      <c r="A120" s="195" t="s">
        <v>216</v>
      </c>
      <c r="B120" s="195" t="s">
        <v>142</v>
      </c>
      <c r="C120" s="196" t="s">
        <v>471</v>
      </c>
      <c r="D120" s="479" t="s">
        <v>472</v>
      </c>
      <c r="E120" s="202" t="n">
        <v>0</v>
      </c>
      <c r="F120" s="202" t="n">
        <v>0</v>
      </c>
      <c r="G120" s="202" t="n">
        <v>2250000</v>
      </c>
      <c r="H120" s="202" t="n">
        <v>1512000</v>
      </c>
      <c r="I120" s="202" t="n">
        <v>0</v>
      </c>
      <c r="J120" s="202" t="n">
        <v>0</v>
      </c>
      <c r="K120" s="199" t="n">
        <f aca="false">SUM(E120:J120)</f>
        <v>3762000</v>
      </c>
      <c r="L120" s="380" t="n">
        <v>8956000</v>
      </c>
    </row>
    <row r="121" customFormat="false" ht="12.8" hidden="false" customHeight="false" outlineLevel="0" collapsed="false">
      <c r="A121" s="195" t="s">
        <v>216</v>
      </c>
      <c r="B121" s="195" t="s">
        <v>142</v>
      </c>
      <c r="C121" s="196" t="s">
        <v>473</v>
      </c>
      <c r="D121" s="479" t="s">
        <v>474</v>
      </c>
      <c r="E121" s="202" t="n">
        <v>0</v>
      </c>
      <c r="F121" s="202" t="n">
        <v>12700</v>
      </c>
      <c r="G121" s="202" t="n">
        <v>34300</v>
      </c>
      <c r="H121" s="202" t="n">
        <v>2700</v>
      </c>
      <c r="I121" s="202" t="n">
        <v>2700</v>
      </c>
      <c r="J121" s="202" t="n">
        <v>5400</v>
      </c>
      <c r="K121" s="199" t="n">
        <f aca="false">SUM(E121:J121)</f>
        <v>57800</v>
      </c>
      <c r="L121" s="380" t="n">
        <v>4664400</v>
      </c>
    </row>
    <row r="122" customFormat="false" ht="19.5" hidden="false" customHeight="false" outlineLevel="0" collapsed="false">
      <c r="A122" s="195" t="s">
        <v>216</v>
      </c>
      <c r="B122" s="195" t="s">
        <v>142</v>
      </c>
      <c r="C122" s="196" t="s">
        <v>475</v>
      </c>
      <c r="D122" s="479" t="s">
        <v>476</v>
      </c>
      <c r="E122" s="202" t="n">
        <v>0</v>
      </c>
      <c r="F122" s="202" t="n">
        <v>0</v>
      </c>
      <c r="G122" s="202" t="n">
        <v>0</v>
      </c>
      <c r="H122" s="202" t="n">
        <v>0</v>
      </c>
      <c r="I122" s="202" t="n">
        <v>0</v>
      </c>
      <c r="J122" s="202" t="n">
        <v>0</v>
      </c>
      <c r="K122" s="199" t="n">
        <f aca="false">SUM(E122:J122)</f>
        <v>0</v>
      </c>
      <c r="L122" s="380" t="n">
        <v>0</v>
      </c>
    </row>
    <row r="123" customFormat="false" ht="19.5" hidden="false" customHeight="false" outlineLevel="0" collapsed="false">
      <c r="A123" s="195" t="s">
        <v>216</v>
      </c>
      <c r="B123" s="195" t="s">
        <v>142</v>
      </c>
      <c r="C123" s="196" t="s">
        <v>477</v>
      </c>
      <c r="D123" s="479" t="s">
        <v>478</v>
      </c>
      <c r="E123" s="202" t="n">
        <v>0</v>
      </c>
      <c r="F123" s="202" t="n">
        <v>0</v>
      </c>
      <c r="G123" s="202" t="n">
        <v>0</v>
      </c>
      <c r="H123" s="202" t="n">
        <v>0</v>
      </c>
      <c r="I123" s="202" t="n">
        <v>0</v>
      </c>
      <c r="J123" s="202" t="n">
        <v>0</v>
      </c>
      <c r="K123" s="199" t="n">
        <f aca="false">SUM(E123:J123)</f>
        <v>0</v>
      </c>
      <c r="L123" s="380" t="n">
        <v>0</v>
      </c>
    </row>
    <row r="124" customFormat="false" ht="12.8" hidden="false" customHeight="false" outlineLevel="0" collapsed="false">
      <c r="A124" s="195" t="s">
        <v>216</v>
      </c>
      <c r="B124" s="195" t="s">
        <v>142</v>
      </c>
      <c r="C124" s="196" t="s">
        <v>479</v>
      </c>
      <c r="D124" s="479" t="s">
        <v>480</v>
      </c>
      <c r="E124" s="202" t="n">
        <v>0</v>
      </c>
      <c r="F124" s="202" t="n">
        <v>0</v>
      </c>
      <c r="G124" s="202" t="n">
        <v>0</v>
      </c>
      <c r="H124" s="202" t="n">
        <v>0</v>
      </c>
      <c r="I124" s="202" t="n">
        <v>0</v>
      </c>
      <c r="J124" s="202" t="n">
        <v>0</v>
      </c>
      <c r="K124" s="199" t="n">
        <f aca="false">SUM(E124:J124)</f>
        <v>0</v>
      </c>
      <c r="L124" s="380" t="n">
        <v>15423500</v>
      </c>
    </row>
    <row r="125" customFormat="false" ht="12.8" hidden="false" customHeight="false" outlineLevel="0" collapsed="false">
      <c r="A125" s="195" t="s">
        <v>216</v>
      </c>
      <c r="B125" s="195" t="s">
        <v>142</v>
      </c>
      <c r="C125" s="196" t="s">
        <v>481</v>
      </c>
      <c r="D125" s="479" t="s">
        <v>482</v>
      </c>
      <c r="E125" s="202" t="n">
        <v>0</v>
      </c>
      <c r="F125" s="202" t="n">
        <v>0</v>
      </c>
      <c r="G125" s="202" t="n">
        <v>0</v>
      </c>
      <c r="H125" s="202" t="n">
        <v>0</v>
      </c>
      <c r="I125" s="202" t="n">
        <v>15500</v>
      </c>
      <c r="J125" s="202" t="n">
        <v>0</v>
      </c>
      <c r="K125" s="199" t="n">
        <f aca="false">SUM(E125:J125)</f>
        <v>15500</v>
      </c>
      <c r="L125" s="380" t="n">
        <v>790500</v>
      </c>
    </row>
    <row r="126" customFormat="false" ht="19.5" hidden="false" customHeight="false" outlineLevel="0" collapsed="false">
      <c r="A126" s="195" t="s">
        <v>216</v>
      </c>
      <c r="B126" s="195" t="s">
        <v>142</v>
      </c>
      <c r="C126" s="196" t="s">
        <v>483</v>
      </c>
      <c r="D126" s="479" t="s">
        <v>484</v>
      </c>
      <c r="E126" s="202" t="n">
        <v>0</v>
      </c>
      <c r="F126" s="202" t="n">
        <v>0</v>
      </c>
      <c r="G126" s="202" t="n">
        <v>0</v>
      </c>
      <c r="H126" s="202" t="n">
        <v>0</v>
      </c>
      <c r="I126" s="202" t="n">
        <v>0</v>
      </c>
      <c r="J126" s="202" t="n">
        <v>0</v>
      </c>
      <c r="K126" s="199" t="n">
        <f aca="false">SUM(E126:J126)</f>
        <v>0</v>
      </c>
      <c r="L126" s="380" t="n">
        <v>0</v>
      </c>
    </row>
    <row r="127" customFormat="false" ht="12.8" hidden="false" customHeight="false" outlineLevel="0" collapsed="false">
      <c r="A127" s="195" t="s">
        <v>485</v>
      </c>
      <c r="B127" s="195" t="s">
        <v>217</v>
      </c>
      <c r="C127" s="196" t="s">
        <v>218</v>
      </c>
      <c r="D127" s="480" t="s">
        <v>486</v>
      </c>
      <c r="E127" s="202" t="n">
        <v>187030845</v>
      </c>
      <c r="F127" s="202" t="n">
        <v>121380450</v>
      </c>
      <c r="G127" s="202" t="n">
        <v>302296547</v>
      </c>
      <c r="H127" s="202" t="n">
        <v>249118635</v>
      </c>
      <c r="I127" s="202" t="n">
        <v>166995420</v>
      </c>
      <c r="J127" s="202" t="n">
        <v>290613523</v>
      </c>
      <c r="K127" s="199" t="n">
        <f aca="false">SUM(E127:J127)</f>
        <v>1317435420</v>
      </c>
      <c r="L127" s="380" t="n">
        <v>27696346949</v>
      </c>
    </row>
    <row r="128" customFormat="false" ht="19.5" hidden="false" customHeight="false" outlineLevel="0" collapsed="false">
      <c r="A128" s="195" t="s">
        <v>485</v>
      </c>
      <c r="B128" s="195" t="s">
        <v>217</v>
      </c>
      <c r="C128" s="196" t="s">
        <v>487</v>
      </c>
      <c r="D128" s="480" t="s">
        <v>488</v>
      </c>
      <c r="E128" s="202" t="n">
        <v>0</v>
      </c>
      <c r="F128" s="202" t="n">
        <v>520000</v>
      </c>
      <c r="G128" s="202" t="n">
        <v>2320500</v>
      </c>
      <c r="H128" s="202" t="n">
        <v>19723900</v>
      </c>
      <c r="I128" s="202" t="n">
        <v>5587400</v>
      </c>
      <c r="J128" s="202" t="n">
        <v>11109000</v>
      </c>
      <c r="K128" s="199" t="n">
        <f aca="false">SUM(E128:J128)</f>
        <v>39260800</v>
      </c>
      <c r="L128" s="380" t="n">
        <v>561554689</v>
      </c>
    </row>
    <row r="129" customFormat="false" ht="12.8" hidden="false" customHeight="false" outlineLevel="0" collapsed="false">
      <c r="A129" s="195" t="s">
        <v>485</v>
      </c>
      <c r="B129" s="195" t="s">
        <v>217</v>
      </c>
      <c r="C129" s="196" t="s">
        <v>489</v>
      </c>
      <c r="D129" s="480" t="s">
        <v>490</v>
      </c>
      <c r="E129" s="202" t="n">
        <v>2784550</v>
      </c>
      <c r="F129" s="202" t="n">
        <v>2387931</v>
      </c>
      <c r="G129" s="202" t="n">
        <v>77179170</v>
      </c>
      <c r="H129" s="202" t="n">
        <v>30626876</v>
      </c>
      <c r="I129" s="202" t="n">
        <v>6866004</v>
      </c>
      <c r="J129" s="202" t="n">
        <v>63473060</v>
      </c>
      <c r="K129" s="199" t="n">
        <f aca="false">SUM(E129:J129)</f>
        <v>183317591</v>
      </c>
      <c r="L129" s="380" t="n">
        <v>3766257112</v>
      </c>
    </row>
    <row r="130" customFormat="false" ht="19.5" hidden="false" customHeight="false" outlineLevel="0" collapsed="false">
      <c r="A130" s="195" t="s">
        <v>485</v>
      </c>
      <c r="B130" s="195" t="s">
        <v>217</v>
      </c>
      <c r="C130" s="196" t="s">
        <v>491</v>
      </c>
      <c r="D130" s="480" t="s">
        <v>492</v>
      </c>
      <c r="E130" s="202" t="n">
        <v>0</v>
      </c>
      <c r="F130" s="202" t="n">
        <v>0</v>
      </c>
      <c r="G130" s="202" t="n">
        <v>3993150</v>
      </c>
      <c r="H130" s="202" t="n">
        <v>19013700</v>
      </c>
      <c r="I130" s="202" t="n">
        <v>0</v>
      </c>
      <c r="J130" s="202" t="n">
        <v>8682976</v>
      </c>
      <c r="K130" s="199" t="n">
        <f aca="false">SUM(E130:J130)</f>
        <v>31689826</v>
      </c>
      <c r="L130" s="380" t="n">
        <v>595563075</v>
      </c>
    </row>
    <row r="131" customFormat="false" ht="12.8" hidden="false" customHeight="false" outlineLevel="0" collapsed="false">
      <c r="A131" s="195" t="s">
        <v>485</v>
      </c>
      <c r="B131" s="195" t="s">
        <v>217</v>
      </c>
      <c r="C131" s="196" t="s">
        <v>222</v>
      </c>
      <c r="D131" s="480" t="s">
        <v>493</v>
      </c>
      <c r="E131" s="202" t="n">
        <v>0</v>
      </c>
      <c r="F131" s="202" t="n">
        <v>405000</v>
      </c>
      <c r="G131" s="202" t="n">
        <v>42717140</v>
      </c>
      <c r="H131" s="202" t="n">
        <v>6253560</v>
      </c>
      <c r="I131" s="202" t="n">
        <v>2313383</v>
      </c>
      <c r="J131" s="202" t="n">
        <v>135443250</v>
      </c>
      <c r="K131" s="199" t="n">
        <f aca="false">SUM(E131:J131)</f>
        <v>187132333</v>
      </c>
      <c r="L131" s="380" t="n">
        <v>4718608689</v>
      </c>
    </row>
    <row r="132" customFormat="false" ht="12.8" hidden="false" customHeight="false" outlineLevel="0" collapsed="false">
      <c r="A132" s="195" t="s">
        <v>485</v>
      </c>
      <c r="B132" s="195" t="s">
        <v>217</v>
      </c>
      <c r="C132" s="196" t="s">
        <v>494</v>
      </c>
      <c r="D132" s="480" t="s">
        <v>495</v>
      </c>
      <c r="E132" s="202" t="n">
        <v>0</v>
      </c>
      <c r="F132" s="202" t="n">
        <v>490050</v>
      </c>
      <c r="G132" s="202" t="n">
        <v>0</v>
      </c>
      <c r="H132" s="202" t="n">
        <v>0</v>
      </c>
      <c r="I132" s="202" t="n">
        <v>1844100</v>
      </c>
      <c r="J132" s="202" t="n">
        <v>1220310</v>
      </c>
      <c r="K132" s="199" t="n">
        <f aca="false">SUM(E132:J132)</f>
        <v>3554460</v>
      </c>
      <c r="L132" s="380" t="n">
        <v>307229609</v>
      </c>
    </row>
    <row r="133" customFormat="false" ht="12.8" hidden="false" customHeight="false" outlineLevel="0" collapsed="false">
      <c r="A133" s="195" t="s">
        <v>485</v>
      </c>
      <c r="B133" s="195" t="s">
        <v>217</v>
      </c>
      <c r="C133" s="196" t="s">
        <v>224</v>
      </c>
      <c r="D133" s="480" t="s">
        <v>496</v>
      </c>
      <c r="E133" s="202" t="n">
        <v>226319</v>
      </c>
      <c r="F133" s="202" t="n">
        <v>2689652</v>
      </c>
      <c r="G133" s="202" t="n">
        <v>4601242</v>
      </c>
      <c r="H133" s="202" t="n">
        <v>9869709</v>
      </c>
      <c r="I133" s="202" t="n">
        <v>1635820</v>
      </c>
      <c r="J133" s="202" t="n">
        <v>6091110</v>
      </c>
      <c r="K133" s="199" t="n">
        <f aca="false">SUM(E133:J133)</f>
        <v>25113852</v>
      </c>
      <c r="L133" s="380" t="n">
        <v>1153176158</v>
      </c>
    </row>
    <row r="134" customFormat="false" ht="19.5" hidden="false" customHeight="false" outlineLevel="0" collapsed="false">
      <c r="A134" s="195" t="s">
        <v>485</v>
      </c>
      <c r="B134" s="195" t="s">
        <v>217</v>
      </c>
      <c r="C134" s="196" t="s">
        <v>497</v>
      </c>
      <c r="D134" s="480" t="s">
        <v>498</v>
      </c>
      <c r="E134" s="202" t="n">
        <v>0</v>
      </c>
      <c r="F134" s="202" t="n">
        <v>417384</v>
      </c>
      <c r="G134" s="202" t="n">
        <v>1306589</v>
      </c>
      <c r="H134" s="202" t="n">
        <v>5408519</v>
      </c>
      <c r="I134" s="202" t="n">
        <v>0</v>
      </c>
      <c r="J134" s="202" t="n">
        <v>0</v>
      </c>
      <c r="K134" s="199" t="n">
        <f aca="false">SUM(E134:J134)</f>
        <v>7132492</v>
      </c>
      <c r="L134" s="380" t="n">
        <v>198186997</v>
      </c>
    </row>
    <row r="135" customFormat="false" ht="12.8" hidden="false" customHeight="false" outlineLevel="0" collapsed="false">
      <c r="A135" s="195" t="s">
        <v>485</v>
      </c>
      <c r="B135" s="195" t="s">
        <v>217</v>
      </c>
      <c r="C135" s="196" t="s">
        <v>499</v>
      </c>
      <c r="D135" s="480" t="s">
        <v>500</v>
      </c>
      <c r="E135" s="202" t="n">
        <v>6475200</v>
      </c>
      <c r="F135" s="202" t="n">
        <v>2487150</v>
      </c>
      <c r="G135" s="202" t="n">
        <v>11735280</v>
      </c>
      <c r="H135" s="202" t="n">
        <v>16356460</v>
      </c>
      <c r="I135" s="202" t="n">
        <v>2964616</v>
      </c>
      <c r="J135" s="202" t="n">
        <v>12927560</v>
      </c>
      <c r="K135" s="199" t="n">
        <f aca="false">SUM(E135:J135)</f>
        <v>52946266</v>
      </c>
      <c r="L135" s="380" t="n">
        <v>1915049401</v>
      </c>
    </row>
    <row r="136" customFormat="false" ht="19.5" hidden="false" customHeight="false" outlineLevel="0" collapsed="false">
      <c r="A136" s="195" t="s">
        <v>485</v>
      </c>
      <c r="B136" s="195" t="s">
        <v>217</v>
      </c>
      <c r="C136" s="196" t="s">
        <v>501</v>
      </c>
      <c r="D136" s="480" t="s">
        <v>502</v>
      </c>
      <c r="E136" s="202" t="n">
        <v>0</v>
      </c>
      <c r="F136" s="202" t="n">
        <v>0</v>
      </c>
      <c r="G136" s="202" t="n">
        <v>0</v>
      </c>
      <c r="H136" s="202" t="n">
        <v>4074800</v>
      </c>
      <c r="I136" s="202" t="n">
        <v>4517100</v>
      </c>
      <c r="J136" s="202" t="n">
        <v>0</v>
      </c>
      <c r="K136" s="199" t="n">
        <f aca="false">SUM(E136:J136)</f>
        <v>8591900</v>
      </c>
      <c r="L136" s="380" t="n">
        <v>404273644</v>
      </c>
    </row>
    <row r="137" customFormat="false" ht="12.8" hidden="false" customHeight="false" outlineLevel="0" collapsed="false">
      <c r="A137" s="195" t="s">
        <v>485</v>
      </c>
      <c r="B137" s="195" t="s">
        <v>217</v>
      </c>
      <c r="C137" s="196" t="s">
        <v>241</v>
      </c>
      <c r="D137" s="480" t="s">
        <v>503</v>
      </c>
      <c r="E137" s="202" t="n">
        <v>0</v>
      </c>
      <c r="F137" s="202" t="n">
        <v>0</v>
      </c>
      <c r="G137" s="202" t="n">
        <v>0</v>
      </c>
      <c r="H137" s="202" t="n">
        <v>0</v>
      </c>
      <c r="I137" s="202" t="n">
        <v>0</v>
      </c>
      <c r="J137" s="202" t="n">
        <v>0</v>
      </c>
      <c r="K137" s="199" t="n">
        <f aca="false">SUM(E137:J137)</f>
        <v>0</v>
      </c>
      <c r="L137" s="380" t="n">
        <v>1078645430</v>
      </c>
    </row>
    <row r="138" customFormat="false" ht="19.5" hidden="false" customHeight="false" outlineLevel="0" collapsed="false">
      <c r="A138" s="195" t="s">
        <v>485</v>
      </c>
      <c r="B138" s="195" t="s">
        <v>217</v>
      </c>
      <c r="C138" s="196" t="s">
        <v>504</v>
      </c>
      <c r="D138" s="480" t="s">
        <v>505</v>
      </c>
      <c r="E138" s="202" t="n">
        <v>3126600</v>
      </c>
      <c r="F138" s="202" t="n">
        <v>259728</v>
      </c>
      <c r="G138" s="202" t="n">
        <v>21007101</v>
      </c>
      <c r="H138" s="202" t="n">
        <v>8027974</v>
      </c>
      <c r="I138" s="202" t="n">
        <v>4216615</v>
      </c>
      <c r="J138" s="202" t="n">
        <v>14693040</v>
      </c>
      <c r="K138" s="199" t="n">
        <f aca="false">SUM(E138:J138)</f>
        <v>51331058</v>
      </c>
      <c r="L138" s="380" t="n">
        <v>1146992492</v>
      </c>
    </row>
    <row r="139" customFormat="false" ht="19.5" hidden="false" customHeight="false" outlineLevel="0" collapsed="false">
      <c r="A139" s="195" t="s">
        <v>485</v>
      </c>
      <c r="B139" s="195" t="s">
        <v>217</v>
      </c>
      <c r="C139" s="196" t="s">
        <v>506</v>
      </c>
      <c r="D139" s="480" t="s">
        <v>507</v>
      </c>
      <c r="E139" s="202" t="n">
        <v>0</v>
      </c>
      <c r="F139" s="202" t="n">
        <v>519540</v>
      </c>
      <c r="G139" s="202" t="n">
        <v>0</v>
      </c>
      <c r="H139" s="202" t="n">
        <v>5565600</v>
      </c>
      <c r="I139" s="202" t="n">
        <v>0</v>
      </c>
      <c r="J139" s="202" t="n">
        <v>0</v>
      </c>
      <c r="K139" s="199" t="n">
        <f aca="false">SUM(E139:J139)</f>
        <v>6085140</v>
      </c>
      <c r="L139" s="380" t="n">
        <v>277589523</v>
      </c>
    </row>
    <row r="140" customFormat="false" ht="12.8" hidden="false" customHeight="false" outlineLevel="0" collapsed="false">
      <c r="A140" s="195" t="s">
        <v>485</v>
      </c>
      <c r="B140" s="195" t="s">
        <v>217</v>
      </c>
      <c r="C140" s="196" t="s">
        <v>243</v>
      </c>
      <c r="D140" s="480" t="s">
        <v>508</v>
      </c>
      <c r="E140" s="202" t="n">
        <v>0</v>
      </c>
      <c r="F140" s="202" t="n">
        <v>0</v>
      </c>
      <c r="G140" s="202" t="n">
        <v>0</v>
      </c>
      <c r="H140" s="202" t="n">
        <v>0</v>
      </c>
      <c r="I140" s="202" t="n">
        <v>0</v>
      </c>
      <c r="J140" s="202" t="n">
        <v>0</v>
      </c>
      <c r="K140" s="199" t="n">
        <f aca="false">SUM(E140:J140)</f>
        <v>0</v>
      </c>
      <c r="L140" s="380" t="n">
        <v>83277187</v>
      </c>
    </row>
    <row r="141" customFormat="false" ht="19.5" hidden="false" customHeight="false" outlineLevel="0" collapsed="false">
      <c r="A141" s="195" t="s">
        <v>485</v>
      </c>
      <c r="B141" s="195" t="s">
        <v>217</v>
      </c>
      <c r="C141" s="196" t="s">
        <v>509</v>
      </c>
      <c r="D141" s="480" t="s">
        <v>510</v>
      </c>
      <c r="E141" s="202" t="n">
        <v>0</v>
      </c>
      <c r="F141" s="202" t="n">
        <v>0</v>
      </c>
      <c r="G141" s="202" t="n">
        <v>0</v>
      </c>
      <c r="H141" s="202" t="n">
        <v>0</v>
      </c>
      <c r="I141" s="202" t="n">
        <v>0</v>
      </c>
      <c r="J141" s="202" t="n">
        <v>0</v>
      </c>
      <c r="K141" s="199" t="n">
        <f aca="false">SUM(E141:J141)</f>
        <v>0</v>
      </c>
      <c r="L141" s="380" t="n">
        <v>2449000</v>
      </c>
    </row>
    <row r="142" customFormat="false" ht="12.8" hidden="false" customHeight="false" outlineLevel="0" collapsed="false">
      <c r="A142" s="195" t="s">
        <v>485</v>
      </c>
      <c r="B142" s="195" t="s">
        <v>561</v>
      </c>
      <c r="C142" s="196" t="s">
        <v>524</v>
      </c>
      <c r="D142" s="480" t="s">
        <v>525</v>
      </c>
      <c r="E142" s="202" t="n">
        <v>163200</v>
      </c>
      <c r="F142" s="202" t="n">
        <v>4551550</v>
      </c>
      <c r="G142" s="202" t="n">
        <v>4652160</v>
      </c>
      <c r="H142" s="202" t="n">
        <v>356360</v>
      </c>
      <c r="I142" s="202" t="n">
        <v>504650</v>
      </c>
      <c r="J142" s="202" t="n">
        <v>3871390</v>
      </c>
      <c r="K142" s="199" t="n">
        <f aca="false">SUM(E142:J142)</f>
        <v>14099310</v>
      </c>
      <c r="L142" s="380" t="n">
        <v>166114050</v>
      </c>
    </row>
    <row r="143" customFormat="false" ht="12.8" hidden="false" customHeight="false" outlineLevel="0" collapsed="false">
      <c r="A143" s="195" t="s">
        <v>485</v>
      </c>
      <c r="B143" s="195" t="s">
        <v>561</v>
      </c>
      <c r="C143" s="196" t="s">
        <v>526</v>
      </c>
      <c r="D143" s="480" t="s">
        <v>527</v>
      </c>
      <c r="E143" s="202" t="n">
        <v>62040</v>
      </c>
      <c r="F143" s="202" t="n">
        <v>88480</v>
      </c>
      <c r="G143" s="202" t="n">
        <v>303600</v>
      </c>
      <c r="H143" s="202" t="n">
        <v>36520</v>
      </c>
      <c r="I143" s="202" t="n">
        <v>93720</v>
      </c>
      <c r="J143" s="202" t="n">
        <v>112200</v>
      </c>
      <c r="K143" s="199" t="n">
        <f aca="false">SUM(E143:J143)</f>
        <v>696560</v>
      </c>
      <c r="L143" s="380" t="n">
        <v>29321210</v>
      </c>
    </row>
    <row r="144" customFormat="false" ht="12.8" hidden="false" customHeight="false" outlineLevel="0" collapsed="false">
      <c r="A144" s="195" t="s">
        <v>485</v>
      </c>
      <c r="B144" s="195" t="s">
        <v>561</v>
      </c>
      <c r="C144" s="196" t="s">
        <v>528</v>
      </c>
      <c r="D144" s="480" t="s">
        <v>529</v>
      </c>
      <c r="E144" s="202" t="n">
        <v>0</v>
      </c>
      <c r="F144" s="202" t="n">
        <v>0</v>
      </c>
      <c r="G144" s="202" t="n">
        <v>0</v>
      </c>
      <c r="H144" s="202" t="n">
        <v>52800</v>
      </c>
      <c r="I144" s="202" t="n">
        <v>910</v>
      </c>
      <c r="J144" s="202" t="n">
        <v>0</v>
      </c>
      <c r="K144" s="199" t="n">
        <f aca="false">SUM(E144:J144)</f>
        <v>53710</v>
      </c>
      <c r="L144" s="380" t="n">
        <v>651460</v>
      </c>
    </row>
    <row r="145" customFormat="false" ht="19.5" hidden="false" customHeight="false" outlineLevel="0" collapsed="false">
      <c r="A145" s="195" t="s">
        <v>485</v>
      </c>
      <c r="B145" s="195" t="s">
        <v>561</v>
      </c>
      <c r="C145" s="196" t="s">
        <v>530</v>
      </c>
      <c r="D145" s="480" t="s">
        <v>531</v>
      </c>
      <c r="E145" s="202" t="n">
        <v>0</v>
      </c>
      <c r="F145" s="202" t="n">
        <v>0</v>
      </c>
      <c r="G145" s="202" t="n">
        <v>0</v>
      </c>
      <c r="H145" s="202" t="n">
        <v>0</v>
      </c>
      <c r="I145" s="202" t="n">
        <v>0</v>
      </c>
      <c r="J145" s="202" t="n">
        <v>0</v>
      </c>
      <c r="K145" s="199" t="n">
        <f aca="false">SUM(E145:J145)</f>
        <v>0</v>
      </c>
      <c r="L145" s="380" t="n">
        <v>861330</v>
      </c>
    </row>
    <row r="146" customFormat="false" ht="12.8" hidden="false" customHeight="false" outlineLevel="0" collapsed="false">
      <c r="A146" s="195" t="s">
        <v>485</v>
      </c>
      <c r="B146" s="195" t="s">
        <v>561</v>
      </c>
      <c r="C146" s="196" t="s">
        <v>532</v>
      </c>
      <c r="D146" s="480" t="s">
        <v>533</v>
      </c>
      <c r="E146" s="202" t="n">
        <v>0</v>
      </c>
      <c r="F146" s="202" t="n">
        <v>9160</v>
      </c>
      <c r="G146" s="202" t="n">
        <v>7680</v>
      </c>
      <c r="H146" s="202" t="n">
        <v>0</v>
      </c>
      <c r="I146" s="202" t="n">
        <v>10280</v>
      </c>
      <c r="J146" s="202" t="n">
        <v>20000</v>
      </c>
      <c r="K146" s="199" t="n">
        <f aca="false">SUM(E146:J146)</f>
        <v>47120</v>
      </c>
      <c r="L146" s="380" t="n">
        <v>3705480</v>
      </c>
    </row>
    <row r="147" customFormat="false" ht="12.8" hidden="false" customHeight="false" outlineLevel="0" collapsed="false">
      <c r="A147" s="195" t="s">
        <v>485</v>
      </c>
      <c r="B147" s="195" t="s">
        <v>561</v>
      </c>
      <c r="C147" s="196" t="s">
        <v>534</v>
      </c>
      <c r="D147" s="480" t="s">
        <v>535</v>
      </c>
      <c r="E147" s="202" t="n">
        <v>0</v>
      </c>
      <c r="F147" s="202" t="n">
        <v>781870</v>
      </c>
      <c r="G147" s="202" t="n">
        <v>1016320</v>
      </c>
      <c r="H147" s="202" t="n">
        <v>7700</v>
      </c>
      <c r="I147" s="202" t="n">
        <v>692180</v>
      </c>
      <c r="J147" s="202" t="n">
        <v>166800</v>
      </c>
      <c r="K147" s="199" t="n">
        <f aca="false">SUM(E147:J147)</f>
        <v>2664870</v>
      </c>
      <c r="L147" s="380" t="n">
        <v>43790160</v>
      </c>
    </row>
    <row r="148" customFormat="false" ht="19.5" hidden="false" customHeight="false" outlineLevel="0" collapsed="false">
      <c r="A148" s="195" t="s">
        <v>485</v>
      </c>
      <c r="B148" s="195" t="s">
        <v>561</v>
      </c>
      <c r="C148" s="196" t="s">
        <v>536</v>
      </c>
      <c r="D148" s="480" t="s">
        <v>537</v>
      </c>
      <c r="E148" s="202" t="n">
        <v>243836</v>
      </c>
      <c r="F148" s="202" t="n">
        <v>3154264</v>
      </c>
      <c r="G148" s="202" t="n">
        <v>4561750</v>
      </c>
      <c r="H148" s="202" t="n">
        <v>981125</v>
      </c>
      <c r="I148" s="202" t="n">
        <v>4476210</v>
      </c>
      <c r="J148" s="202" t="n">
        <v>1863973</v>
      </c>
      <c r="K148" s="199" t="n">
        <f aca="false">SUM(E148:J148)</f>
        <v>15281158</v>
      </c>
      <c r="L148" s="380" t="n">
        <v>195169118</v>
      </c>
    </row>
    <row r="149" customFormat="false" ht="19.5" hidden="false" customHeight="false" outlineLevel="0" collapsed="false">
      <c r="A149" s="195" t="s">
        <v>485</v>
      </c>
      <c r="B149" s="195" t="s">
        <v>561</v>
      </c>
      <c r="C149" s="196" t="s">
        <v>538</v>
      </c>
      <c r="D149" s="480" t="s">
        <v>539</v>
      </c>
      <c r="E149" s="202" t="n">
        <v>297000</v>
      </c>
      <c r="F149" s="202" t="n">
        <v>6020860</v>
      </c>
      <c r="G149" s="202" t="n">
        <v>10997660</v>
      </c>
      <c r="H149" s="202" t="n">
        <v>680800</v>
      </c>
      <c r="I149" s="202" t="n">
        <v>6265200</v>
      </c>
      <c r="J149" s="202" t="n">
        <v>6932300</v>
      </c>
      <c r="K149" s="199" t="n">
        <f aca="false">SUM(E149:J149)</f>
        <v>31193820</v>
      </c>
      <c r="L149" s="380" t="n">
        <v>526618080</v>
      </c>
    </row>
    <row r="150" customFormat="false" ht="19.5" hidden="false" customHeight="false" outlineLevel="0" collapsed="false">
      <c r="A150" s="195" t="s">
        <v>485</v>
      </c>
      <c r="B150" s="195" t="s">
        <v>561</v>
      </c>
      <c r="C150" s="196" t="s">
        <v>540</v>
      </c>
      <c r="D150" s="480" t="s">
        <v>541</v>
      </c>
      <c r="E150" s="202" t="n">
        <v>119280</v>
      </c>
      <c r="F150" s="202" t="n">
        <v>312780</v>
      </c>
      <c r="G150" s="202" t="n">
        <v>641200</v>
      </c>
      <c r="H150" s="202" t="n">
        <v>4500</v>
      </c>
      <c r="I150" s="202" t="n">
        <v>6300</v>
      </c>
      <c r="J150" s="202" t="n">
        <v>622760</v>
      </c>
      <c r="K150" s="199" t="n">
        <f aca="false">SUM(E150:J150)</f>
        <v>1706820</v>
      </c>
      <c r="L150" s="380" t="n">
        <v>28520440</v>
      </c>
    </row>
    <row r="151" customFormat="false" ht="12.8" hidden="false" customHeight="false" outlineLevel="0" collapsed="false">
      <c r="A151" s="195" t="s">
        <v>485</v>
      </c>
      <c r="B151" s="195" t="s">
        <v>561</v>
      </c>
      <c r="C151" s="196" t="s">
        <v>542</v>
      </c>
      <c r="D151" s="480" t="s">
        <v>543</v>
      </c>
      <c r="E151" s="202" t="n">
        <v>14000</v>
      </c>
      <c r="F151" s="202" t="n">
        <v>36800</v>
      </c>
      <c r="G151" s="202" t="n">
        <v>16400</v>
      </c>
      <c r="H151" s="202" t="n">
        <v>0</v>
      </c>
      <c r="I151" s="202" t="n">
        <v>28000</v>
      </c>
      <c r="J151" s="202" t="n">
        <v>56000</v>
      </c>
      <c r="K151" s="199" t="n">
        <f aca="false">SUM(E151:J151)</f>
        <v>151200</v>
      </c>
      <c r="L151" s="380" t="n">
        <v>4866000</v>
      </c>
    </row>
    <row r="152" customFormat="false" ht="12.8" hidden="false" customHeight="false" outlineLevel="0" collapsed="false">
      <c r="A152" s="195" t="s">
        <v>485</v>
      </c>
      <c r="B152" s="195" t="s">
        <v>561</v>
      </c>
      <c r="C152" s="196" t="s">
        <v>544</v>
      </c>
      <c r="D152" s="480" t="s">
        <v>545</v>
      </c>
      <c r="E152" s="202" t="n">
        <v>1380430</v>
      </c>
      <c r="F152" s="202" t="n">
        <v>4256098</v>
      </c>
      <c r="G152" s="202" t="n">
        <v>9241075</v>
      </c>
      <c r="H152" s="202" t="n">
        <v>2300278</v>
      </c>
      <c r="I152" s="202" t="n">
        <v>5987073</v>
      </c>
      <c r="J152" s="202" t="n">
        <v>5539166</v>
      </c>
      <c r="K152" s="199" t="n">
        <f aca="false">SUM(E152:J152)</f>
        <v>28704120</v>
      </c>
      <c r="L152" s="380" t="n">
        <v>465725351</v>
      </c>
    </row>
    <row r="153" customFormat="false" ht="19.5" hidden="false" customHeight="false" outlineLevel="0" collapsed="false">
      <c r="A153" s="195" t="s">
        <v>485</v>
      </c>
      <c r="B153" s="195" t="s">
        <v>561</v>
      </c>
      <c r="C153" s="196" t="s">
        <v>554</v>
      </c>
      <c r="D153" s="480" t="s">
        <v>555</v>
      </c>
      <c r="E153" s="202" t="n">
        <v>0</v>
      </c>
      <c r="F153" s="202" t="n">
        <v>0</v>
      </c>
      <c r="G153" s="202" t="n">
        <v>0</v>
      </c>
      <c r="H153" s="202" t="n">
        <v>0</v>
      </c>
      <c r="I153" s="202" t="n">
        <v>0</v>
      </c>
      <c r="J153" s="202" t="n">
        <v>0</v>
      </c>
      <c r="K153" s="199" t="n">
        <f aca="false">SUM(E153:J153)</f>
        <v>0</v>
      </c>
      <c r="L153" s="380" t="n">
        <v>14805000</v>
      </c>
    </row>
    <row r="154" customFormat="false" ht="19.5" hidden="false" customHeight="false" outlineLevel="0" collapsed="false">
      <c r="A154" s="195" t="s">
        <v>485</v>
      </c>
      <c r="B154" s="195" t="s">
        <v>561</v>
      </c>
      <c r="C154" s="196" t="s">
        <v>571</v>
      </c>
      <c r="D154" s="480" t="s">
        <v>572</v>
      </c>
      <c r="E154" s="202" t="n">
        <v>9200</v>
      </c>
      <c r="F154" s="202" t="n">
        <v>0</v>
      </c>
      <c r="G154" s="202" t="n">
        <v>23200</v>
      </c>
      <c r="H154" s="202" t="n">
        <v>0</v>
      </c>
      <c r="I154" s="202" t="n">
        <v>28000</v>
      </c>
      <c r="J154" s="202" t="n">
        <v>46400</v>
      </c>
      <c r="K154" s="199" t="n">
        <f aca="false">SUM(E154:J154)</f>
        <v>106800</v>
      </c>
      <c r="L154" s="380" t="n">
        <v>1044800</v>
      </c>
    </row>
    <row r="155" customFormat="false" ht="19.5" hidden="false" customHeight="false" outlineLevel="0" collapsed="false">
      <c r="A155" s="195" t="s">
        <v>485</v>
      </c>
      <c r="B155" s="195" t="s">
        <v>561</v>
      </c>
      <c r="C155" s="196" t="s">
        <v>580</v>
      </c>
      <c r="D155" s="480" t="s">
        <v>581</v>
      </c>
      <c r="E155" s="202" t="n">
        <v>295716</v>
      </c>
      <c r="F155" s="202" t="n">
        <v>4721424</v>
      </c>
      <c r="G155" s="202" t="n">
        <v>4336104</v>
      </c>
      <c r="H155" s="202" t="n">
        <v>1254000</v>
      </c>
      <c r="I155" s="202" t="n">
        <v>4137659</v>
      </c>
      <c r="J155" s="202" t="n">
        <v>1938627</v>
      </c>
      <c r="K155" s="199" t="n">
        <f aca="false">SUM(E155:J155)</f>
        <v>16683530</v>
      </c>
      <c r="L155" s="380" t="n">
        <v>213441717</v>
      </c>
    </row>
    <row r="156" customFormat="false" ht="19.5" hidden="false" customHeight="false" outlineLevel="0" collapsed="false">
      <c r="A156" s="195" t="s">
        <v>485</v>
      </c>
      <c r="B156" s="195" t="s">
        <v>561</v>
      </c>
      <c r="C156" s="196" t="s">
        <v>582</v>
      </c>
      <c r="D156" s="480" t="s">
        <v>583</v>
      </c>
      <c r="E156" s="202" t="n">
        <v>0</v>
      </c>
      <c r="F156" s="202" t="n">
        <v>585200</v>
      </c>
      <c r="G156" s="202" t="n">
        <v>515900</v>
      </c>
      <c r="H156" s="202" t="n">
        <v>0</v>
      </c>
      <c r="I156" s="202" t="n">
        <v>2048200</v>
      </c>
      <c r="J156" s="202" t="n">
        <v>0</v>
      </c>
      <c r="K156" s="199" t="n">
        <f aca="false">SUM(E156:J156)</f>
        <v>3149300</v>
      </c>
      <c r="L156" s="380" t="n">
        <v>66705100</v>
      </c>
    </row>
    <row r="157" customFormat="false" ht="12.8" hidden="false" customHeight="false" outlineLevel="0" collapsed="false">
      <c r="A157" s="195" t="s">
        <v>485</v>
      </c>
      <c r="B157" s="195" t="s">
        <v>561</v>
      </c>
      <c r="C157" s="196" t="s">
        <v>584</v>
      </c>
      <c r="D157" s="480" t="s">
        <v>585</v>
      </c>
      <c r="E157" s="202" t="n">
        <v>0</v>
      </c>
      <c r="F157" s="202" t="n">
        <v>0</v>
      </c>
      <c r="G157" s="202" t="n">
        <v>0</v>
      </c>
      <c r="H157" s="202" t="n">
        <v>0</v>
      </c>
      <c r="I157" s="202" t="n">
        <v>0</v>
      </c>
      <c r="J157" s="202" t="n">
        <v>0</v>
      </c>
      <c r="K157" s="199" t="n">
        <f aca="false">SUM(E157:J157)</f>
        <v>0</v>
      </c>
      <c r="L157" s="380" t="n">
        <v>898960</v>
      </c>
    </row>
    <row r="158" customFormat="false" ht="12.8" hidden="false" customHeight="false" outlineLevel="0" collapsed="false">
      <c r="A158" s="195" t="s">
        <v>485</v>
      </c>
      <c r="B158" s="195" t="s">
        <v>561</v>
      </c>
      <c r="C158" s="196" t="s">
        <v>586</v>
      </c>
      <c r="D158" s="480" t="s">
        <v>587</v>
      </c>
      <c r="E158" s="202" t="n">
        <v>0</v>
      </c>
      <c r="F158" s="202" t="n">
        <v>0</v>
      </c>
      <c r="G158" s="202" t="n">
        <v>0</v>
      </c>
      <c r="H158" s="202" t="n">
        <v>0</v>
      </c>
      <c r="I158" s="202" t="n">
        <v>1124484</v>
      </c>
      <c r="J158" s="202" t="n">
        <v>0</v>
      </c>
      <c r="K158" s="199" t="n">
        <f aca="false">SUM(E158:J158)</f>
        <v>1124484</v>
      </c>
      <c r="L158" s="380" t="n">
        <v>78040999</v>
      </c>
    </row>
    <row r="159" customFormat="false" ht="19.5" hidden="false" customHeight="false" outlineLevel="0" collapsed="false">
      <c r="A159" s="195" t="s">
        <v>485</v>
      </c>
      <c r="B159" s="195" t="s">
        <v>561</v>
      </c>
      <c r="C159" s="196" t="s">
        <v>588</v>
      </c>
      <c r="D159" s="480" t="s">
        <v>589</v>
      </c>
      <c r="E159" s="202" t="n">
        <v>130761</v>
      </c>
      <c r="F159" s="202" t="n">
        <v>325902</v>
      </c>
      <c r="G159" s="202" t="n">
        <v>0</v>
      </c>
      <c r="H159" s="202" t="n">
        <v>0</v>
      </c>
      <c r="I159" s="202" t="n">
        <v>1241490</v>
      </c>
      <c r="J159" s="202" t="n">
        <v>313200</v>
      </c>
      <c r="K159" s="199" t="n">
        <f aca="false">SUM(E159:J159)</f>
        <v>2011353</v>
      </c>
      <c r="L159" s="380" t="n">
        <v>88471388</v>
      </c>
    </row>
    <row r="160" customFormat="false" ht="12.8" hidden="false" customHeight="false" outlineLevel="0" collapsed="false">
      <c r="A160" s="195" t="s">
        <v>485</v>
      </c>
      <c r="B160" s="195" t="s">
        <v>561</v>
      </c>
      <c r="C160" s="196" t="s">
        <v>590</v>
      </c>
      <c r="D160" s="480" t="s">
        <v>591</v>
      </c>
      <c r="E160" s="202" t="n">
        <v>0</v>
      </c>
      <c r="F160" s="202" t="n">
        <v>0</v>
      </c>
      <c r="G160" s="202" t="n">
        <v>0</v>
      </c>
      <c r="H160" s="202" t="n">
        <v>0</v>
      </c>
      <c r="I160" s="202" t="n">
        <v>0</v>
      </c>
      <c r="J160" s="202" t="n">
        <v>40890</v>
      </c>
      <c r="K160" s="199" t="n">
        <f aca="false">SUM(E160:J160)</f>
        <v>40890</v>
      </c>
      <c r="L160" s="380" t="n">
        <v>8757420</v>
      </c>
    </row>
    <row r="161" customFormat="false" ht="12.8" hidden="false" customHeight="false" outlineLevel="0" collapsed="false">
      <c r="A161" s="195" t="s">
        <v>485</v>
      </c>
      <c r="B161" s="195" t="s">
        <v>561</v>
      </c>
      <c r="C161" s="196" t="s">
        <v>592</v>
      </c>
      <c r="D161" s="480" t="s">
        <v>593</v>
      </c>
      <c r="E161" s="202" t="n">
        <v>0</v>
      </c>
      <c r="F161" s="202" t="n">
        <v>0</v>
      </c>
      <c r="G161" s="202" t="n">
        <v>0</v>
      </c>
      <c r="H161" s="202" t="n">
        <v>0</v>
      </c>
      <c r="I161" s="202" t="n">
        <v>0</v>
      </c>
      <c r="J161" s="202" t="n">
        <v>0</v>
      </c>
      <c r="K161" s="199" t="n">
        <f aca="false">SUM(E161:J161)</f>
        <v>0</v>
      </c>
      <c r="L161" s="380" t="n">
        <v>0</v>
      </c>
    </row>
    <row r="162" customFormat="false" ht="19.5" hidden="false" customHeight="false" outlineLevel="0" collapsed="false">
      <c r="A162" s="195" t="s">
        <v>485</v>
      </c>
      <c r="B162" s="195" t="s">
        <v>561</v>
      </c>
      <c r="C162" s="196" t="s">
        <v>594</v>
      </c>
      <c r="D162" s="480" t="s">
        <v>595</v>
      </c>
      <c r="E162" s="202" t="n">
        <v>0</v>
      </c>
      <c r="F162" s="202" t="n">
        <v>0</v>
      </c>
      <c r="G162" s="202" t="n">
        <v>0</v>
      </c>
      <c r="H162" s="202" t="n">
        <v>0</v>
      </c>
      <c r="I162" s="202" t="n">
        <v>405000</v>
      </c>
      <c r="J162" s="202" t="n">
        <v>0</v>
      </c>
      <c r="K162" s="199" t="n">
        <f aca="false">SUM(E162:J162)</f>
        <v>405000</v>
      </c>
      <c r="L162" s="380" t="n">
        <v>2643000</v>
      </c>
    </row>
    <row r="163" customFormat="false" ht="19.5" hidden="false" customHeight="false" outlineLevel="0" collapsed="false">
      <c r="A163" s="195" t="s">
        <v>485</v>
      </c>
      <c r="B163" s="195" t="s">
        <v>561</v>
      </c>
      <c r="C163" s="196" t="s">
        <v>596</v>
      </c>
      <c r="D163" s="480" t="s">
        <v>597</v>
      </c>
      <c r="E163" s="202" t="n">
        <v>0</v>
      </c>
      <c r="F163" s="202" t="n">
        <v>0</v>
      </c>
      <c r="G163" s="202" t="n">
        <v>0</v>
      </c>
      <c r="H163" s="202" t="n">
        <v>0</v>
      </c>
      <c r="I163" s="202" t="n">
        <v>0</v>
      </c>
      <c r="J163" s="202" t="n">
        <v>0</v>
      </c>
      <c r="K163" s="199" t="n">
        <f aca="false">SUM(E163:J163)</f>
        <v>0</v>
      </c>
      <c r="L163" s="380" t="n">
        <v>0</v>
      </c>
    </row>
    <row r="164" customFormat="false" ht="12.8" hidden="false" customHeight="false" outlineLevel="0" collapsed="false">
      <c r="A164" s="195" t="s">
        <v>485</v>
      </c>
      <c r="B164" s="195" t="s">
        <v>561</v>
      </c>
      <c r="C164" s="196" t="s">
        <v>202</v>
      </c>
      <c r="D164" s="480" t="s">
        <v>598</v>
      </c>
      <c r="E164" s="202" t="n">
        <v>0</v>
      </c>
      <c r="F164" s="202" t="n">
        <v>183480</v>
      </c>
      <c r="G164" s="202" t="n">
        <v>305800</v>
      </c>
      <c r="H164" s="202" t="n">
        <v>0</v>
      </c>
      <c r="I164" s="202" t="n">
        <v>126740</v>
      </c>
      <c r="J164" s="202" t="n">
        <v>0</v>
      </c>
      <c r="K164" s="199" t="n">
        <f aca="false">SUM(E164:J164)</f>
        <v>616020</v>
      </c>
      <c r="L164" s="380" t="n">
        <v>8067408</v>
      </c>
    </row>
    <row r="165" customFormat="false" ht="19.5" hidden="false" customHeight="false" outlineLevel="0" collapsed="false">
      <c r="A165" s="195" t="s">
        <v>485</v>
      </c>
      <c r="B165" s="195" t="s">
        <v>561</v>
      </c>
      <c r="C165" s="196" t="s">
        <v>558</v>
      </c>
      <c r="D165" s="480" t="s">
        <v>599</v>
      </c>
      <c r="E165" s="202" t="n">
        <v>0</v>
      </c>
      <c r="F165" s="202" t="n">
        <v>12710250</v>
      </c>
      <c r="G165" s="202" t="n">
        <v>10693890</v>
      </c>
      <c r="H165" s="202" t="n">
        <v>303750</v>
      </c>
      <c r="I165" s="202" t="n">
        <v>4861890</v>
      </c>
      <c r="J165" s="202" t="n">
        <v>2179575</v>
      </c>
      <c r="K165" s="199" t="n">
        <f aca="false">SUM(E165:J165)</f>
        <v>30749355</v>
      </c>
      <c r="L165" s="380" t="n">
        <v>386875980</v>
      </c>
    </row>
    <row r="166" customFormat="false" ht="19.5" hidden="false" customHeight="false" outlineLevel="0" collapsed="false">
      <c r="A166" s="195" t="s">
        <v>485</v>
      </c>
      <c r="B166" s="195" t="s">
        <v>561</v>
      </c>
      <c r="C166" s="196" t="s">
        <v>562</v>
      </c>
      <c r="D166" s="480" t="s">
        <v>600</v>
      </c>
      <c r="E166" s="202" t="n">
        <v>0</v>
      </c>
      <c r="F166" s="202" t="n">
        <v>18635718</v>
      </c>
      <c r="G166" s="202" t="n">
        <v>22523118</v>
      </c>
      <c r="H166" s="202" t="n">
        <v>390320</v>
      </c>
      <c r="I166" s="202" t="n">
        <v>9454718</v>
      </c>
      <c r="J166" s="202" t="n">
        <v>3436224</v>
      </c>
      <c r="K166" s="199" t="n">
        <f aca="false">SUM(E166:J166)</f>
        <v>54440098</v>
      </c>
      <c r="L166" s="380" t="n">
        <v>535082922</v>
      </c>
    </row>
    <row r="167" customFormat="false" ht="12.8" hidden="false" customHeight="false" outlineLevel="0" collapsed="false">
      <c r="A167" s="195" t="s">
        <v>485</v>
      </c>
      <c r="B167" s="195" t="s">
        <v>561</v>
      </c>
      <c r="C167" s="196" t="s">
        <v>601</v>
      </c>
      <c r="D167" s="480" t="s">
        <v>602</v>
      </c>
      <c r="E167" s="202" t="n">
        <v>176540</v>
      </c>
      <c r="F167" s="202" t="n">
        <v>1314300</v>
      </c>
      <c r="G167" s="202" t="n">
        <v>5062200</v>
      </c>
      <c r="H167" s="202" t="n">
        <v>97500</v>
      </c>
      <c r="I167" s="202" t="n">
        <v>547300</v>
      </c>
      <c r="J167" s="202" t="n">
        <v>0</v>
      </c>
      <c r="K167" s="199" t="n">
        <f aca="false">SUM(E167:J167)</f>
        <v>7197840</v>
      </c>
      <c r="L167" s="380" t="n">
        <v>24621430</v>
      </c>
    </row>
    <row r="168" customFormat="false" ht="12.8" hidden="false" customHeight="false" outlineLevel="0" collapsed="false">
      <c r="A168" s="195" t="s">
        <v>485</v>
      </c>
      <c r="B168" s="195" t="s">
        <v>561</v>
      </c>
      <c r="C168" s="196" t="s">
        <v>603</v>
      </c>
      <c r="D168" s="480" t="s">
        <v>604</v>
      </c>
      <c r="E168" s="202" t="n">
        <v>55380</v>
      </c>
      <c r="F168" s="202" t="n">
        <v>0</v>
      </c>
      <c r="G168" s="202" t="n">
        <v>21260</v>
      </c>
      <c r="H168" s="202" t="n">
        <v>0</v>
      </c>
      <c r="I168" s="202" t="n">
        <v>106200</v>
      </c>
      <c r="J168" s="202" t="n">
        <v>0</v>
      </c>
      <c r="K168" s="199" t="n">
        <f aca="false">SUM(E168:J168)</f>
        <v>182840</v>
      </c>
      <c r="L168" s="380" t="n">
        <v>7172310</v>
      </c>
    </row>
    <row r="169" customFormat="false" ht="12.8" hidden="false" customHeight="false" outlineLevel="0" collapsed="false">
      <c r="A169" s="195" t="s">
        <v>485</v>
      </c>
      <c r="B169" s="195" t="s">
        <v>561</v>
      </c>
      <c r="C169" s="196" t="s">
        <v>605</v>
      </c>
      <c r="D169" s="480" t="s">
        <v>606</v>
      </c>
      <c r="E169" s="202" t="n">
        <v>0</v>
      </c>
      <c r="F169" s="202" t="n">
        <v>0</v>
      </c>
      <c r="G169" s="202" t="n">
        <v>0</v>
      </c>
      <c r="H169" s="202" t="n">
        <v>0</v>
      </c>
      <c r="I169" s="202" t="n">
        <v>0</v>
      </c>
      <c r="J169" s="202" t="n">
        <v>0</v>
      </c>
      <c r="K169" s="199" t="n">
        <f aca="false">SUM(E169:J169)</f>
        <v>0</v>
      </c>
      <c r="L169" s="380" t="n">
        <v>0</v>
      </c>
    </row>
    <row r="170" customFormat="false" ht="12.8" hidden="false" customHeight="false" outlineLevel="0" collapsed="false">
      <c r="A170" s="195" t="s">
        <v>485</v>
      </c>
      <c r="B170" s="195" t="s">
        <v>561</v>
      </c>
      <c r="C170" s="196" t="s">
        <v>607</v>
      </c>
      <c r="D170" s="480" t="s">
        <v>608</v>
      </c>
      <c r="E170" s="202" t="n">
        <v>0</v>
      </c>
      <c r="F170" s="202" t="n">
        <v>0</v>
      </c>
      <c r="G170" s="202" t="n">
        <v>0</v>
      </c>
      <c r="H170" s="202" t="n">
        <v>0</v>
      </c>
      <c r="I170" s="202" t="n">
        <v>0</v>
      </c>
      <c r="J170" s="202" t="n">
        <v>0</v>
      </c>
      <c r="K170" s="199" t="n">
        <f aca="false">SUM(E170:J170)</f>
        <v>0</v>
      </c>
      <c r="L170" s="380" t="n">
        <v>0</v>
      </c>
    </row>
    <row r="171" customFormat="false" ht="12.8" hidden="false" customHeight="false" outlineLevel="0" collapsed="false">
      <c r="A171" s="195" t="s">
        <v>485</v>
      </c>
      <c r="B171" s="195" t="s">
        <v>561</v>
      </c>
      <c r="C171" s="196" t="s">
        <v>124</v>
      </c>
      <c r="D171" s="480" t="s">
        <v>609</v>
      </c>
      <c r="E171" s="202" t="n">
        <v>0</v>
      </c>
      <c r="F171" s="202" t="n">
        <v>0</v>
      </c>
      <c r="G171" s="202" t="n">
        <v>0</v>
      </c>
      <c r="H171" s="202" t="n">
        <v>0</v>
      </c>
      <c r="I171" s="202" t="n">
        <v>0</v>
      </c>
      <c r="J171" s="202" t="n">
        <v>0</v>
      </c>
      <c r="K171" s="199" t="n">
        <f aca="false">SUM(E171:J171)</f>
        <v>0</v>
      </c>
      <c r="L171" s="380" t="n">
        <v>22793433</v>
      </c>
    </row>
    <row r="172" customFormat="false" ht="19.5" hidden="false" customHeight="false" outlineLevel="0" collapsed="false">
      <c r="A172" s="195" t="s">
        <v>485</v>
      </c>
      <c r="B172" s="195" t="s">
        <v>135</v>
      </c>
      <c r="C172" s="196" t="s">
        <v>610</v>
      </c>
      <c r="D172" s="480" t="s">
        <v>611</v>
      </c>
      <c r="E172" s="202" t="n">
        <v>0</v>
      </c>
      <c r="F172" s="202" t="n">
        <v>2415083</v>
      </c>
      <c r="G172" s="202" t="n">
        <v>7013565</v>
      </c>
      <c r="H172" s="202" t="n">
        <v>0</v>
      </c>
      <c r="I172" s="202" t="n">
        <v>1690225</v>
      </c>
      <c r="J172" s="202" t="n">
        <v>0</v>
      </c>
      <c r="K172" s="199" t="n">
        <f aca="false">SUM(E172:J172)</f>
        <v>11118873</v>
      </c>
      <c r="L172" s="380" t="n">
        <v>470885520</v>
      </c>
    </row>
    <row r="173" customFormat="false" ht="12.8" hidden="false" customHeight="false" outlineLevel="0" collapsed="false">
      <c r="A173" s="195" t="s">
        <v>485</v>
      </c>
      <c r="B173" s="195" t="s">
        <v>135</v>
      </c>
      <c r="C173" s="196" t="s">
        <v>612</v>
      </c>
      <c r="D173" s="480" t="s">
        <v>613</v>
      </c>
      <c r="E173" s="202" t="n">
        <v>6340320</v>
      </c>
      <c r="F173" s="202" t="n">
        <v>70421038</v>
      </c>
      <c r="G173" s="202" t="n">
        <v>79200318</v>
      </c>
      <c r="H173" s="202" t="n">
        <v>14577120</v>
      </c>
      <c r="I173" s="202" t="n">
        <v>79019134</v>
      </c>
      <c r="J173" s="202" t="n">
        <v>14080350</v>
      </c>
      <c r="K173" s="199" t="n">
        <f aca="false">SUM(E173:J173)</f>
        <v>263638280</v>
      </c>
      <c r="L173" s="380" t="n">
        <v>2365369508</v>
      </c>
    </row>
    <row r="174" customFormat="false" ht="19.5" hidden="false" customHeight="false" outlineLevel="0" collapsed="false">
      <c r="A174" s="195" t="s">
        <v>485</v>
      </c>
      <c r="B174" s="195" t="s">
        <v>135</v>
      </c>
      <c r="C174" s="196" t="s">
        <v>614</v>
      </c>
      <c r="D174" s="480" t="s">
        <v>615</v>
      </c>
      <c r="E174" s="202" t="n">
        <v>0</v>
      </c>
      <c r="F174" s="202" t="n">
        <v>0</v>
      </c>
      <c r="G174" s="202" t="n">
        <v>0</v>
      </c>
      <c r="H174" s="202" t="n">
        <v>0</v>
      </c>
      <c r="I174" s="202" t="n">
        <v>0</v>
      </c>
      <c r="J174" s="202" t="n">
        <v>0</v>
      </c>
      <c r="K174" s="199" t="n">
        <f aca="false">SUM(E174:J174)</f>
        <v>0</v>
      </c>
      <c r="L174" s="380" t="n">
        <v>572394</v>
      </c>
    </row>
    <row r="175" customFormat="false" ht="12.8" hidden="false" customHeight="false" outlineLevel="0" collapsed="false">
      <c r="A175" s="195" t="s">
        <v>485</v>
      </c>
      <c r="B175" s="195" t="s">
        <v>142</v>
      </c>
      <c r="C175" s="196" t="s">
        <v>621</v>
      </c>
      <c r="D175" s="480" t="s">
        <v>622</v>
      </c>
      <c r="E175" s="202" t="n">
        <v>2660016</v>
      </c>
      <c r="F175" s="202" t="n">
        <v>4322034</v>
      </c>
      <c r="G175" s="202" t="n">
        <v>9548990</v>
      </c>
      <c r="H175" s="202" t="n">
        <v>5468036</v>
      </c>
      <c r="I175" s="202" t="n">
        <v>3540974</v>
      </c>
      <c r="J175" s="202" t="n">
        <v>1401700</v>
      </c>
      <c r="K175" s="199" t="n">
        <f aca="false">SUM(E175:J175)</f>
        <v>26941750</v>
      </c>
      <c r="L175" s="380" t="n">
        <v>568407546</v>
      </c>
    </row>
    <row r="176" customFormat="false" ht="19.5" hidden="false" customHeight="false" outlineLevel="0" collapsed="false">
      <c r="A176" s="195" t="s">
        <v>485</v>
      </c>
      <c r="B176" s="195" t="s">
        <v>142</v>
      </c>
      <c r="C176" s="196" t="s">
        <v>623</v>
      </c>
      <c r="D176" s="480" t="s">
        <v>624</v>
      </c>
      <c r="E176" s="202" t="n">
        <v>0</v>
      </c>
      <c r="F176" s="202" t="n">
        <v>2061650</v>
      </c>
      <c r="G176" s="202" t="n">
        <v>0</v>
      </c>
      <c r="H176" s="202" t="n">
        <v>2255084</v>
      </c>
      <c r="I176" s="202" t="n">
        <v>2170740</v>
      </c>
      <c r="J176" s="202" t="n">
        <v>0</v>
      </c>
      <c r="K176" s="199" t="n">
        <f aca="false">SUM(E176:J176)</f>
        <v>6487474</v>
      </c>
      <c r="L176" s="380" t="n">
        <v>280566242</v>
      </c>
    </row>
    <row r="177" customFormat="false" ht="12.8" hidden="false" customHeight="false" outlineLevel="0" collapsed="false">
      <c r="A177" s="195" t="s">
        <v>485</v>
      </c>
      <c r="B177" s="195" t="s">
        <v>142</v>
      </c>
      <c r="C177" s="196" t="s">
        <v>625</v>
      </c>
      <c r="D177" s="480" t="s">
        <v>626</v>
      </c>
      <c r="E177" s="202" t="n">
        <v>9248008</v>
      </c>
      <c r="F177" s="202" t="n">
        <v>7263664</v>
      </c>
      <c r="G177" s="202" t="n">
        <v>35946349</v>
      </c>
      <c r="H177" s="202" t="n">
        <v>42291357</v>
      </c>
      <c r="I177" s="202" t="n">
        <v>21223473</v>
      </c>
      <c r="J177" s="202" t="n">
        <v>18120738</v>
      </c>
      <c r="K177" s="199" t="n">
        <f aca="false">SUM(E177:J177)</f>
        <v>134093589</v>
      </c>
      <c r="L177" s="380" t="n">
        <v>4146484301</v>
      </c>
    </row>
    <row r="178" customFormat="false" ht="12.8" hidden="false" customHeight="false" outlineLevel="0" collapsed="false">
      <c r="A178" s="195" t="s">
        <v>485</v>
      </c>
      <c r="B178" s="195" t="s">
        <v>142</v>
      </c>
      <c r="C178" s="196" t="s">
        <v>627</v>
      </c>
      <c r="D178" s="480" t="s">
        <v>628</v>
      </c>
      <c r="E178" s="202" t="n">
        <v>0</v>
      </c>
      <c r="F178" s="202" t="n">
        <v>9185100</v>
      </c>
      <c r="G178" s="202" t="n">
        <v>19188101</v>
      </c>
      <c r="H178" s="202" t="n">
        <v>12885340</v>
      </c>
      <c r="I178" s="202" t="n">
        <v>11270688</v>
      </c>
      <c r="J178" s="202" t="n">
        <v>29147085</v>
      </c>
      <c r="K178" s="199" t="n">
        <f aca="false">SUM(E178:J178)</f>
        <v>81676314</v>
      </c>
      <c r="L178" s="380" t="n">
        <v>1587837460</v>
      </c>
    </row>
    <row r="179" customFormat="false" ht="12.8" hidden="false" customHeight="false" outlineLevel="0" collapsed="false">
      <c r="A179" s="195" t="s">
        <v>485</v>
      </c>
      <c r="B179" s="195" t="s">
        <v>142</v>
      </c>
      <c r="C179" s="196" t="s">
        <v>397</v>
      </c>
      <c r="D179" s="480" t="s">
        <v>629</v>
      </c>
      <c r="E179" s="202" t="n">
        <v>0</v>
      </c>
      <c r="F179" s="202" t="n">
        <v>0</v>
      </c>
      <c r="G179" s="202" t="n">
        <v>0</v>
      </c>
      <c r="H179" s="202" t="n">
        <v>13720</v>
      </c>
      <c r="I179" s="202" t="n">
        <v>0</v>
      </c>
      <c r="J179" s="202" t="n">
        <v>0</v>
      </c>
      <c r="K179" s="199" t="n">
        <f aca="false">SUM(E179:J179)</f>
        <v>13720</v>
      </c>
      <c r="L179" s="380" t="n">
        <v>3059461</v>
      </c>
    </row>
    <row r="180" customFormat="false" ht="19.5" hidden="false" customHeight="false" outlineLevel="0" collapsed="false">
      <c r="A180" s="195" t="s">
        <v>485</v>
      </c>
      <c r="B180" s="195" t="s">
        <v>142</v>
      </c>
      <c r="C180" s="196" t="s">
        <v>630</v>
      </c>
      <c r="D180" s="480" t="s">
        <v>631</v>
      </c>
      <c r="E180" s="202" t="n">
        <v>0</v>
      </c>
      <c r="F180" s="202" t="n">
        <v>0</v>
      </c>
      <c r="G180" s="202" t="n">
        <v>0</v>
      </c>
      <c r="H180" s="202" t="n">
        <v>0</v>
      </c>
      <c r="I180" s="202" t="n">
        <v>0</v>
      </c>
      <c r="J180" s="202" t="n">
        <v>0</v>
      </c>
      <c r="K180" s="199" t="n">
        <f aca="false">SUM(E180:J180)</f>
        <v>0</v>
      </c>
      <c r="L180" s="380" t="n">
        <v>217594</v>
      </c>
    </row>
    <row r="181" customFormat="false" ht="19.5" hidden="false" customHeight="false" outlineLevel="0" collapsed="false">
      <c r="A181" s="195" t="s">
        <v>485</v>
      </c>
      <c r="B181" s="195" t="s">
        <v>142</v>
      </c>
      <c r="C181" s="196" t="s">
        <v>632</v>
      </c>
      <c r="D181" s="480" t="s">
        <v>633</v>
      </c>
      <c r="E181" s="202" t="n">
        <v>0</v>
      </c>
      <c r="F181" s="202" t="n">
        <v>74400</v>
      </c>
      <c r="G181" s="202" t="n">
        <v>466821</v>
      </c>
      <c r="H181" s="202" t="n">
        <v>615940</v>
      </c>
      <c r="I181" s="202" t="n">
        <v>781200</v>
      </c>
      <c r="J181" s="202" t="n">
        <v>70400</v>
      </c>
      <c r="K181" s="199" t="n">
        <f aca="false">SUM(E181:J181)</f>
        <v>2008761</v>
      </c>
      <c r="L181" s="380" t="n">
        <v>27173059</v>
      </c>
    </row>
    <row r="182" customFormat="false" ht="28.5" hidden="false" customHeight="false" outlineLevel="0" collapsed="false">
      <c r="A182" s="195" t="s">
        <v>485</v>
      </c>
      <c r="B182" s="195" t="s">
        <v>142</v>
      </c>
      <c r="C182" s="196" t="s">
        <v>634</v>
      </c>
      <c r="D182" s="480" t="s">
        <v>635</v>
      </c>
      <c r="E182" s="202" t="n">
        <v>0</v>
      </c>
      <c r="F182" s="202" t="n">
        <v>0</v>
      </c>
      <c r="G182" s="202" t="n">
        <v>0</v>
      </c>
      <c r="H182" s="202" t="n">
        <v>1298268</v>
      </c>
      <c r="I182" s="202" t="n">
        <v>151800</v>
      </c>
      <c r="J182" s="202" t="n">
        <v>0</v>
      </c>
      <c r="K182" s="199" t="n">
        <f aca="false">SUM(E182:J182)</f>
        <v>1450068</v>
      </c>
      <c r="L182" s="380" t="n">
        <v>9211089</v>
      </c>
    </row>
    <row r="183" customFormat="false" ht="19.5" hidden="false" customHeight="false" outlineLevel="0" collapsed="false">
      <c r="A183" s="195" t="s">
        <v>485</v>
      </c>
      <c r="B183" s="195" t="s">
        <v>142</v>
      </c>
      <c r="C183" s="196" t="s">
        <v>318</v>
      </c>
      <c r="D183" s="480" t="s">
        <v>636</v>
      </c>
      <c r="E183" s="202" t="n">
        <v>0</v>
      </c>
      <c r="F183" s="202" t="n">
        <v>0</v>
      </c>
      <c r="G183" s="202" t="n">
        <v>16500</v>
      </c>
      <c r="H183" s="202" t="n">
        <v>267590</v>
      </c>
      <c r="I183" s="202" t="n">
        <v>0</v>
      </c>
      <c r="J183" s="202" t="n">
        <v>0</v>
      </c>
      <c r="K183" s="199" t="n">
        <f aca="false">SUM(E183:J183)</f>
        <v>284090</v>
      </c>
      <c r="L183" s="380" t="n">
        <v>8621534</v>
      </c>
    </row>
    <row r="184" customFormat="false" ht="19.5" hidden="false" customHeight="false" outlineLevel="0" collapsed="false">
      <c r="A184" s="195" t="s">
        <v>485</v>
      </c>
      <c r="B184" s="195" t="s">
        <v>142</v>
      </c>
      <c r="C184" s="196" t="s">
        <v>637</v>
      </c>
      <c r="D184" s="480" t="s">
        <v>638</v>
      </c>
      <c r="E184" s="202" t="n">
        <v>0</v>
      </c>
      <c r="F184" s="202" t="n">
        <v>0</v>
      </c>
      <c r="G184" s="202" t="n">
        <v>0</v>
      </c>
      <c r="H184" s="202" t="n">
        <v>6240</v>
      </c>
      <c r="I184" s="202" t="n">
        <v>0</v>
      </c>
      <c r="J184" s="202" t="n">
        <v>0</v>
      </c>
      <c r="K184" s="199" t="n">
        <f aca="false">SUM(E184:J184)</f>
        <v>6240</v>
      </c>
      <c r="L184" s="380" t="n">
        <v>1423440</v>
      </c>
    </row>
    <row r="185" customFormat="false" ht="12.8" hidden="false" customHeight="false" outlineLevel="0" collapsed="false">
      <c r="A185" s="195" t="s">
        <v>485</v>
      </c>
      <c r="B185" s="195" t="s">
        <v>142</v>
      </c>
      <c r="C185" s="196" t="s">
        <v>639</v>
      </c>
      <c r="D185" s="480" t="s">
        <v>640</v>
      </c>
      <c r="E185" s="202" t="n">
        <v>2296000</v>
      </c>
      <c r="F185" s="202" t="n">
        <v>1447200</v>
      </c>
      <c r="G185" s="202" t="n">
        <v>8569800</v>
      </c>
      <c r="H185" s="202" t="n">
        <v>2129000</v>
      </c>
      <c r="I185" s="202" t="n">
        <v>0</v>
      </c>
      <c r="J185" s="202" t="n">
        <v>561700</v>
      </c>
      <c r="K185" s="199" t="n">
        <f aca="false">SUM(E185:J185)</f>
        <v>15003700</v>
      </c>
      <c r="L185" s="380" t="n">
        <v>1251160600</v>
      </c>
    </row>
    <row r="186" customFormat="false" ht="12.8" hidden="false" customHeight="false" outlineLevel="0" collapsed="false">
      <c r="A186" s="195" t="s">
        <v>485</v>
      </c>
      <c r="B186" s="195" t="s">
        <v>142</v>
      </c>
      <c r="C186" s="196" t="s">
        <v>373</v>
      </c>
      <c r="D186" s="480" t="s">
        <v>641</v>
      </c>
      <c r="E186" s="202" t="n">
        <v>0</v>
      </c>
      <c r="F186" s="202" t="n">
        <v>0</v>
      </c>
      <c r="G186" s="202" t="n">
        <v>0</v>
      </c>
      <c r="H186" s="202" t="n">
        <v>1992120</v>
      </c>
      <c r="I186" s="202" t="n">
        <v>0</v>
      </c>
      <c r="J186" s="202" t="n">
        <v>1015416</v>
      </c>
      <c r="K186" s="199" t="n">
        <f aca="false">SUM(E186:J186)</f>
        <v>3007536</v>
      </c>
      <c r="L186" s="380" t="n">
        <v>244182450</v>
      </c>
    </row>
    <row r="187" customFormat="false" ht="19.5" hidden="false" customHeight="false" outlineLevel="0" collapsed="false">
      <c r="A187" s="195" t="s">
        <v>485</v>
      </c>
      <c r="B187" s="195" t="s">
        <v>142</v>
      </c>
      <c r="C187" s="196" t="s">
        <v>642</v>
      </c>
      <c r="D187" s="480" t="s">
        <v>643</v>
      </c>
      <c r="E187" s="202" t="n">
        <v>0</v>
      </c>
      <c r="F187" s="202" t="n">
        <v>129360</v>
      </c>
      <c r="G187" s="202" t="n">
        <v>899361</v>
      </c>
      <c r="H187" s="202" t="n">
        <v>1596595</v>
      </c>
      <c r="I187" s="202" t="n">
        <v>0</v>
      </c>
      <c r="J187" s="202" t="n">
        <v>338921</v>
      </c>
      <c r="K187" s="199" t="n">
        <f aca="false">SUM(E187:J187)</f>
        <v>2964237</v>
      </c>
      <c r="L187" s="380" t="n">
        <v>42706953</v>
      </c>
    </row>
    <row r="188" customFormat="false" ht="28.5" hidden="false" customHeight="false" outlineLevel="0" collapsed="false">
      <c r="A188" s="195" t="s">
        <v>485</v>
      </c>
      <c r="B188" s="195" t="s">
        <v>142</v>
      </c>
      <c r="C188" s="196" t="s">
        <v>644</v>
      </c>
      <c r="D188" s="480" t="s">
        <v>645</v>
      </c>
      <c r="E188" s="202" t="n">
        <v>414918</v>
      </c>
      <c r="F188" s="202" t="n">
        <v>0</v>
      </c>
      <c r="G188" s="202" t="n">
        <v>0</v>
      </c>
      <c r="H188" s="202" t="n">
        <v>0</v>
      </c>
      <c r="I188" s="202" t="n">
        <v>0</v>
      </c>
      <c r="J188" s="202" t="n">
        <v>0</v>
      </c>
      <c r="K188" s="199" t="n">
        <f aca="false">SUM(E188:J188)</f>
        <v>414918</v>
      </c>
      <c r="L188" s="380" t="n">
        <v>19492440</v>
      </c>
    </row>
    <row r="189" customFormat="false" ht="12.8" hidden="false" customHeight="false" outlineLevel="0" collapsed="false">
      <c r="A189" s="195" t="s">
        <v>485</v>
      </c>
      <c r="B189" s="195" t="s">
        <v>142</v>
      </c>
      <c r="C189" s="196" t="s">
        <v>646</v>
      </c>
      <c r="D189" s="480" t="s">
        <v>647</v>
      </c>
      <c r="E189" s="202" t="n">
        <v>0</v>
      </c>
      <c r="F189" s="202" t="n">
        <v>828910</v>
      </c>
      <c r="G189" s="202" t="n">
        <v>1399230</v>
      </c>
      <c r="H189" s="202" t="n">
        <v>3478572</v>
      </c>
      <c r="I189" s="202" t="n">
        <v>0</v>
      </c>
      <c r="J189" s="202" t="n">
        <v>280500</v>
      </c>
      <c r="K189" s="199" t="n">
        <f aca="false">SUM(E189:J189)</f>
        <v>5987212</v>
      </c>
      <c r="L189" s="380" t="n">
        <v>250082573</v>
      </c>
    </row>
    <row r="190" customFormat="false" ht="19.5" hidden="false" customHeight="false" outlineLevel="0" collapsed="false">
      <c r="A190" s="195" t="s">
        <v>485</v>
      </c>
      <c r="B190" s="195" t="s">
        <v>142</v>
      </c>
      <c r="C190" s="196" t="s">
        <v>648</v>
      </c>
      <c r="D190" s="480" t="s">
        <v>649</v>
      </c>
      <c r="E190" s="202" t="n">
        <v>0</v>
      </c>
      <c r="F190" s="202" t="n">
        <v>0</v>
      </c>
      <c r="G190" s="202" t="n">
        <v>1582776</v>
      </c>
      <c r="H190" s="202" t="n">
        <v>2027460</v>
      </c>
      <c r="I190" s="202" t="n">
        <v>0</v>
      </c>
      <c r="J190" s="202" t="n">
        <v>0</v>
      </c>
      <c r="K190" s="199" t="n">
        <f aca="false">SUM(E190:J190)</f>
        <v>3610236</v>
      </c>
      <c r="L190" s="380" t="n">
        <v>128478440</v>
      </c>
    </row>
    <row r="191" customFormat="false" ht="12.8" hidden="false" customHeight="false" outlineLevel="0" collapsed="false">
      <c r="A191" s="195" t="s">
        <v>485</v>
      </c>
      <c r="B191" s="195" t="s">
        <v>142</v>
      </c>
      <c r="C191" s="196" t="s">
        <v>350</v>
      </c>
      <c r="D191" s="480" t="s">
        <v>650</v>
      </c>
      <c r="E191" s="202" t="n">
        <v>0</v>
      </c>
      <c r="F191" s="202" t="n">
        <v>191760</v>
      </c>
      <c r="G191" s="202" t="n">
        <v>0</v>
      </c>
      <c r="H191" s="202" t="n">
        <v>0</v>
      </c>
      <c r="I191" s="202" t="n">
        <v>0</v>
      </c>
      <c r="J191" s="202" t="n">
        <v>0</v>
      </c>
      <c r="K191" s="199" t="n">
        <f aca="false">SUM(E191:J191)</f>
        <v>191760</v>
      </c>
      <c r="L191" s="380" t="n">
        <v>19489785</v>
      </c>
    </row>
    <row r="192" customFormat="false" ht="19.5" hidden="false" customHeight="false" outlineLevel="0" collapsed="false">
      <c r="A192" s="195" t="s">
        <v>485</v>
      </c>
      <c r="B192" s="195" t="s">
        <v>142</v>
      </c>
      <c r="C192" s="196" t="s">
        <v>660</v>
      </c>
      <c r="D192" s="480" t="s">
        <v>651</v>
      </c>
      <c r="E192" s="202" t="n">
        <v>0</v>
      </c>
      <c r="F192" s="202" t="n">
        <v>0</v>
      </c>
      <c r="G192" s="202" t="n">
        <v>0</v>
      </c>
      <c r="H192" s="202" t="n">
        <v>0</v>
      </c>
      <c r="I192" s="202" t="n">
        <v>0</v>
      </c>
      <c r="J192" s="202" t="n">
        <v>1270399</v>
      </c>
      <c r="K192" s="199" t="n">
        <f aca="false">SUM(E192:J192)</f>
        <v>1270399</v>
      </c>
      <c r="L192" s="380" t="n">
        <v>25472206</v>
      </c>
    </row>
    <row r="193" customFormat="false" ht="12.8" hidden="false" customHeight="false" outlineLevel="0" collapsed="false">
      <c r="A193" s="195" t="s">
        <v>485</v>
      </c>
      <c r="B193" s="195" t="s">
        <v>142</v>
      </c>
      <c r="C193" s="196" t="s">
        <v>321</v>
      </c>
      <c r="D193" s="480" t="s">
        <v>661</v>
      </c>
      <c r="E193" s="202" t="n">
        <v>0</v>
      </c>
      <c r="F193" s="202" t="n">
        <v>0</v>
      </c>
      <c r="G193" s="202" t="n">
        <v>0</v>
      </c>
      <c r="H193" s="202" t="n">
        <v>70670</v>
      </c>
      <c r="I193" s="202" t="n">
        <v>0</v>
      </c>
      <c r="J193" s="202" t="n">
        <v>0</v>
      </c>
      <c r="K193" s="199" t="n">
        <f aca="false">SUM(E193:J193)</f>
        <v>70670</v>
      </c>
      <c r="L193" s="380" t="n">
        <v>18770605</v>
      </c>
    </row>
    <row r="194" customFormat="false" ht="19.5" hidden="false" customHeight="false" outlineLevel="0" collapsed="false">
      <c r="A194" s="195" t="s">
        <v>485</v>
      </c>
      <c r="B194" s="195" t="s">
        <v>142</v>
      </c>
      <c r="C194" s="196" t="s">
        <v>204</v>
      </c>
      <c r="D194" s="480" t="s">
        <v>674</v>
      </c>
      <c r="E194" s="202" t="n">
        <v>697000</v>
      </c>
      <c r="F194" s="202" t="n">
        <v>1238299</v>
      </c>
      <c r="G194" s="202" t="n">
        <v>184936820</v>
      </c>
      <c r="H194" s="202" t="n">
        <v>99187</v>
      </c>
      <c r="I194" s="202" t="n">
        <v>23035031</v>
      </c>
      <c r="J194" s="202" t="n">
        <v>2273972</v>
      </c>
      <c r="K194" s="199" t="n">
        <f aca="false">SUM(E194:J194)</f>
        <v>212280309</v>
      </c>
      <c r="L194" s="380" t="n">
        <v>935969664</v>
      </c>
    </row>
    <row r="195" customFormat="false" ht="12.8" hidden="false" customHeight="false" outlineLevel="0" collapsed="false">
      <c r="A195" s="195" t="s">
        <v>485</v>
      </c>
      <c r="B195" s="195" t="s">
        <v>142</v>
      </c>
      <c r="C195" s="196" t="s">
        <v>300</v>
      </c>
      <c r="D195" s="480" t="s">
        <v>685</v>
      </c>
      <c r="E195" s="202" t="n">
        <v>304920</v>
      </c>
      <c r="F195" s="202" t="n">
        <v>0</v>
      </c>
      <c r="G195" s="202" t="n">
        <v>59040</v>
      </c>
      <c r="H195" s="202" t="n">
        <v>0</v>
      </c>
      <c r="I195" s="202" t="n">
        <v>32472</v>
      </c>
      <c r="J195" s="202" t="n">
        <v>1937520</v>
      </c>
      <c r="K195" s="199" t="n">
        <f aca="false">SUM(E195:J195)</f>
        <v>2333952</v>
      </c>
      <c r="L195" s="380" t="n">
        <v>92148689</v>
      </c>
    </row>
    <row r="196" customFormat="false" ht="19.5" hidden="false" customHeight="false" outlineLevel="0" collapsed="false">
      <c r="A196" s="195" t="s">
        <v>485</v>
      </c>
      <c r="B196" s="195" t="s">
        <v>142</v>
      </c>
      <c r="C196" s="196" t="s">
        <v>686</v>
      </c>
      <c r="D196" s="480" t="s">
        <v>687</v>
      </c>
      <c r="E196" s="202" t="n">
        <v>0</v>
      </c>
      <c r="F196" s="202" t="n">
        <v>0</v>
      </c>
      <c r="G196" s="202" t="n">
        <v>0</v>
      </c>
      <c r="H196" s="202" t="n">
        <v>0</v>
      </c>
      <c r="I196" s="202" t="n">
        <v>0</v>
      </c>
      <c r="J196" s="202" t="n">
        <v>0</v>
      </c>
      <c r="K196" s="199" t="n">
        <f aca="false">SUM(E196:J196)</f>
        <v>0</v>
      </c>
      <c r="L196" s="380" t="n">
        <v>95606587</v>
      </c>
    </row>
    <row r="197" customFormat="false" ht="12.8" hidden="false" customHeight="false" outlineLevel="0" collapsed="false">
      <c r="A197" s="195" t="s">
        <v>485</v>
      </c>
      <c r="B197" s="195" t="s">
        <v>142</v>
      </c>
      <c r="C197" s="196" t="s">
        <v>302</v>
      </c>
      <c r="D197" s="480" t="s">
        <v>695</v>
      </c>
      <c r="E197" s="202" t="n">
        <v>955350</v>
      </c>
      <c r="F197" s="202" t="n">
        <v>2732160</v>
      </c>
      <c r="G197" s="202" t="n">
        <v>16320216</v>
      </c>
      <c r="H197" s="202" t="n">
        <v>1807300</v>
      </c>
      <c r="I197" s="202" t="n">
        <v>914400</v>
      </c>
      <c r="J197" s="202" t="n">
        <v>2982870</v>
      </c>
      <c r="K197" s="199" t="n">
        <f aca="false">SUM(E197:J197)</f>
        <v>25712296</v>
      </c>
      <c r="L197" s="380" t="n">
        <v>276083229</v>
      </c>
    </row>
    <row r="198" customFormat="false" ht="19.5" hidden="false" customHeight="false" outlineLevel="0" collapsed="false">
      <c r="A198" s="195" t="s">
        <v>485</v>
      </c>
      <c r="B198" s="195" t="s">
        <v>142</v>
      </c>
      <c r="C198" s="196" t="s">
        <v>696</v>
      </c>
      <c r="D198" s="480" t="s">
        <v>697</v>
      </c>
      <c r="E198" s="202" t="n">
        <v>0</v>
      </c>
      <c r="F198" s="202" t="n">
        <v>6618780</v>
      </c>
      <c r="G198" s="202" t="n">
        <v>0</v>
      </c>
      <c r="H198" s="202" t="n">
        <v>0</v>
      </c>
      <c r="I198" s="202" t="n">
        <v>3176892</v>
      </c>
      <c r="J198" s="202" t="n">
        <v>0</v>
      </c>
      <c r="K198" s="199" t="n">
        <f aca="false">SUM(E198:J198)</f>
        <v>9795672</v>
      </c>
      <c r="L198" s="380" t="n">
        <v>103950001</v>
      </c>
    </row>
    <row r="199" customFormat="false" ht="12.8" hidden="false" customHeight="false" outlineLevel="0" collapsed="false">
      <c r="A199" s="195" t="s">
        <v>485</v>
      </c>
      <c r="B199" s="195" t="s">
        <v>142</v>
      </c>
      <c r="C199" s="196" t="s">
        <v>453</v>
      </c>
      <c r="D199" s="480" t="s">
        <v>710</v>
      </c>
      <c r="E199" s="202" t="n">
        <v>0</v>
      </c>
      <c r="F199" s="202" t="n">
        <v>0</v>
      </c>
      <c r="G199" s="202" t="n">
        <v>0</v>
      </c>
      <c r="H199" s="202" t="n">
        <v>0</v>
      </c>
      <c r="I199" s="202" t="n">
        <v>0</v>
      </c>
      <c r="J199" s="202" t="n">
        <v>0</v>
      </c>
      <c r="K199" s="199" t="n">
        <f aca="false">SUM(E199:J199)</f>
        <v>0</v>
      </c>
      <c r="L199" s="380" t="n">
        <v>92175652</v>
      </c>
    </row>
    <row r="200" customFormat="false" ht="19.5" hidden="false" customHeight="false" outlineLevel="0" collapsed="false">
      <c r="A200" s="195" t="s">
        <v>485</v>
      </c>
      <c r="B200" s="195" t="s">
        <v>142</v>
      </c>
      <c r="C200" s="196" t="s">
        <v>719</v>
      </c>
      <c r="D200" s="480" t="s">
        <v>720</v>
      </c>
      <c r="E200" s="202" t="n">
        <v>126420</v>
      </c>
      <c r="F200" s="202" t="n">
        <v>0</v>
      </c>
      <c r="G200" s="202" t="n">
        <v>853380</v>
      </c>
      <c r="H200" s="202" t="n">
        <v>166290</v>
      </c>
      <c r="I200" s="202" t="n">
        <v>416090</v>
      </c>
      <c r="J200" s="202" t="n">
        <v>376880</v>
      </c>
      <c r="K200" s="199" t="n">
        <f aca="false">SUM(E200:J200)</f>
        <v>1939060</v>
      </c>
      <c r="L200" s="380" t="n">
        <v>45211006</v>
      </c>
    </row>
    <row r="201" customFormat="false" ht="19.5" hidden="false" customHeight="false" outlineLevel="0" collapsed="false">
      <c r="A201" s="195" t="s">
        <v>485</v>
      </c>
      <c r="B201" s="195" t="s">
        <v>142</v>
      </c>
      <c r="C201" s="196" t="s">
        <v>721</v>
      </c>
      <c r="D201" s="480" t="s">
        <v>722</v>
      </c>
      <c r="E201" s="202" t="n">
        <v>0</v>
      </c>
      <c r="F201" s="202" t="n">
        <v>259000</v>
      </c>
      <c r="G201" s="202" t="n">
        <v>1185240</v>
      </c>
      <c r="H201" s="202" t="n">
        <v>0</v>
      </c>
      <c r="I201" s="202" t="n">
        <v>733250</v>
      </c>
      <c r="J201" s="202" t="n">
        <v>958980</v>
      </c>
      <c r="K201" s="199" t="n">
        <f aca="false">SUM(E201:J201)</f>
        <v>3136470</v>
      </c>
      <c r="L201" s="380" t="n">
        <v>49333334</v>
      </c>
    </row>
    <row r="202" customFormat="false" ht="19.5" hidden="false" customHeight="false" outlineLevel="0" collapsed="false">
      <c r="A202" s="195" t="s">
        <v>485</v>
      </c>
      <c r="B202" s="195" t="s">
        <v>142</v>
      </c>
      <c r="C202" s="196" t="s">
        <v>723</v>
      </c>
      <c r="D202" s="480" t="s">
        <v>724</v>
      </c>
      <c r="E202" s="202" t="n">
        <v>0</v>
      </c>
      <c r="F202" s="202" t="n">
        <v>0</v>
      </c>
      <c r="G202" s="202" t="n">
        <v>139810</v>
      </c>
      <c r="H202" s="202" t="n">
        <v>462420</v>
      </c>
      <c r="I202" s="202" t="n">
        <v>0</v>
      </c>
      <c r="J202" s="202" t="n">
        <v>0</v>
      </c>
      <c r="K202" s="199" t="n">
        <f aca="false">SUM(E202:J202)</f>
        <v>602230</v>
      </c>
      <c r="L202" s="380" t="n">
        <v>8493596</v>
      </c>
    </row>
    <row r="203" customFormat="false" ht="19.5" hidden="false" customHeight="false" outlineLevel="0" collapsed="false">
      <c r="A203" s="195" t="s">
        <v>485</v>
      </c>
      <c r="B203" s="195" t="s">
        <v>142</v>
      </c>
      <c r="C203" s="196" t="s">
        <v>725</v>
      </c>
      <c r="D203" s="480" t="s">
        <v>726</v>
      </c>
      <c r="E203" s="202" t="n">
        <v>0</v>
      </c>
      <c r="F203" s="202" t="n">
        <v>0</v>
      </c>
      <c r="G203" s="202" t="n">
        <v>0</v>
      </c>
      <c r="H203" s="202" t="n">
        <v>0</v>
      </c>
      <c r="I203" s="202" t="n">
        <v>0</v>
      </c>
      <c r="J203" s="202" t="n">
        <v>0</v>
      </c>
      <c r="K203" s="199" t="n">
        <f aca="false">SUM(E203:J203)</f>
        <v>0</v>
      </c>
      <c r="L203" s="380" t="n">
        <v>5144710</v>
      </c>
    </row>
    <row r="204" customFormat="false" ht="19.5" hidden="false" customHeight="false" outlineLevel="0" collapsed="false">
      <c r="A204" s="195" t="s">
        <v>485</v>
      </c>
      <c r="B204" s="195" t="s">
        <v>142</v>
      </c>
      <c r="C204" s="196" t="s">
        <v>431</v>
      </c>
      <c r="D204" s="480" t="s">
        <v>727</v>
      </c>
      <c r="E204" s="202" t="n">
        <v>0</v>
      </c>
      <c r="F204" s="202" t="n">
        <v>1206932</v>
      </c>
      <c r="G204" s="202" t="n">
        <v>8944645</v>
      </c>
      <c r="H204" s="202" t="n">
        <v>0</v>
      </c>
      <c r="I204" s="202" t="n">
        <v>0</v>
      </c>
      <c r="J204" s="202" t="n">
        <v>0</v>
      </c>
      <c r="K204" s="199" t="n">
        <f aca="false">SUM(E204:J204)</f>
        <v>10151577</v>
      </c>
      <c r="L204" s="380" t="n">
        <v>630816013</v>
      </c>
    </row>
    <row r="205" customFormat="false" ht="12.8" hidden="false" customHeight="false" outlineLevel="0" collapsed="false">
      <c r="A205" s="195" t="s">
        <v>485</v>
      </c>
      <c r="B205" s="195" t="s">
        <v>142</v>
      </c>
      <c r="C205" s="196" t="s">
        <v>728</v>
      </c>
      <c r="D205" s="480" t="s">
        <v>729</v>
      </c>
      <c r="E205" s="202" t="n">
        <v>0</v>
      </c>
      <c r="F205" s="202" t="n">
        <v>0</v>
      </c>
      <c r="G205" s="202" t="n">
        <v>95851400</v>
      </c>
      <c r="H205" s="202" t="n">
        <v>21712000</v>
      </c>
      <c r="I205" s="202" t="n">
        <v>8968000</v>
      </c>
      <c r="J205" s="202" t="n">
        <v>29972000</v>
      </c>
      <c r="K205" s="199" t="n">
        <f aca="false">SUM(E205:J205)</f>
        <v>156503400</v>
      </c>
      <c r="L205" s="380" t="n">
        <v>2838597026</v>
      </c>
    </row>
    <row r="206" customFormat="false" ht="19.5" hidden="false" customHeight="false" outlineLevel="0" collapsed="false">
      <c r="A206" s="195" t="s">
        <v>485</v>
      </c>
      <c r="B206" s="195" t="s">
        <v>142</v>
      </c>
      <c r="C206" s="196" t="s">
        <v>730</v>
      </c>
      <c r="D206" s="480" t="s">
        <v>731</v>
      </c>
      <c r="E206" s="202" t="n">
        <v>289800</v>
      </c>
      <c r="F206" s="202" t="n">
        <v>548100</v>
      </c>
      <c r="G206" s="202" t="n">
        <v>143280</v>
      </c>
      <c r="H206" s="202" t="n">
        <v>0</v>
      </c>
      <c r="I206" s="202" t="n">
        <v>5400</v>
      </c>
      <c r="J206" s="202" t="n">
        <v>0</v>
      </c>
      <c r="K206" s="199" t="n">
        <f aca="false">SUM(E206:J206)</f>
        <v>986580</v>
      </c>
      <c r="L206" s="380" t="n">
        <v>2354975</v>
      </c>
    </row>
    <row r="207" customFormat="false" ht="12.8" hidden="false" customHeight="false" outlineLevel="0" collapsed="false">
      <c r="A207" s="195" t="s">
        <v>485</v>
      </c>
      <c r="B207" s="195" t="s">
        <v>142</v>
      </c>
      <c r="C207" s="196" t="s">
        <v>732</v>
      </c>
      <c r="D207" s="480" t="s">
        <v>733</v>
      </c>
      <c r="E207" s="202" t="n">
        <v>0</v>
      </c>
      <c r="F207" s="202" t="n">
        <v>0</v>
      </c>
      <c r="G207" s="202" t="n">
        <v>0</v>
      </c>
      <c r="H207" s="202" t="n">
        <v>0</v>
      </c>
      <c r="I207" s="202" t="n">
        <v>0</v>
      </c>
      <c r="J207" s="202" t="n">
        <v>0</v>
      </c>
      <c r="K207" s="199" t="n">
        <f aca="false">SUM(E207:J207)</f>
        <v>0</v>
      </c>
      <c r="L207" s="380" t="n">
        <v>7416766</v>
      </c>
    </row>
    <row r="208" customFormat="false" ht="12.8" hidden="false" customHeight="false" outlineLevel="0" collapsed="false">
      <c r="A208" s="195" t="s">
        <v>485</v>
      </c>
      <c r="B208" s="195" t="s">
        <v>142</v>
      </c>
      <c r="C208" s="196" t="s">
        <v>734</v>
      </c>
      <c r="D208" s="480" t="s">
        <v>735</v>
      </c>
      <c r="E208" s="202" t="n">
        <v>0</v>
      </c>
      <c r="F208" s="202" t="n">
        <v>0</v>
      </c>
      <c r="G208" s="202" t="n">
        <v>0</v>
      </c>
      <c r="H208" s="202" t="n">
        <v>0</v>
      </c>
      <c r="I208" s="202" t="n">
        <v>0</v>
      </c>
      <c r="J208" s="202" t="n">
        <v>0</v>
      </c>
      <c r="K208" s="199" t="n">
        <f aca="false">SUM(E208:J208)</f>
        <v>0</v>
      </c>
      <c r="L208" s="380" t="n">
        <v>46090140</v>
      </c>
    </row>
    <row r="209" customFormat="false" ht="12.8" hidden="false" customHeight="false" outlineLevel="0" collapsed="false">
      <c r="A209" s="195" t="s">
        <v>485</v>
      </c>
      <c r="B209" s="195" t="s">
        <v>142</v>
      </c>
      <c r="C209" s="196" t="s">
        <v>736</v>
      </c>
      <c r="D209" s="480" t="s">
        <v>737</v>
      </c>
      <c r="E209" s="202" t="n">
        <v>0</v>
      </c>
      <c r="F209" s="202" t="n">
        <v>0</v>
      </c>
      <c r="G209" s="202" t="n">
        <v>2704700</v>
      </c>
      <c r="H209" s="202" t="n">
        <v>276000</v>
      </c>
      <c r="I209" s="202" t="n">
        <v>0</v>
      </c>
      <c r="J209" s="202" t="n">
        <v>0</v>
      </c>
      <c r="K209" s="199" t="n">
        <f aca="false">SUM(E209:J209)</f>
        <v>2980700</v>
      </c>
      <c r="L209" s="380" t="n">
        <v>30404200</v>
      </c>
    </row>
    <row r="210" customFormat="false" ht="19.5" hidden="false" customHeight="false" outlineLevel="0" collapsed="false">
      <c r="A210" s="195" t="s">
        <v>485</v>
      </c>
      <c r="B210" s="195" t="s">
        <v>142</v>
      </c>
      <c r="C210" s="196" t="s">
        <v>738</v>
      </c>
      <c r="D210" s="480" t="s">
        <v>739</v>
      </c>
      <c r="E210" s="202" t="n">
        <v>0</v>
      </c>
      <c r="F210" s="202" t="n">
        <v>0</v>
      </c>
      <c r="G210" s="202" t="n">
        <v>0</v>
      </c>
      <c r="H210" s="202" t="n">
        <v>0</v>
      </c>
      <c r="I210" s="202" t="n">
        <v>0</v>
      </c>
      <c r="J210" s="202" t="n">
        <v>0</v>
      </c>
      <c r="K210" s="199" t="n">
        <f aca="false">SUM(E210:J210)</f>
        <v>0</v>
      </c>
      <c r="L210" s="380" t="n">
        <v>9338000</v>
      </c>
    </row>
    <row r="211" customFormat="false" ht="12.8" hidden="false" customHeight="false" outlineLevel="0" collapsed="false">
      <c r="A211" s="195" t="s">
        <v>485</v>
      </c>
      <c r="B211" s="195" t="s">
        <v>142</v>
      </c>
      <c r="C211" s="196" t="s">
        <v>740</v>
      </c>
      <c r="D211" s="480" t="s">
        <v>741</v>
      </c>
      <c r="E211" s="202" t="n">
        <v>0</v>
      </c>
      <c r="F211" s="202" t="n">
        <v>91200</v>
      </c>
      <c r="G211" s="202" t="n">
        <v>0</v>
      </c>
      <c r="H211" s="202" t="n">
        <v>1071000</v>
      </c>
      <c r="I211" s="202" t="n">
        <v>0</v>
      </c>
      <c r="J211" s="202" t="n">
        <v>0</v>
      </c>
      <c r="K211" s="199" t="n">
        <f aca="false">SUM(E211:J211)</f>
        <v>1162200</v>
      </c>
      <c r="L211" s="380" t="n">
        <v>17467102</v>
      </c>
    </row>
    <row r="212" customFormat="false" ht="19.5" hidden="false" customHeight="false" outlineLevel="0" collapsed="false">
      <c r="A212" s="195" t="s">
        <v>485</v>
      </c>
      <c r="B212" s="195" t="s">
        <v>142</v>
      </c>
      <c r="C212" s="196" t="s">
        <v>742</v>
      </c>
      <c r="D212" s="480" t="s">
        <v>743</v>
      </c>
      <c r="E212" s="202" t="n">
        <v>0</v>
      </c>
      <c r="F212" s="202" t="n">
        <v>0</v>
      </c>
      <c r="G212" s="202" t="n">
        <v>0</v>
      </c>
      <c r="H212" s="202" t="n">
        <v>0</v>
      </c>
      <c r="I212" s="202" t="n">
        <v>0</v>
      </c>
      <c r="J212" s="202" t="n">
        <v>0</v>
      </c>
      <c r="K212" s="199" t="n">
        <f aca="false">SUM(E212:J212)</f>
        <v>0</v>
      </c>
      <c r="L212" s="380" t="n">
        <v>291000</v>
      </c>
    </row>
    <row r="213" customFormat="false" ht="12.8" hidden="false" customHeight="false" outlineLevel="0" collapsed="false">
      <c r="A213" s="195" t="s">
        <v>485</v>
      </c>
      <c r="B213" s="195" t="s">
        <v>142</v>
      </c>
      <c r="C213" s="196" t="s">
        <v>744</v>
      </c>
      <c r="D213" s="480" t="s">
        <v>745</v>
      </c>
      <c r="E213" s="202" t="n">
        <v>30084</v>
      </c>
      <c r="F213" s="202" t="n">
        <v>14672</v>
      </c>
      <c r="G213" s="202" t="n">
        <v>42228</v>
      </c>
      <c r="H213" s="202" t="n">
        <v>889619</v>
      </c>
      <c r="I213" s="202" t="n">
        <v>91784</v>
      </c>
      <c r="J213" s="202" t="n">
        <v>2312730</v>
      </c>
      <c r="K213" s="199" t="n">
        <f aca="false">SUM(E213:J213)</f>
        <v>3381117</v>
      </c>
      <c r="L213" s="380" t="n">
        <v>69154983</v>
      </c>
    </row>
    <row r="214" customFormat="false" ht="19.5" hidden="false" customHeight="false" outlineLevel="0" collapsed="false">
      <c r="A214" s="195" t="s">
        <v>485</v>
      </c>
      <c r="B214" s="195" t="s">
        <v>142</v>
      </c>
      <c r="C214" s="196" t="s">
        <v>746</v>
      </c>
      <c r="D214" s="480" t="s">
        <v>747</v>
      </c>
      <c r="E214" s="202" t="n">
        <v>0</v>
      </c>
      <c r="F214" s="202" t="n">
        <v>45500</v>
      </c>
      <c r="G214" s="202" t="n">
        <v>0</v>
      </c>
      <c r="H214" s="202" t="n">
        <v>1272600</v>
      </c>
      <c r="I214" s="202" t="n">
        <v>35984</v>
      </c>
      <c r="J214" s="202" t="n">
        <v>0</v>
      </c>
      <c r="K214" s="199" t="n">
        <f aca="false">SUM(E214:J214)</f>
        <v>1354084</v>
      </c>
      <c r="L214" s="380" t="n">
        <v>7053752</v>
      </c>
    </row>
    <row r="215" customFormat="false" ht="12.8" hidden="false" customHeight="false" outlineLevel="0" collapsed="false">
      <c r="A215" s="195" t="s">
        <v>485</v>
      </c>
      <c r="B215" s="195" t="s">
        <v>142</v>
      </c>
      <c r="C215" s="196" t="s">
        <v>748</v>
      </c>
      <c r="D215" s="480" t="s">
        <v>749</v>
      </c>
      <c r="E215" s="202" t="n">
        <v>0</v>
      </c>
      <c r="F215" s="202" t="n">
        <v>62980</v>
      </c>
      <c r="G215" s="202" t="n">
        <v>389700</v>
      </c>
      <c r="H215" s="202" t="n">
        <v>2101200</v>
      </c>
      <c r="I215" s="202" t="n">
        <v>59520</v>
      </c>
      <c r="J215" s="202" t="n">
        <v>0</v>
      </c>
      <c r="K215" s="199" t="n">
        <f aca="false">SUM(E215:J215)</f>
        <v>2613400</v>
      </c>
      <c r="L215" s="380" t="n">
        <v>202229579</v>
      </c>
    </row>
    <row r="216" customFormat="false" ht="19.5" hidden="false" customHeight="false" outlineLevel="0" collapsed="false">
      <c r="A216" s="195" t="s">
        <v>485</v>
      </c>
      <c r="B216" s="195" t="s">
        <v>142</v>
      </c>
      <c r="C216" s="196" t="s">
        <v>750</v>
      </c>
      <c r="D216" s="480" t="s">
        <v>751</v>
      </c>
      <c r="E216" s="202" t="n">
        <v>0</v>
      </c>
      <c r="F216" s="202" t="n">
        <v>1080000</v>
      </c>
      <c r="G216" s="202" t="n">
        <v>0</v>
      </c>
      <c r="H216" s="202" t="n">
        <v>0</v>
      </c>
      <c r="I216" s="202" t="n">
        <v>0</v>
      </c>
      <c r="J216" s="202" t="n">
        <v>0</v>
      </c>
      <c r="K216" s="199" t="n">
        <f aca="false">SUM(E216:J216)</f>
        <v>1080000</v>
      </c>
      <c r="L216" s="380" t="n">
        <v>77117092</v>
      </c>
    </row>
    <row r="217" customFormat="false" ht="19.5" hidden="false" customHeight="false" outlineLevel="0" collapsed="false">
      <c r="A217" s="195" t="s">
        <v>485</v>
      </c>
      <c r="B217" s="195" t="s">
        <v>142</v>
      </c>
      <c r="C217" s="196" t="s">
        <v>752</v>
      </c>
      <c r="D217" s="480" t="s">
        <v>753</v>
      </c>
      <c r="E217" s="202" t="n">
        <v>0</v>
      </c>
      <c r="F217" s="202" t="n">
        <v>0</v>
      </c>
      <c r="G217" s="202" t="n">
        <v>0</v>
      </c>
      <c r="H217" s="202" t="n">
        <v>0</v>
      </c>
      <c r="I217" s="202" t="n">
        <v>0</v>
      </c>
      <c r="J217" s="202" t="n">
        <v>0</v>
      </c>
      <c r="K217" s="199" t="n">
        <f aca="false">SUM(E217:J217)</f>
        <v>0</v>
      </c>
      <c r="L217" s="380" t="n">
        <v>645883425</v>
      </c>
    </row>
    <row r="218" customFormat="false" ht="12.8" hidden="false" customHeight="false" outlineLevel="0" collapsed="false">
      <c r="A218" s="195" t="s">
        <v>485</v>
      </c>
      <c r="B218" s="195" t="s">
        <v>142</v>
      </c>
      <c r="C218" s="196" t="s">
        <v>447</v>
      </c>
      <c r="D218" s="480" t="s">
        <v>754</v>
      </c>
      <c r="E218" s="202" t="n">
        <v>0</v>
      </c>
      <c r="F218" s="202" t="n">
        <v>0</v>
      </c>
      <c r="G218" s="202" t="n">
        <v>0</v>
      </c>
      <c r="H218" s="202" t="n">
        <v>0</v>
      </c>
      <c r="I218" s="202" t="n">
        <v>0</v>
      </c>
      <c r="J218" s="202" t="n">
        <v>0</v>
      </c>
      <c r="K218" s="199" t="n">
        <f aca="false">SUM(E218:J218)</f>
        <v>0</v>
      </c>
      <c r="L218" s="380" t="n">
        <v>0</v>
      </c>
    </row>
    <row r="219" customFormat="false" ht="19.5" hidden="false" customHeight="false" outlineLevel="0" collapsed="false">
      <c r="A219" s="195" t="s">
        <v>485</v>
      </c>
      <c r="B219" s="195" t="s">
        <v>142</v>
      </c>
      <c r="C219" s="196" t="s">
        <v>755</v>
      </c>
      <c r="D219" s="480" t="s">
        <v>756</v>
      </c>
      <c r="E219" s="202" t="n">
        <v>0</v>
      </c>
      <c r="F219" s="202" t="n">
        <v>0</v>
      </c>
      <c r="G219" s="202" t="n">
        <v>0</v>
      </c>
      <c r="H219" s="202" t="n">
        <v>0</v>
      </c>
      <c r="I219" s="202" t="n">
        <v>0</v>
      </c>
      <c r="J219" s="202" t="n">
        <v>0</v>
      </c>
      <c r="K219" s="199" t="n">
        <f aca="false">SUM(E219:J219)</f>
        <v>0</v>
      </c>
      <c r="L219" s="380" t="n">
        <v>0</v>
      </c>
    </row>
    <row r="220" customFormat="false" ht="12.8" hidden="false" customHeight="false" outlineLevel="0" collapsed="false">
      <c r="A220" s="195" t="s">
        <v>485</v>
      </c>
      <c r="B220" s="195" t="s">
        <v>142</v>
      </c>
      <c r="C220" s="196" t="s">
        <v>451</v>
      </c>
      <c r="D220" s="480" t="s">
        <v>757</v>
      </c>
      <c r="E220" s="202" t="n">
        <v>0</v>
      </c>
      <c r="F220" s="202" t="n">
        <v>0</v>
      </c>
      <c r="G220" s="202" t="n">
        <v>25160</v>
      </c>
      <c r="H220" s="202" t="n">
        <v>52080</v>
      </c>
      <c r="I220" s="202" t="n">
        <v>0</v>
      </c>
      <c r="J220" s="202" t="n">
        <v>0</v>
      </c>
      <c r="K220" s="199" t="n">
        <f aca="false">SUM(E220:J220)</f>
        <v>77240</v>
      </c>
      <c r="L220" s="380" t="n">
        <v>54768010</v>
      </c>
    </row>
    <row r="221" customFormat="false" ht="19.5" hidden="false" customHeight="false" outlineLevel="0" collapsed="false">
      <c r="A221" s="195" t="s">
        <v>485</v>
      </c>
      <c r="B221" s="195" t="s">
        <v>142</v>
      </c>
      <c r="C221" s="196" t="s">
        <v>758</v>
      </c>
      <c r="D221" s="480" t="s">
        <v>759</v>
      </c>
      <c r="E221" s="202" t="n">
        <v>0</v>
      </c>
      <c r="F221" s="202" t="n">
        <v>0</v>
      </c>
      <c r="G221" s="202" t="n">
        <v>0</v>
      </c>
      <c r="H221" s="202" t="n">
        <v>0</v>
      </c>
      <c r="I221" s="202" t="n">
        <v>0</v>
      </c>
      <c r="J221" s="202" t="n">
        <v>0</v>
      </c>
      <c r="K221" s="199" t="n">
        <f aca="false">SUM(E221:J221)</f>
        <v>0</v>
      </c>
      <c r="L221" s="380" t="n">
        <v>77254159</v>
      </c>
    </row>
    <row r="222" customFormat="false" ht="19.5" hidden="false" customHeight="false" outlineLevel="0" collapsed="false">
      <c r="A222" s="195" t="s">
        <v>485</v>
      </c>
      <c r="B222" s="195" t="s">
        <v>142</v>
      </c>
      <c r="C222" s="196" t="s">
        <v>760</v>
      </c>
      <c r="D222" s="480" t="s">
        <v>761</v>
      </c>
      <c r="E222" s="202" t="n">
        <v>0</v>
      </c>
      <c r="F222" s="202" t="n">
        <v>653100</v>
      </c>
      <c r="G222" s="202" t="n">
        <v>1207500</v>
      </c>
      <c r="H222" s="202" t="n">
        <v>0</v>
      </c>
      <c r="I222" s="202" t="n">
        <v>0</v>
      </c>
      <c r="J222" s="202" t="n">
        <v>121900</v>
      </c>
      <c r="K222" s="199" t="n">
        <f aca="false">SUM(E222:J222)</f>
        <v>1982500</v>
      </c>
      <c r="L222" s="380" t="n">
        <v>62804812</v>
      </c>
    </row>
    <row r="223" customFormat="false" ht="19.5" hidden="false" customHeight="false" outlineLevel="0" collapsed="false">
      <c r="A223" s="195" t="s">
        <v>485</v>
      </c>
      <c r="B223" s="195" t="s">
        <v>142</v>
      </c>
      <c r="C223" s="196" t="s">
        <v>762</v>
      </c>
      <c r="D223" s="480" t="s">
        <v>763</v>
      </c>
      <c r="E223" s="202" t="n">
        <v>0</v>
      </c>
      <c r="F223" s="202" t="n">
        <v>0</v>
      </c>
      <c r="G223" s="202" t="n">
        <v>0</v>
      </c>
      <c r="H223" s="202" t="n">
        <v>0</v>
      </c>
      <c r="I223" s="202" t="n">
        <v>0</v>
      </c>
      <c r="J223" s="202" t="n">
        <v>0</v>
      </c>
      <c r="K223" s="199" t="n">
        <f aca="false">SUM(E223:J223)</f>
        <v>0</v>
      </c>
      <c r="L223" s="380" t="n">
        <v>0</v>
      </c>
    </row>
    <row r="224" customFormat="false" ht="19.5" hidden="false" customHeight="false" outlineLevel="0" collapsed="false">
      <c r="A224" s="195" t="s">
        <v>485</v>
      </c>
      <c r="B224" s="195" t="s">
        <v>142</v>
      </c>
      <c r="C224" s="196" t="s">
        <v>764</v>
      </c>
      <c r="D224" s="480" t="s">
        <v>765</v>
      </c>
      <c r="E224" s="202" t="n">
        <v>0</v>
      </c>
      <c r="F224" s="202" t="n">
        <v>0</v>
      </c>
      <c r="G224" s="202" t="n">
        <v>0</v>
      </c>
      <c r="H224" s="202" t="n">
        <v>0</v>
      </c>
      <c r="I224" s="202" t="n">
        <v>0</v>
      </c>
      <c r="J224" s="202" t="n">
        <v>0</v>
      </c>
      <c r="K224" s="199" t="n">
        <f aca="false">SUM(E224:J224)</f>
        <v>0</v>
      </c>
      <c r="L224" s="380" t="n">
        <v>0</v>
      </c>
    </row>
    <row r="225" customFormat="false" ht="19.5" hidden="false" customHeight="false" outlineLevel="0" collapsed="false">
      <c r="A225" s="195" t="s">
        <v>485</v>
      </c>
      <c r="B225" s="195" t="s">
        <v>142</v>
      </c>
      <c r="C225" s="196" t="s">
        <v>766</v>
      </c>
      <c r="D225" s="480" t="s">
        <v>767</v>
      </c>
      <c r="E225" s="202" t="n">
        <v>8925592</v>
      </c>
      <c r="F225" s="202" t="n">
        <v>5481860</v>
      </c>
      <c r="G225" s="202" t="n">
        <v>11829847</v>
      </c>
      <c r="H225" s="202" t="n">
        <v>883820</v>
      </c>
      <c r="I225" s="202" t="n">
        <v>12193187</v>
      </c>
      <c r="J225" s="202" t="n">
        <v>3795770</v>
      </c>
      <c r="K225" s="199" t="n">
        <f aca="false">SUM(E225:J225)</f>
        <v>43110076</v>
      </c>
      <c r="L225" s="380" t="n">
        <v>1013305326</v>
      </c>
    </row>
    <row r="226" customFormat="false" ht="19.5" hidden="false" customHeight="false" outlineLevel="0" collapsed="false">
      <c r="A226" s="195" t="s">
        <v>485</v>
      </c>
      <c r="B226" s="195" t="s">
        <v>142</v>
      </c>
      <c r="C226" s="196" t="s">
        <v>768</v>
      </c>
      <c r="D226" s="480" t="s">
        <v>769</v>
      </c>
      <c r="E226" s="202" t="n">
        <v>0</v>
      </c>
      <c r="F226" s="202" t="n">
        <v>0</v>
      </c>
      <c r="G226" s="202" t="n">
        <v>0</v>
      </c>
      <c r="H226" s="202" t="n">
        <v>0</v>
      </c>
      <c r="I226" s="202" t="n">
        <v>0</v>
      </c>
      <c r="J226" s="202" t="n">
        <v>0</v>
      </c>
      <c r="K226" s="199" t="n">
        <f aca="false">SUM(E226:J226)</f>
        <v>0</v>
      </c>
      <c r="L226" s="380" t="n">
        <v>16718345</v>
      </c>
    </row>
    <row r="227" customFormat="false" ht="12.8" hidden="false" customHeight="false" outlineLevel="0" collapsed="false">
      <c r="A227" s="195" t="s">
        <v>485</v>
      </c>
      <c r="B227" s="195" t="s">
        <v>142</v>
      </c>
      <c r="C227" s="196" t="s">
        <v>455</v>
      </c>
      <c r="D227" s="480" t="s">
        <v>770</v>
      </c>
      <c r="E227" s="202" t="n">
        <v>0</v>
      </c>
      <c r="F227" s="202" t="n">
        <v>0</v>
      </c>
      <c r="G227" s="202" t="n">
        <v>0</v>
      </c>
      <c r="H227" s="202" t="n">
        <v>20000</v>
      </c>
      <c r="I227" s="202" t="n">
        <v>0</v>
      </c>
      <c r="J227" s="202" t="n">
        <v>0</v>
      </c>
      <c r="K227" s="199" t="n">
        <f aca="false">SUM(E227:J227)</f>
        <v>20000</v>
      </c>
      <c r="L227" s="380" t="n">
        <v>6092555</v>
      </c>
    </row>
    <row r="228" customFormat="false" ht="19.5" hidden="false" customHeight="false" outlineLevel="0" collapsed="false">
      <c r="A228" s="195" t="s">
        <v>485</v>
      </c>
      <c r="B228" s="195" t="s">
        <v>142</v>
      </c>
      <c r="C228" s="196" t="s">
        <v>771</v>
      </c>
      <c r="D228" s="480" t="s">
        <v>772</v>
      </c>
      <c r="E228" s="202" t="n">
        <v>0</v>
      </c>
      <c r="F228" s="202" t="n">
        <v>0</v>
      </c>
      <c r="G228" s="202" t="n">
        <v>0</v>
      </c>
      <c r="H228" s="202" t="n">
        <v>0</v>
      </c>
      <c r="I228" s="202" t="n">
        <v>0</v>
      </c>
      <c r="J228" s="202" t="n">
        <v>0</v>
      </c>
      <c r="K228" s="199" t="n">
        <f aca="false">SUM(E228:J228)</f>
        <v>0</v>
      </c>
      <c r="L228" s="380" t="n">
        <v>5236575</v>
      </c>
    </row>
    <row r="229" customFormat="false" ht="12.8" hidden="false" customHeight="false" outlineLevel="0" collapsed="false">
      <c r="A229" s="195" t="s">
        <v>485</v>
      </c>
      <c r="B229" s="195" t="s">
        <v>142</v>
      </c>
      <c r="C229" s="196" t="s">
        <v>773</v>
      </c>
      <c r="D229" s="480" t="s">
        <v>774</v>
      </c>
      <c r="E229" s="202" t="n">
        <v>0</v>
      </c>
      <c r="F229" s="202" t="n">
        <v>0</v>
      </c>
      <c r="G229" s="202" t="n">
        <v>0</v>
      </c>
      <c r="H229" s="202" t="n">
        <v>0</v>
      </c>
      <c r="I229" s="202" t="n">
        <v>0</v>
      </c>
      <c r="J229" s="202" t="n">
        <v>0</v>
      </c>
      <c r="K229" s="199" t="n">
        <f aca="false">SUM(E229:J229)</f>
        <v>0</v>
      </c>
      <c r="L229" s="380" t="n">
        <v>2024000</v>
      </c>
    </row>
    <row r="230" customFormat="false" ht="12.8" hidden="false" customHeight="false" outlineLevel="0" collapsed="false">
      <c r="A230" s="195" t="s">
        <v>485</v>
      </c>
      <c r="B230" s="195" t="s">
        <v>142</v>
      </c>
      <c r="C230" s="196" t="s">
        <v>775</v>
      </c>
      <c r="D230" s="480" t="s">
        <v>776</v>
      </c>
      <c r="E230" s="202" t="n">
        <v>0</v>
      </c>
      <c r="F230" s="202" t="n">
        <v>35252746</v>
      </c>
      <c r="G230" s="202" t="n">
        <v>17999360</v>
      </c>
      <c r="H230" s="202" t="n">
        <v>0</v>
      </c>
      <c r="I230" s="202" t="n">
        <v>9278546</v>
      </c>
      <c r="J230" s="202" t="n">
        <v>0</v>
      </c>
      <c r="K230" s="199" t="n">
        <f aca="false">SUM(E230:J230)</f>
        <v>62530652</v>
      </c>
      <c r="L230" s="380" t="n">
        <v>1526380909</v>
      </c>
    </row>
    <row r="231" customFormat="false" ht="12.8" hidden="false" customHeight="false" outlineLevel="0" collapsed="false">
      <c r="A231" s="195" t="s">
        <v>485</v>
      </c>
      <c r="B231" s="195" t="s">
        <v>142</v>
      </c>
      <c r="C231" s="196" t="s">
        <v>698</v>
      </c>
      <c r="D231" s="480" t="s">
        <v>777</v>
      </c>
      <c r="E231" s="202" t="n">
        <v>0</v>
      </c>
      <c r="F231" s="202" t="n">
        <v>0</v>
      </c>
      <c r="G231" s="202" t="n">
        <v>0</v>
      </c>
      <c r="H231" s="202" t="n">
        <v>0</v>
      </c>
      <c r="I231" s="202" t="n">
        <v>0</v>
      </c>
      <c r="J231" s="202" t="n">
        <v>0</v>
      </c>
      <c r="K231" s="199" t="n">
        <f aca="false">SUM(E231:J231)</f>
        <v>0</v>
      </c>
      <c r="L231" s="380" t="n">
        <v>1254000</v>
      </c>
    </row>
    <row r="232" customFormat="false" ht="12.8" hidden="false" customHeight="false" outlineLevel="0" collapsed="false">
      <c r="A232" s="195" t="s">
        <v>485</v>
      </c>
      <c r="B232" s="195" t="s">
        <v>142</v>
      </c>
      <c r="C232" s="196" t="s">
        <v>700</v>
      </c>
      <c r="D232" s="480" t="s">
        <v>778</v>
      </c>
      <c r="E232" s="202" t="n">
        <v>0</v>
      </c>
      <c r="F232" s="202" t="n">
        <v>0</v>
      </c>
      <c r="G232" s="202" t="n">
        <v>0</v>
      </c>
      <c r="H232" s="202" t="n">
        <v>0</v>
      </c>
      <c r="I232" s="202" t="n">
        <v>0</v>
      </c>
      <c r="J232" s="202" t="n">
        <v>0</v>
      </c>
      <c r="K232" s="199" t="n">
        <f aca="false">SUM(E232:J232)</f>
        <v>0</v>
      </c>
      <c r="L232" s="380" t="n">
        <v>0</v>
      </c>
    </row>
    <row r="233" customFormat="false" ht="12.8" hidden="false" customHeight="false" outlineLevel="0" collapsed="false">
      <c r="A233" s="195" t="s">
        <v>485</v>
      </c>
      <c r="B233" s="195" t="s">
        <v>142</v>
      </c>
      <c r="C233" s="196" t="s">
        <v>779</v>
      </c>
      <c r="D233" s="480" t="s">
        <v>780</v>
      </c>
      <c r="E233" s="202" t="n">
        <v>0</v>
      </c>
      <c r="F233" s="202" t="n">
        <v>0</v>
      </c>
      <c r="G233" s="202" t="n">
        <v>72000</v>
      </c>
      <c r="H233" s="202" t="n">
        <v>238000</v>
      </c>
      <c r="I233" s="202" t="n">
        <v>0</v>
      </c>
      <c r="J233" s="202" t="n">
        <v>0</v>
      </c>
      <c r="K233" s="199" t="n">
        <f aca="false">SUM(E233:J233)</f>
        <v>310000</v>
      </c>
      <c r="L233" s="380" t="n">
        <v>25449522</v>
      </c>
    </row>
    <row r="234" customFormat="false" ht="12.8" hidden="false" customHeight="false" outlineLevel="0" collapsed="false">
      <c r="A234" s="195" t="s">
        <v>485</v>
      </c>
      <c r="B234" s="195" t="s">
        <v>142</v>
      </c>
      <c r="C234" s="196" t="s">
        <v>781</v>
      </c>
      <c r="D234" s="480" t="s">
        <v>782</v>
      </c>
      <c r="E234" s="202" t="n">
        <v>0</v>
      </c>
      <c r="F234" s="202" t="n">
        <v>0</v>
      </c>
      <c r="G234" s="202" t="n">
        <v>0</v>
      </c>
      <c r="H234" s="202" t="n">
        <v>0</v>
      </c>
      <c r="I234" s="202" t="n">
        <v>0</v>
      </c>
      <c r="J234" s="202" t="n">
        <v>21546</v>
      </c>
      <c r="K234" s="199" t="n">
        <f aca="false">SUM(E234:J234)</f>
        <v>21546</v>
      </c>
      <c r="L234" s="380" t="n">
        <v>9240902</v>
      </c>
    </row>
    <row r="235" customFormat="false" ht="12.8" hidden="false" customHeight="false" outlineLevel="0" collapsed="false">
      <c r="A235" s="195" t="s">
        <v>485</v>
      </c>
      <c r="B235" s="195" t="s">
        <v>142</v>
      </c>
      <c r="C235" s="196" t="s">
        <v>783</v>
      </c>
      <c r="D235" s="480" t="s">
        <v>784</v>
      </c>
      <c r="E235" s="202" t="n">
        <v>0</v>
      </c>
      <c r="F235" s="202" t="n">
        <v>0</v>
      </c>
      <c r="G235" s="202" t="n">
        <v>0</v>
      </c>
      <c r="H235" s="202" t="n">
        <v>0</v>
      </c>
      <c r="I235" s="202" t="n">
        <v>0</v>
      </c>
      <c r="J235" s="202" t="n">
        <v>0</v>
      </c>
      <c r="K235" s="199" t="n">
        <f aca="false">SUM(E235:J235)</f>
        <v>0</v>
      </c>
      <c r="L235" s="380" t="n">
        <v>425425</v>
      </c>
    </row>
    <row r="236" customFormat="false" ht="19.5" hidden="false" customHeight="false" outlineLevel="0" collapsed="false">
      <c r="A236" s="195" t="s">
        <v>485</v>
      </c>
      <c r="B236" s="195" t="s">
        <v>142</v>
      </c>
      <c r="C236" s="196" t="s">
        <v>785</v>
      </c>
      <c r="D236" s="480" t="s">
        <v>786</v>
      </c>
      <c r="E236" s="202" t="n">
        <v>0</v>
      </c>
      <c r="F236" s="202" t="n">
        <v>0</v>
      </c>
      <c r="G236" s="202" t="n">
        <v>0</v>
      </c>
      <c r="H236" s="202" t="n">
        <v>0</v>
      </c>
      <c r="I236" s="202" t="n">
        <v>13350</v>
      </c>
      <c r="J236" s="202" t="n">
        <v>0</v>
      </c>
      <c r="K236" s="199" t="n">
        <f aca="false">SUM(E236:J236)</f>
        <v>13350</v>
      </c>
      <c r="L236" s="380" t="n">
        <v>2283755</v>
      </c>
    </row>
    <row r="237" customFormat="false" ht="19.5" hidden="false" customHeight="false" outlineLevel="0" collapsed="false">
      <c r="A237" s="195" t="s">
        <v>485</v>
      </c>
      <c r="B237" s="195" t="s">
        <v>142</v>
      </c>
      <c r="C237" s="196" t="s">
        <v>787</v>
      </c>
      <c r="D237" s="480" t="s">
        <v>788</v>
      </c>
      <c r="E237" s="202" t="n">
        <v>0</v>
      </c>
      <c r="F237" s="202" t="n">
        <v>0</v>
      </c>
      <c r="G237" s="202" t="n">
        <v>0</v>
      </c>
      <c r="H237" s="202" t="n">
        <v>0</v>
      </c>
      <c r="I237" s="202" t="n">
        <v>0</v>
      </c>
      <c r="J237" s="202" t="n">
        <v>0</v>
      </c>
      <c r="K237" s="199" t="n">
        <f aca="false">SUM(E237:J237)</f>
        <v>0</v>
      </c>
      <c r="L237" s="380" t="n">
        <v>137000</v>
      </c>
    </row>
    <row r="238" customFormat="false" ht="12.8" hidden="false" customHeight="false" outlineLevel="0" collapsed="false">
      <c r="A238" s="195" t="s">
        <v>485</v>
      </c>
      <c r="B238" s="195" t="s">
        <v>142</v>
      </c>
      <c r="C238" s="196" t="s">
        <v>789</v>
      </c>
      <c r="D238" s="480" t="s">
        <v>790</v>
      </c>
      <c r="E238" s="202" t="n">
        <v>0</v>
      </c>
      <c r="F238" s="202" t="n">
        <v>0</v>
      </c>
      <c r="G238" s="202" t="n">
        <v>0</v>
      </c>
      <c r="H238" s="202" t="n">
        <v>2137500</v>
      </c>
      <c r="I238" s="202" t="n">
        <v>0</v>
      </c>
      <c r="J238" s="202" t="n">
        <v>0</v>
      </c>
      <c r="K238" s="199" t="n">
        <f aca="false">SUM(E238:J238)</f>
        <v>2137500</v>
      </c>
      <c r="L238" s="380" t="n">
        <v>9465800</v>
      </c>
    </row>
    <row r="239" customFormat="false" ht="12.8" hidden="false" customHeight="false" outlineLevel="0" collapsed="false">
      <c r="A239" s="195" t="s">
        <v>485</v>
      </c>
      <c r="B239" s="195" t="s">
        <v>142</v>
      </c>
      <c r="C239" s="196" t="s">
        <v>791</v>
      </c>
      <c r="D239" s="480" t="s">
        <v>792</v>
      </c>
      <c r="E239" s="202" t="n">
        <v>0</v>
      </c>
      <c r="F239" s="202" t="n">
        <v>0</v>
      </c>
      <c r="G239" s="202" t="n">
        <v>0</v>
      </c>
      <c r="H239" s="202" t="n">
        <v>0</v>
      </c>
      <c r="I239" s="202" t="n">
        <v>0</v>
      </c>
      <c r="J239" s="202" t="n">
        <v>0</v>
      </c>
      <c r="K239" s="199" t="n">
        <f aca="false">SUM(E239:J239)</f>
        <v>0</v>
      </c>
      <c r="L239" s="380" t="n">
        <v>0</v>
      </c>
    </row>
    <row r="240" customFormat="false" ht="19.5" hidden="false" customHeight="false" outlineLevel="0" collapsed="false">
      <c r="A240" s="195" t="s">
        <v>485</v>
      </c>
      <c r="B240" s="195" t="s">
        <v>142</v>
      </c>
      <c r="C240" s="196" t="s">
        <v>793</v>
      </c>
      <c r="D240" s="480" t="s">
        <v>794</v>
      </c>
      <c r="E240" s="202" t="n">
        <v>0</v>
      </c>
      <c r="F240" s="202" t="n">
        <v>0</v>
      </c>
      <c r="G240" s="202" t="n">
        <v>0</v>
      </c>
      <c r="H240" s="202" t="n">
        <v>0</v>
      </c>
      <c r="I240" s="202" t="n">
        <v>0</v>
      </c>
      <c r="J240" s="202" t="n">
        <v>0</v>
      </c>
      <c r="K240" s="199" t="n">
        <f aca="false">SUM(E240:J240)</f>
        <v>0</v>
      </c>
      <c r="L240" s="380" t="n">
        <v>0</v>
      </c>
    </row>
    <row r="241" customFormat="false" ht="12.8" hidden="false" customHeight="false" outlineLevel="0" collapsed="false">
      <c r="A241" s="195" t="s">
        <v>485</v>
      </c>
      <c r="B241" s="195" t="s">
        <v>142</v>
      </c>
      <c r="C241" s="196" t="s">
        <v>795</v>
      </c>
      <c r="D241" s="480" t="s">
        <v>796</v>
      </c>
      <c r="E241" s="202" t="n">
        <v>0</v>
      </c>
      <c r="F241" s="202" t="n">
        <v>0</v>
      </c>
      <c r="G241" s="202" t="n">
        <v>0</v>
      </c>
      <c r="H241" s="202" t="n">
        <v>0</v>
      </c>
      <c r="I241" s="202" t="n">
        <v>0</v>
      </c>
      <c r="J241" s="202" t="n">
        <v>0</v>
      </c>
      <c r="K241" s="199" t="n">
        <f aca="false">SUM(E241:J241)</f>
        <v>0</v>
      </c>
      <c r="L241" s="380" t="n">
        <v>0</v>
      </c>
    </row>
    <row r="242" customFormat="false" ht="19.5" hidden="false" customHeight="false" outlineLevel="0" collapsed="false">
      <c r="A242" s="195" t="s">
        <v>485</v>
      </c>
      <c r="B242" s="195" t="s">
        <v>142</v>
      </c>
      <c r="C242" s="196" t="s">
        <v>797</v>
      </c>
      <c r="D242" s="480" t="s">
        <v>798</v>
      </c>
      <c r="E242" s="202" t="n">
        <v>0</v>
      </c>
      <c r="F242" s="202" t="n">
        <v>0</v>
      </c>
      <c r="G242" s="202" t="n">
        <v>0</v>
      </c>
      <c r="H242" s="202" t="n">
        <v>0</v>
      </c>
      <c r="I242" s="202" t="n">
        <v>0</v>
      </c>
      <c r="J242" s="202" t="n">
        <v>0</v>
      </c>
      <c r="K242" s="199" t="n">
        <f aca="false">SUM(E242:J242)</f>
        <v>0</v>
      </c>
      <c r="L242" s="380" t="n">
        <v>0</v>
      </c>
    </row>
    <row r="243" customFormat="false" ht="12.8" hidden="false" customHeight="false" outlineLevel="0" collapsed="false">
      <c r="A243" s="195" t="s">
        <v>485</v>
      </c>
      <c r="B243" s="195" t="s">
        <v>142</v>
      </c>
      <c r="C243" s="196" t="s">
        <v>799</v>
      </c>
      <c r="D243" s="480" t="s">
        <v>800</v>
      </c>
      <c r="E243" s="202" t="n">
        <v>0</v>
      </c>
      <c r="F243" s="202" t="n">
        <v>0</v>
      </c>
      <c r="G243" s="202" t="n">
        <v>0</v>
      </c>
      <c r="H243" s="202" t="n">
        <v>0</v>
      </c>
      <c r="I243" s="202" t="n">
        <v>0</v>
      </c>
      <c r="J243" s="202" t="n">
        <v>0</v>
      </c>
      <c r="K243" s="199" t="n">
        <f aca="false">SUM(E243:J243)</f>
        <v>0</v>
      </c>
      <c r="L243" s="380" t="n">
        <v>0</v>
      </c>
    </row>
    <row r="244" customFormat="false" ht="12.8" hidden="false" customHeight="false" outlineLevel="0" collapsed="false">
      <c r="A244" s="195" t="s">
        <v>801</v>
      </c>
      <c r="B244" s="195" t="s">
        <v>802</v>
      </c>
      <c r="C244" s="196" t="s">
        <v>803</v>
      </c>
      <c r="D244" s="481" t="s">
        <v>804</v>
      </c>
      <c r="E244" s="202" t="n">
        <v>0</v>
      </c>
      <c r="F244" s="202" t="n">
        <v>0</v>
      </c>
      <c r="G244" s="202" t="n">
        <v>67837</v>
      </c>
      <c r="H244" s="202" t="n">
        <v>0</v>
      </c>
      <c r="I244" s="202" t="n">
        <v>0</v>
      </c>
      <c r="J244" s="202" t="n">
        <v>0</v>
      </c>
      <c r="K244" s="199" t="n">
        <f aca="false">SUM(E244:J244)</f>
        <v>67837</v>
      </c>
      <c r="L244" s="380" t="n">
        <v>4953863</v>
      </c>
    </row>
    <row r="245" customFormat="false" ht="12.8" hidden="false" customHeight="false" outlineLevel="0" collapsed="false">
      <c r="A245" s="195" t="s">
        <v>801</v>
      </c>
      <c r="B245" s="195" t="s">
        <v>802</v>
      </c>
      <c r="C245" s="196" t="s">
        <v>534</v>
      </c>
      <c r="D245" s="481" t="s">
        <v>805</v>
      </c>
      <c r="E245" s="202" t="n">
        <v>0</v>
      </c>
      <c r="F245" s="202" t="n">
        <v>0</v>
      </c>
      <c r="G245" s="202" t="n">
        <v>208000</v>
      </c>
      <c r="H245" s="202" t="n">
        <v>1670000</v>
      </c>
      <c r="I245" s="202" t="n">
        <v>0</v>
      </c>
      <c r="J245" s="202" t="n">
        <v>364000</v>
      </c>
      <c r="K245" s="199" t="n">
        <f aca="false">SUM(E245:J245)</f>
        <v>2242000</v>
      </c>
      <c r="L245" s="380" t="n">
        <v>32450010</v>
      </c>
    </row>
    <row r="246" customFormat="false" ht="19.5" hidden="false" customHeight="false" outlineLevel="0" collapsed="false">
      <c r="A246" s="195" t="s">
        <v>801</v>
      </c>
      <c r="B246" s="195" t="s">
        <v>802</v>
      </c>
      <c r="C246" s="196" t="s">
        <v>530</v>
      </c>
      <c r="D246" s="481" t="s">
        <v>806</v>
      </c>
      <c r="E246" s="202" t="n">
        <v>0</v>
      </c>
      <c r="F246" s="202" t="n">
        <v>0</v>
      </c>
      <c r="G246" s="202" t="n">
        <v>184320</v>
      </c>
      <c r="H246" s="202" t="n">
        <v>0</v>
      </c>
      <c r="I246" s="202" t="n">
        <v>0</v>
      </c>
      <c r="J246" s="202" t="n">
        <v>0</v>
      </c>
      <c r="K246" s="199" t="n">
        <f aca="false">SUM(E246:J246)</f>
        <v>184320</v>
      </c>
      <c r="L246" s="380" t="n">
        <v>21118252</v>
      </c>
    </row>
    <row r="247" customFormat="false" ht="12.8" hidden="false" customHeight="false" outlineLevel="0" collapsed="false">
      <c r="A247" s="195" t="s">
        <v>801</v>
      </c>
      <c r="B247" s="195" t="s">
        <v>802</v>
      </c>
      <c r="C247" s="196" t="s">
        <v>532</v>
      </c>
      <c r="D247" s="481" t="s">
        <v>807</v>
      </c>
      <c r="E247" s="202" t="n">
        <v>0</v>
      </c>
      <c r="F247" s="202" t="n">
        <v>0</v>
      </c>
      <c r="G247" s="202" t="n">
        <v>238730</v>
      </c>
      <c r="H247" s="202" t="n">
        <v>0</v>
      </c>
      <c r="I247" s="202" t="n">
        <v>0</v>
      </c>
      <c r="J247" s="202" t="n">
        <v>28000</v>
      </c>
      <c r="K247" s="199" t="n">
        <f aca="false">SUM(E247:J247)</f>
        <v>266730</v>
      </c>
      <c r="L247" s="380" t="n">
        <v>2391390</v>
      </c>
    </row>
    <row r="248" customFormat="false" ht="12.8" hidden="false" customHeight="false" outlineLevel="0" collapsed="false">
      <c r="A248" s="195" t="s">
        <v>801</v>
      </c>
      <c r="B248" s="195" t="s">
        <v>802</v>
      </c>
      <c r="C248" s="196" t="s">
        <v>808</v>
      </c>
      <c r="D248" s="481" t="s">
        <v>809</v>
      </c>
      <c r="E248" s="202" t="n">
        <v>0</v>
      </c>
      <c r="F248" s="202" t="n">
        <v>0</v>
      </c>
      <c r="G248" s="202" t="n">
        <v>0</v>
      </c>
      <c r="H248" s="202" t="n">
        <v>0</v>
      </c>
      <c r="I248" s="202" t="n">
        <v>0</v>
      </c>
      <c r="J248" s="202" t="n">
        <v>0</v>
      </c>
      <c r="K248" s="199" t="n">
        <f aca="false">SUM(E248:J248)</f>
        <v>0</v>
      </c>
      <c r="L248" s="380" t="n">
        <v>26004100</v>
      </c>
    </row>
    <row r="249" customFormat="false" ht="12.8" hidden="false" customHeight="false" outlineLevel="0" collapsed="false">
      <c r="A249" s="195" t="s">
        <v>801</v>
      </c>
      <c r="B249" s="195" t="s">
        <v>802</v>
      </c>
      <c r="C249" s="196" t="s">
        <v>542</v>
      </c>
      <c r="D249" s="481" t="s">
        <v>810</v>
      </c>
      <c r="E249" s="202" t="n">
        <v>0</v>
      </c>
      <c r="F249" s="202" t="n">
        <v>0</v>
      </c>
      <c r="G249" s="202" t="n">
        <v>0</v>
      </c>
      <c r="H249" s="202" t="n">
        <v>0</v>
      </c>
      <c r="I249" s="202" t="n">
        <v>0</v>
      </c>
      <c r="J249" s="202" t="n">
        <v>0</v>
      </c>
      <c r="K249" s="199" t="n">
        <f aca="false">SUM(E249:J249)</f>
        <v>0</v>
      </c>
      <c r="L249" s="380" t="n">
        <v>279200</v>
      </c>
    </row>
    <row r="250" customFormat="false" ht="12.8" hidden="false" customHeight="false" outlineLevel="0" collapsed="false">
      <c r="A250" s="195" t="s">
        <v>801</v>
      </c>
      <c r="B250" s="195" t="s">
        <v>802</v>
      </c>
      <c r="C250" s="196" t="s">
        <v>811</v>
      </c>
      <c r="D250" s="481" t="s">
        <v>812</v>
      </c>
      <c r="E250" s="202" t="n">
        <v>3432000</v>
      </c>
      <c r="F250" s="202" t="n">
        <v>6797400</v>
      </c>
      <c r="G250" s="202" t="n">
        <v>0</v>
      </c>
      <c r="H250" s="202" t="n">
        <v>1367100</v>
      </c>
      <c r="I250" s="202" t="n">
        <v>0</v>
      </c>
      <c r="J250" s="202" t="n">
        <v>495000</v>
      </c>
      <c r="K250" s="199" t="n">
        <f aca="false">SUM(E250:J250)</f>
        <v>12091500</v>
      </c>
      <c r="L250" s="380" t="n">
        <v>104933303</v>
      </c>
    </row>
    <row r="251" customFormat="false" ht="19.5" hidden="false" customHeight="false" outlineLevel="0" collapsed="false">
      <c r="A251" s="195" t="s">
        <v>801</v>
      </c>
      <c r="B251" s="195" t="s">
        <v>802</v>
      </c>
      <c r="C251" s="196" t="s">
        <v>571</v>
      </c>
      <c r="D251" s="481" t="s">
        <v>813</v>
      </c>
      <c r="E251" s="202" t="n">
        <v>0</v>
      </c>
      <c r="F251" s="202" t="n">
        <v>0</v>
      </c>
      <c r="G251" s="202" t="n">
        <v>0</v>
      </c>
      <c r="H251" s="202" t="n">
        <v>0</v>
      </c>
      <c r="I251" s="202" t="n">
        <v>0</v>
      </c>
      <c r="J251" s="202" t="n">
        <v>0</v>
      </c>
      <c r="K251" s="199" t="n">
        <f aca="false">SUM(E251:J251)</f>
        <v>0</v>
      </c>
      <c r="L251" s="380" t="n">
        <v>2800</v>
      </c>
    </row>
    <row r="252" customFormat="false" ht="12.8" hidden="false" customHeight="false" outlineLevel="0" collapsed="false">
      <c r="A252" s="195" t="s">
        <v>801</v>
      </c>
      <c r="B252" s="195" t="s">
        <v>802</v>
      </c>
      <c r="C252" s="196" t="s">
        <v>814</v>
      </c>
      <c r="D252" s="481" t="s">
        <v>815</v>
      </c>
      <c r="E252" s="202" t="n">
        <v>0</v>
      </c>
      <c r="F252" s="202" t="n">
        <v>220500</v>
      </c>
      <c r="G252" s="202" t="n">
        <v>18674300</v>
      </c>
      <c r="H252" s="202" t="n">
        <v>3111800</v>
      </c>
      <c r="I252" s="202" t="n">
        <v>0</v>
      </c>
      <c r="J252" s="202" t="n">
        <v>0</v>
      </c>
      <c r="K252" s="199" t="n">
        <f aca="false">SUM(E252:J252)</f>
        <v>22006600</v>
      </c>
      <c r="L252" s="380" t="n">
        <v>417045960</v>
      </c>
    </row>
    <row r="253" customFormat="false" ht="12.8" hidden="false" customHeight="false" outlineLevel="0" collapsed="false">
      <c r="A253" s="195" t="s">
        <v>801</v>
      </c>
      <c r="B253" s="195" t="s">
        <v>802</v>
      </c>
      <c r="C253" s="196" t="s">
        <v>816</v>
      </c>
      <c r="D253" s="481" t="s">
        <v>817</v>
      </c>
      <c r="E253" s="202" t="n">
        <v>0</v>
      </c>
      <c r="F253" s="202" t="n">
        <v>0</v>
      </c>
      <c r="G253" s="202" t="n">
        <v>4842600</v>
      </c>
      <c r="H253" s="202" t="n">
        <v>528000</v>
      </c>
      <c r="I253" s="202" t="n">
        <v>0</v>
      </c>
      <c r="J253" s="202" t="n">
        <v>0</v>
      </c>
      <c r="K253" s="199" t="n">
        <f aca="false">SUM(E253:J253)</f>
        <v>5370600</v>
      </c>
      <c r="L253" s="380" t="n">
        <v>283532311</v>
      </c>
    </row>
    <row r="254" customFormat="false" ht="19.5" hidden="false" customHeight="false" outlineLevel="0" collapsed="false">
      <c r="A254" s="195" t="s">
        <v>801</v>
      </c>
      <c r="B254" s="195" t="s">
        <v>802</v>
      </c>
      <c r="C254" s="196" t="s">
        <v>818</v>
      </c>
      <c r="D254" s="481" t="s">
        <v>819</v>
      </c>
      <c r="E254" s="202" t="n">
        <v>0</v>
      </c>
      <c r="F254" s="202" t="n">
        <v>0</v>
      </c>
      <c r="G254" s="202" t="n">
        <v>349600</v>
      </c>
      <c r="H254" s="202" t="n">
        <v>0</v>
      </c>
      <c r="I254" s="202" t="n">
        <v>0</v>
      </c>
      <c r="J254" s="202" t="n">
        <v>0</v>
      </c>
      <c r="K254" s="199" t="n">
        <f aca="false">SUM(E254:J254)</f>
        <v>349600</v>
      </c>
      <c r="L254" s="380" t="n">
        <v>12656141</v>
      </c>
    </row>
    <row r="255" customFormat="false" ht="19.5" hidden="false" customHeight="false" outlineLevel="0" collapsed="false">
      <c r="A255" s="195" t="s">
        <v>801</v>
      </c>
      <c r="B255" s="195" t="s">
        <v>802</v>
      </c>
      <c r="C255" s="196" t="s">
        <v>822</v>
      </c>
      <c r="D255" s="481" t="s">
        <v>832</v>
      </c>
      <c r="E255" s="202" t="n">
        <v>0</v>
      </c>
      <c r="F255" s="202" t="n">
        <v>0</v>
      </c>
      <c r="G255" s="202" t="n">
        <v>0</v>
      </c>
      <c r="H255" s="202" t="n">
        <v>0</v>
      </c>
      <c r="I255" s="202" t="n">
        <v>0</v>
      </c>
      <c r="J255" s="202" t="n">
        <v>0</v>
      </c>
      <c r="K255" s="199" t="n">
        <f aca="false">SUM(E255:J255)</f>
        <v>0</v>
      </c>
      <c r="L255" s="380" t="n">
        <v>0</v>
      </c>
    </row>
    <row r="256" customFormat="false" ht="12.8" hidden="false" customHeight="false" outlineLevel="0" collapsed="false">
      <c r="A256" s="195" t="s">
        <v>801</v>
      </c>
      <c r="B256" s="195" t="s">
        <v>802</v>
      </c>
      <c r="C256" s="196" t="s">
        <v>607</v>
      </c>
      <c r="D256" s="481" t="s">
        <v>833</v>
      </c>
      <c r="E256" s="202" t="n">
        <v>0</v>
      </c>
      <c r="F256" s="202" t="n">
        <v>0</v>
      </c>
      <c r="G256" s="202" t="n">
        <v>0</v>
      </c>
      <c r="H256" s="202" t="n">
        <v>0</v>
      </c>
      <c r="I256" s="202" t="n">
        <v>0</v>
      </c>
      <c r="J256" s="202" t="n">
        <v>0</v>
      </c>
      <c r="K256" s="199" t="n">
        <f aca="false">SUM(E256:J256)</f>
        <v>0</v>
      </c>
      <c r="L256" s="380" t="n">
        <v>0</v>
      </c>
    </row>
    <row r="257" customFormat="false" ht="12.8" hidden="false" customHeight="false" outlineLevel="0" collapsed="false">
      <c r="A257" s="195" t="s">
        <v>801</v>
      </c>
      <c r="B257" s="195" t="s">
        <v>217</v>
      </c>
      <c r="C257" s="196" t="s">
        <v>834</v>
      </c>
      <c r="D257" s="481" t="s">
        <v>835</v>
      </c>
      <c r="E257" s="202" t="n">
        <v>0</v>
      </c>
      <c r="F257" s="202" t="n">
        <v>0</v>
      </c>
      <c r="G257" s="202" t="n">
        <v>0</v>
      </c>
      <c r="H257" s="202" t="n">
        <v>0</v>
      </c>
      <c r="I257" s="202" t="n">
        <v>0</v>
      </c>
      <c r="J257" s="202" t="n">
        <v>0</v>
      </c>
      <c r="K257" s="199" t="n">
        <f aca="false">SUM(E257:J257)</f>
        <v>0</v>
      </c>
      <c r="L257" s="380" t="n">
        <v>1330000</v>
      </c>
    </row>
    <row r="258" customFormat="false" ht="12.8" hidden="false" customHeight="false" outlineLevel="0" collapsed="false">
      <c r="A258" s="195" t="s">
        <v>801</v>
      </c>
      <c r="B258" s="195" t="s">
        <v>217</v>
      </c>
      <c r="C258" s="196" t="s">
        <v>241</v>
      </c>
      <c r="D258" s="481" t="s">
        <v>836</v>
      </c>
      <c r="E258" s="202" t="n">
        <v>0</v>
      </c>
      <c r="F258" s="202" t="n">
        <v>0</v>
      </c>
      <c r="G258" s="202" t="n">
        <v>0</v>
      </c>
      <c r="H258" s="202" t="n">
        <v>0</v>
      </c>
      <c r="I258" s="202" t="n">
        <v>0</v>
      </c>
      <c r="J258" s="202" t="n">
        <v>0</v>
      </c>
      <c r="K258" s="199" t="n">
        <f aca="false">SUM(E258:J258)</f>
        <v>0</v>
      </c>
      <c r="L258" s="380" t="n">
        <v>36995200</v>
      </c>
    </row>
    <row r="259" customFormat="false" ht="12.8" hidden="false" customHeight="false" outlineLevel="0" collapsed="false">
      <c r="A259" s="195" t="s">
        <v>801</v>
      </c>
      <c r="B259" s="195" t="s">
        <v>135</v>
      </c>
      <c r="C259" s="196" t="s">
        <v>612</v>
      </c>
      <c r="D259" s="481" t="s">
        <v>839</v>
      </c>
      <c r="E259" s="202" t="n">
        <v>0</v>
      </c>
      <c r="F259" s="202" t="n">
        <v>0</v>
      </c>
      <c r="G259" s="202" t="n">
        <v>0</v>
      </c>
      <c r="H259" s="202" t="n">
        <v>0</v>
      </c>
      <c r="I259" s="202" t="n">
        <v>0</v>
      </c>
      <c r="J259" s="202" t="n">
        <v>0</v>
      </c>
      <c r="K259" s="199" t="n">
        <f aca="false">SUM(E259:J259)</f>
        <v>0</v>
      </c>
      <c r="L259" s="380" t="n">
        <v>6433550340</v>
      </c>
    </row>
    <row r="260" customFormat="false" ht="12.8" hidden="false" customHeight="false" outlineLevel="0" collapsed="false">
      <c r="A260" s="195" t="s">
        <v>801</v>
      </c>
      <c r="B260" s="195" t="s">
        <v>201</v>
      </c>
      <c r="C260" s="196" t="s">
        <v>840</v>
      </c>
      <c r="D260" s="481" t="s">
        <v>841</v>
      </c>
      <c r="E260" s="202" t="n">
        <v>19700</v>
      </c>
      <c r="F260" s="202" t="n">
        <v>0</v>
      </c>
      <c r="G260" s="202" t="n">
        <v>632292</v>
      </c>
      <c r="H260" s="202" t="n">
        <v>0</v>
      </c>
      <c r="I260" s="202" t="n">
        <v>209650</v>
      </c>
      <c r="J260" s="202" t="n">
        <v>0</v>
      </c>
      <c r="K260" s="199" t="n">
        <f aca="false">SUM(E260:J260)</f>
        <v>861642</v>
      </c>
      <c r="L260" s="380" t="n">
        <v>21976463</v>
      </c>
    </row>
    <row r="261" customFormat="false" ht="19.5" hidden="false" customHeight="false" outlineLevel="0" collapsed="false">
      <c r="A261" s="195" t="s">
        <v>801</v>
      </c>
      <c r="B261" s="195" t="s">
        <v>201</v>
      </c>
      <c r="C261" s="196" t="s">
        <v>204</v>
      </c>
      <c r="D261" s="481" t="s">
        <v>842</v>
      </c>
      <c r="E261" s="202" t="n">
        <v>44421725</v>
      </c>
      <c r="F261" s="202" t="n">
        <v>128274880</v>
      </c>
      <c r="G261" s="202" t="n">
        <v>601480185</v>
      </c>
      <c r="H261" s="202" t="n">
        <v>37128204</v>
      </c>
      <c r="I261" s="202" t="n">
        <v>89549150</v>
      </c>
      <c r="J261" s="202" t="n">
        <v>156937050</v>
      </c>
      <c r="K261" s="199" t="n">
        <f aca="false">SUM(E261:J261)</f>
        <v>1057791194</v>
      </c>
      <c r="L261" s="380" t="n">
        <v>16323813149</v>
      </c>
    </row>
    <row r="262" customFormat="false" ht="12.8" hidden="false" customHeight="false" outlineLevel="0" collapsed="false">
      <c r="A262" s="195" t="s">
        <v>801</v>
      </c>
      <c r="B262" s="195" t="s">
        <v>201</v>
      </c>
      <c r="C262" s="196" t="s">
        <v>843</v>
      </c>
      <c r="D262" s="481" t="s">
        <v>844</v>
      </c>
      <c r="E262" s="202" t="n">
        <v>0</v>
      </c>
      <c r="F262" s="202" t="n">
        <v>0</v>
      </c>
      <c r="G262" s="202" t="n">
        <v>2392000</v>
      </c>
      <c r="H262" s="202" t="n">
        <v>0</v>
      </c>
      <c r="I262" s="202" t="n">
        <v>0</v>
      </c>
      <c r="J262" s="202" t="n">
        <v>2392000</v>
      </c>
      <c r="K262" s="199" t="n">
        <f aca="false">SUM(E262:J262)</f>
        <v>4784000</v>
      </c>
      <c r="L262" s="380" t="n">
        <v>866346000</v>
      </c>
    </row>
    <row r="263" customFormat="false" ht="19.5" hidden="false" customHeight="false" outlineLevel="0" collapsed="false">
      <c r="A263" s="195" t="s">
        <v>801</v>
      </c>
      <c r="B263" s="195" t="s">
        <v>201</v>
      </c>
      <c r="C263" s="196" t="s">
        <v>845</v>
      </c>
      <c r="D263" s="481" t="s">
        <v>846</v>
      </c>
      <c r="E263" s="202" t="n">
        <v>6700800</v>
      </c>
      <c r="F263" s="202" t="n">
        <v>8628240</v>
      </c>
      <c r="G263" s="202" t="n">
        <v>15580080</v>
      </c>
      <c r="H263" s="202" t="n">
        <v>0</v>
      </c>
      <c r="I263" s="202" t="n">
        <v>0</v>
      </c>
      <c r="J263" s="202" t="n">
        <v>12317940</v>
      </c>
      <c r="K263" s="199" t="n">
        <f aca="false">SUM(E263:J263)</f>
        <v>43227060</v>
      </c>
      <c r="L263" s="380" t="n">
        <v>646568909</v>
      </c>
    </row>
    <row r="264" customFormat="false" ht="19.5" hidden="false" customHeight="false" outlineLevel="0" collapsed="false">
      <c r="A264" s="195" t="s">
        <v>801</v>
      </c>
      <c r="B264" s="195" t="s">
        <v>201</v>
      </c>
      <c r="C264" s="196" t="s">
        <v>847</v>
      </c>
      <c r="D264" s="481" t="s">
        <v>848</v>
      </c>
      <c r="E264" s="202" t="n">
        <v>0</v>
      </c>
      <c r="F264" s="202" t="n">
        <v>0</v>
      </c>
      <c r="G264" s="202" t="n">
        <v>41511480</v>
      </c>
      <c r="H264" s="202" t="n">
        <v>0</v>
      </c>
      <c r="I264" s="202" t="n">
        <v>0</v>
      </c>
      <c r="J264" s="202" t="n">
        <v>32597350</v>
      </c>
      <c r="K264" s="199" t="n">
        <f aca="false">SUM(E264:J264)</f>
        <v>74108830</v>
      </c>
      <c r="L264" s="380" t="n">
        <v>681963010</v>
      </c>
    </row>
    <row r="265" customFormat="false" ht="12.8" hidden="false" customHeight="false" outlineLevel="0" collapsed="false">
      <c r="A265" s="195" t="s">
        <v>801</v>
      </c>
      <c r="B265" s="195" t="s">
        <v>201</v>
      </c>
      <c r="C265" s="196" t="s">
        <v>849</v>
      </c>
      <c r="D265" s="481" t="s">
        <v>850</v>
      </c>
      <c r="E265" s="202" t="n">
        <v>0</v>
      </c>
      <c r="F265" s="202" t="n">
        <v>0</v>
      </c>
      <c r="G265" s="202" t="n">
        <v>0</v>
      </c>
      <c r="H265" s="202" t="n">
        <v>0</v>
      </c>
      <c r="I265" s="202" t="n">
        <v>0</v>
      </c>
      <c r="J265" s="202" t="n">
        <v>0</v>
      </c>
      <c r="K265" s="199" t="n">
        <f aca="false">SUM(E265:J265)</f>
        <v>0</v>
      </c>
      <c r="L265" s="380" t="n">
        <v>0</v>
      </c>
    </row>
    <row r="266" customFormat="false" ht="12.8" hidden="false" customHeight="false" outlineLevel="0" collapsed="false">
      <c r="A266" s="195" t="s">
        <v>801</v>
      </c>
      <c r="B266" s="195" t="s">
        <v>201</v>
      </c>
      <c r="C266" s="196" t="s">
        <v>851</v>
      </c>
      <c r="D266" s="481" t="s">
        <v>852</v>
      </c>
      <c r="E266" s="202" t="n">
        <v>0</v>
      </c>
      <c r="F266" s="202" t="n">
        <v>0</v>
      </c>
      <c r="G266" s="202" t="n">
        <v>0</v>
      </c>
      <c r="H266" s="202" t="n">
        <v>0</v>
      </c>
      <c r="I266" s="202" t="n">
        <v>0</v>
      </c>
      <c r="J266" s="202" t="n">
        <v>0</v>
      </c>
      <c r="K266" s="199" t="n">
        <f aca="false">SUM(E266:J266)</f>
        <v>0</v>
      </c>
      <c r="L266" s="380" t="n">
        <v>0</v>
      </c>
    </row>
    <row r="267" customFormat="false" ht="12.8" hidden="false" customHeight="false" outlineLevel="0" collapsed="false">
      <c r="A267" s="195" t="s">
        <v>801</v>
      </c>
      <c r="B267" s="195" t="s">
        <v>201</v>
      </c>
      <c r="C267" s="196" t="s">
        <v>853</v>
      </c>
      <c r="D267" s="481" t="s">
        <v>854</v>
      </c>
      <c r="E267" s="202" t="n">
        <v>0</v>
      </c>
      <c r="F267" s="202" t="n">
        <v>0</v>
      </c>
      <c r="G267" s="202" t="n">
        <v>0</v>
      </c>
      <c r="H267" s="202" t="n">
        <v>0</v>
      </c>
      <c r="I267" s="202" t="n">
        <v>0</v>
      </c>
      <c r="J267" s="202" t="n">
        <v>0</v>
      </c>
      <c r="K267" s="199" t="n">
        <f aca="false">SUM(E267:J267)</f>
        <v>0</v>
      </c>
      <c r="L267" s="380" t="n">
        <v>0</v>
      </c>
    </row>
    <row r="268" customFormat="false" ht="28.5" hidden="false" customHeight="false" outlineLevel="0" collapsed="false">
      <c r="A268" s="195" t="s">
        <v>801</v>
      </c>
      <c r="B268" s="195" t="s">
        <v>201</v>
      </c>
      <c r="C268" s="196" t="s">
        <v>855</v>
      </c>
      <c r="D268" s="481" t="s">
        <v>856</v>
      </c>
      <c r="E268" s="202" t="n">
        <v>0</v>
      </c>
      <c r="F268" s="202" t="n">
        <v>0</v>
      </c>
      <c r="G268" s="202" t="n">
        <v>6196600</v>
      </c>
      <c r="H268" s="202" t="n">
        <v>3676200</v>
      </c>
      <c r="I268" s="202" t="n">
        <v>0</v>
      </c>
      <c r="J268" s="202" t="n">
        <v>229400</v>
      </c>
      <c r="K268" s="199" t="n">
        <f aca="false">SUM(E268:J268)</f>
        <v>10102200</v>
      </c>
      <c r="L268" s="380" t="n">
        <v>2106513348</v>
      </c>
    </row>
    <row r="269" customFormat="false" ht="19.5" hidden="false" customHeight="false" outlineLevel="0" collapsed="false">
      <c r="A269" s="195" t="s">
        <v>801</v>
      </c>
      <c r="B269" s="195" t="s">
        <v>201</v>
      </c>
      <c r="C269" s="196" t="s">
        <v>857</v>
      </c>
      <c r="D269" s="481" t="s">
        <v>858</v>
      </c>
      <c r="E269" s="202" t="n">
        <v>0</v>
      </c>
      <c r="F269" s="202" t="n">
        <v>0</v>
      </c>
      <c r="G269" s="202" t="n">
        <v>0</v>
      </c>
      <c r="H269" s="202" t="n">
        <v>0</v>
      </c>
      <c r="I269" s="202" t="n">
        <v>0</v>
      </c>
      <c r="J269" s="202" t="n">
        <v>0</v>
      </c>
      <c r="K269" s="199" t="n">
        <f aca="false">SUM(E269:J269)</f>
        <v>0</v>
      </c>
      <c r="L269" s="380" t="n">
        <v>33787280</v>
      </c>
    </row>
    <row r="270" customFormat="false" ht="12.8" hidden="false" customHeight="false" outlineLevel="0" collapsed="false">
      <c r="A270" s="195" t="s">
        <v>801</v>
      </c>
      <c r="B270" s="195" t="s">
        <v>201</v>
      </c>
      <c r="C270" s="196" t="s">
        <v>867</v>
      </c>
      <c r="D270" s="481" t="s">
        <v>868</v>
      </c>
      <c r="E270" s="202" t="n">
        <v>0</v>
      </c>
      <c r="F270" s="202" t="n">
        <v>0</v>
      </c>
      <c r="G270" s="202" t="n">
        <v>0</v>
      </c>
      <c r="H270" s="202" t="n">
        <v>0</v>
      </c>
      <c r="I270" s="202" t="n">
        <v>0</v>
      </c>
      <c r="J270" s="202" t="n">
        <v>0</v>
      </c>
      <c r="K270" s="199" t="n">
        <f aca="false">SUM(E270:J270)</f>
        <v>0</v>
      </c>
      <c r="L270" s="380" t="n">
        <v>0</v>
      </c>
    </row>
    <row r="271" customFormat="false" ht="12.8" hidden="false" customHeight="false" outlineLevel="0" collapsed="false">
      <c r="A271" s="195" t="s">
        <v>801</v>
      </c>
      <c r="B271" s="195" t="s">
        <v>201</v>
      </c>
      <c r="C271" s="196" t="s">
        <v>881</v>
      </c>
      <c r="D271" s="481" t="s">
        <v>882</v>
      </c>
      <c r="E271" s="202" t="n">
        <v>0</v>
      </c>
      <c r="F271" s="202" t="n">
        <v>0</v>
      </c>
      <c r="G271" s="202" t="n">
        <v>193560</v>
      </c>
      <c r="H271" s="202" t="n">
        <v>0</v>
      </c>
      <c r="I271" s="202" t="n">
        <v>0</v>
      </c>
      <c r="J271" s="202" t="n">
        <v>0</v>
      </c>
      <c r="K271" s="199" t="n">
        <f aca="false">SUM(E271:J271)</f>
        <v>193560</v>
      </c>
      <c r="L271" s="380" t="n">
        <v>7919783</v>
      </c>
    </row>
    <row r="272" customFormat="false" ht="12.8" hidden="false" customHeight="false" outlineLevel="0" collapsed="false">
      <c r="A272" s="195" t="s">
        <v>801</v>
      </c>
      <c r="B272" s="195" t="s">
        <v>201</v>
      </c>
      <c r="C272" s="196" t="s">
        <v>124</v>
      </c>
      <c r="D272" s="481" t="s">
        <v>900</v>
      </c>
      <c r="E272" s="202" t="n">
        <v>0</v>
      </c>
      <c r="F272" s="202" t="n">
        <v>261425</v>
      </c>
      <c r="G272" s="202" t="n">
        <v>18821364</v>
      </c>
      <c r="H272" s="202" t="n">
        <v>773640</v>
      </c>
      <c r="I272" s="202" t="n">
        <v>5272694</v>
      </c>
      <c r="J272" s="202" t="n">
        <v>8637749</v>
      </c>
      <c r="K272" s="199" t="n">
        <f aca="false">SUM(E272:J272)</f>
        <v>33766872</v>
      </c>
      <c r="L272" s="380" t="n">
        <v>349045519</v>
      </c>
    </row>
    <row r="273" customFormat="false" ht="12.8" hidden="false" customHeight="false" outlineLevel="0" collapsed="false">
      <c r="A273" s="195" t="s">
        <v>801</v>
      </c>
      <c r="B273" s="195" t="s">
        <v>201</v>
      </c>
      <c r="C273" s="196" t="s">
        <v>202</v>
      </c>
      <c r="D273" s="481" t="s">
        <v>914</v>
      </c>
      <c r="E273" s="202" t="n">
        <v>0</v>
      </c>
      <c r="F273" s="202" t="n">
        <v>0</v>
      </c>
      <c r="G273" s="202" t="n">
        <v>9150000</v>
      </c>
      <c r="H273" s="202" t="n">
        <v>522900</v>
      </c>
      <c r="I273" s="202" t="n">
        <v>0</v>
      </c>
      <c r="J273" s="202" t="n">
        <v>0</v>
      </c>
      <c r="K273" s="199" t="n">
        <f aca="false">SUM(E273:J273)</f>
        <v>9672900</v>
      </c>
      <c r="L273" s="380" t="n">
        <v>550053540</v>
      </c>
    </row>
    <row r="274" customFormat="false" ht="19.5" hidden="false" customHeight="false" outlineLevel="0" collapsed="false">
      <c r="A274" s="195" t="s">
        <v>801</v>
      </c>
      <c r="B274" s="195" t="s">
        <v>201</v>
      </c>
      <c r="C274" s="196" t="s">
        <v>915</v>
      </c>
      <c r="D274" s="481" t="s">
        <v>916</v>
      </c>
      <c r="E274" s="202" t="n">
        <v>0</v>
      </c>
      <c r="F274" s="202" t="n">
        <v>0</v>
      </c>
      <c r="G274" s="202" t="n">
        <v>1389000</v>
      </c>
      <c r="H274" s="202" t="n">
        <v>0</v>
      </c>
      <c r="I274" s="202" t="n">
        <v>517000</v>
      </c>
      <c r="J274" s="202" t="n">
        <v>311200</v>
      </c>
      <c r="K274" s="199" t="n">
        <f aca="false">SUM(E274:J274)</f>
        <v>2217200</v>
      </c>
      <c r="L274" s="380" t="n">
        <v>25272660</v>
      </c>
    </row>
    <row r="275" customFormat="false" ht="19.5" hidden="false" customHeight="false" outlineLevel="0" collapsed="false">
      <c r="A275" s="195" t="s">
        <v>801</v>
      </c>
      <c r="B275" s="195" t="s">
        <v>201</v>
      </c>
      <c r="C275" s="196" t="s">
        <v>917</v>
      </c>
      <c r="D275" s="481" t="s">
        <v>918</v>
      </c>
      <c r="E275" s="202" t="n">
        <v>0</v>
      </c>
      <c r="F275" s="202" t="n">
        <v>6670400</v>
      </c>
      <c r="G275" s="202" t="n">
        <v>39272240</v>
      </c>
      <c r="H275" s="202" t="n">
        <v>0</v>
      </c>
      <c r="I275" s="202" t="n">
        <v>1596000</v>
      </c>
      <c r="J275" s="202" t="n">
        <v>16197192</v>
      </c>
      <c r="K275" s="199" t="n">
        <f aca="false">SUM(E275:J275)</f>
        <v>63735832</v>
      </c>
      <c r="L275" s="380" t="n">
        <v>1206045660</v>
      </c>
    </row>
    <row r="276" customFormat="false" ht="12.8" hidden="false" customHeight="false" outlineLevel="0" collapsed="false">
      <c r="A276" s="195" t="s">
        <v>801</v>
      </c>
      <c r="B276" s="195" t="s">
        <v>201</v>
      </c>
      <c r="C276" s="196" t="s">
        <v>919</v>
      </c>
      <c r="D276" s="481" t="s">
        <v>920</v>
      </c>
      <c r="E276" s="202" t="n">
        <v>0</v>
      </c>
      <c r="F276" s="202" t="n">
        <v>1986000</v>
      </c>
      <c r="G276" s="202" t="n">
        <v>15249900</v>
      </c>
      <c r="H276" s="202" t="n">
        <v>13632400</v>
      </c>
      <c r="I276" s="202" t="n">
        <v>15428572</v>
      </c>
      <c r="J276" s="202" t="n">
        <v>3485800</v>
      </c>
      <c r="K276" s="199" t="n">
        <f aca="false">SUM(E276:J276)</f>
        <v>49782672</v>
      </c>
      <c r="L276" s="380" t="n">
        <v>2495434556</v>
      </c>
    </row>
    <row r="277" customFormat="false" ht="19.5" hidden="false" customHeight="false" outlineLevel="0" collapsed="false">
      <c r="A277" s="195" t="s">
        <v>801</v>
      </c>
      <c r="B277" s="195" t="s">
        <v>201</v>
      </c>
      <c r="C277" s="196" t="s">
        <v>921</v>
      </c>
      <c r="D277" s="481" t="s">
        <v>922</v>
      </c>
      <c r="E277" s="202" t="n">
        <v>0</v>
      </c>
      <c r="F277" s="202" t="n">
        <v>0</v>
      </c>
      <c r="G277" s="202" t="n">
        <v>0</v>
      </c>
      <c r="H277" s="202" t="n">
        <v>0</v>
      </c>
      <c r="I277" s="202" t="n">
        <v>0</v>
      </c>
      <c r="J277" s="202" t="n">
        <v>0</v>
      </c>
      <c r="K277" s="199" t="n">
        <f aca="false">SUM(E277:J277)</f>
        <v>0</v>
      </c>
      <c r="L277" s="380" t="n">
        <v>189660157</v>
      </c>
    </row>
    <row r="278" customFormat="false" ht="12.8" hidden="false" customHeight="false" outlineLevel="0" collapsed="false">
      <c r="A278" s="195" t="s">
        <v>801</v>
      </c>
      <c r="B278" s="195" t="s">
        <v>201</v>
      </c>
      <c r="C278" s="196" t="s">
        <v>923</v>
      </c>
      <c r="D278" s="481" t="s">
        <v>924</v>
      </c>
      <c r="E278" s="202" t="n">
        <v>0</v>
      </c>
      <c r="F278" s="202" t="n">
        <v>0</v>
      </c>
      <c r="G278" s="202" t="n">
        <v>0</v>
      </c>
      <c r="H278" s="202" t="n">
        <v>0</v>
      </c>
      <c r="I278" s="202" t="n">
        <v>0</v>
      </c>
      <c r="J278" s="202" t="n">
        <v>0</v>
      </c>
      <c r="K278" s="199" t="n">
        <f aca="false">SUM(E278:J278)</f>
        <v>0</v>
      </c>
      <c r="L278" s="380" t="n">
        <v>300000</v>
      </c>
    </row>
    <row r="279" customFormat="false" ht="12.8" hidden="false" customHeight="false" outlineLevel="0" collapsed="false">
      <c r="A279" s="195" t="s">
        <v>801</v>
      </c>
      <c r="B279" s="195" t="s">
        <v>201</v>
      </c>
      <c r="C279" s="196" t="s">
        <v>925</v>
      </c>
      <c r="D279" s="481" t="s">
        <v>926</v>
      </c>
      <c r="E279" s="202" t="n">
        <v>0</v>
      </c>
      <c r="F279" s="202" t="n">
        <v>0</v>
      </c>
      <c r="G279" s="202" t="n">
        <v>0</v>
      </c>
      <c r="H279" s="202" t="n">
        <v>0</v>
      </c>
      <c r="I279" s="202" t="n">
        <v>0</v>
      </c>
      <c r="J279" s="202" t="n">
        <v>0</v>
      </c>
      <c r="K279" s="199" t="n">
        <f aca="false">SUM(E279:J279)</f>
        <v>0</v>
      </c>
      <c r="L279" s="380" t="n">
        <v>3519000</v>
      </c>
    </row>
    <row r="280" customFormat="false" ht="12.8" hidden="false" customHeight="false" outlineLevel="0" collapsed="false">
      <c r="A280" s="195" t="s">
        <v>801</v>
      </c>
      <c r="B280" s="195" t="s">
        <v>201</v>
      </c>
      <c r="C280" s="196" t="s">
        <v>927</v>
      </c>
      <c r="D280" s="481" t="s">
        <v>928</v>
      </c>
      <c r="E280" s="202" t="n">
        <v>0</v>
      </c>
      <c r="F280" s="202" t="n">
        <v>0</v>
      </c>
      <c r="G280" s="202" t="n">
        <v>0</v>
      </c>
      <c r="H280" s="202" t="n">
        <v>338310</v>
      </c>
      <c r="I280" s="202" t="n">
        <v>0</v>
      </c>
      <c r="J280" s="202" t="n">
        <v>0</v>
      </c>
      <c r="K280" s="199" t="n">
        <f aca="false">SUM(E280:J280)</f>
        <v>338310</v>
      </c>
      <c r="L280" s="380" t="n">
        <v>657193430</v>
      </c>
    </row>
    <row r="281" customFormat="false" ht="12.8" hidden="false" customHeight="false" outlineLevel="0" collapsed="false">
      <c r="A281" s="195" t="s">
        <v>801</v>
      </c>
      <c r="B281" s="195" t="s">
        <v>201</v>
      </c>
      <c r="C281" s="196" t="s">
        <v>929</v>
      </c>
      <c r="D281" s="481" t="s">
        <v>930</v>
      </c>
      <c r="E281" s="202" t="n">
        <v>0</v>
      </c>
      <c r="F281" s="202" t="n">
        <v>0</v>
      </c>
      <c r="G281" s="202" t="n">
        <v>0</v>
      </c>
      <c r="H281" s="202" t="n">
        <v>0</v>
      </c>
      <c r="I281" s="202" t="n">
        <v>0</v>
      </c>
      <c r="J281" s="202" t="n">
        <v>0</v>
      </c>
      <c r="K281" s="199" t="n">
        <f aca="false">SUM(E281:J281)</f>
        <v>0</v>
      </c>
      <c r="L281" s="380" t="n">
        <v>46900850</v>
      </c>
    </row>
    <row r="282" customFormat="false" ht="12.8" hidden="false" customHeight="false" outlineLevel="0" collapsed="false">
      <c r="A282" s="195" t="s">
        <v>801</v>
      </c>
      <c r="B282" s="195" t="s">
        <v>201</v>
      </c>
      <c r="C282" s="196" t="s">
        <v>931</v>
      </c>
      <c r="D282" s="481" t="s">
        <v>932</v>
      </c>
      <c r="E282" s="202" t="n">
        <v>0</v>
      </c>
      <c r="F282" s="202" t="n">
        <v>0</v>
      </c>
      <c r="G282" s="202" t="n">
        <v>0</v>
      </c>
      <c r="H282" s="202" t="n">
        <v>0</v>
      </c>
      <c r="I282" s="202" t="n">
        <v>0</v>
      </c>
      <c r="J282" s="202" t="n">
        <v>0</v>
      </c>
      <c r="K282" s="199" t="n">
        <f aca="false">SUM(E282:J282)</f>
        <v>0</v>
      </c>
      <c r="L282" s="380" t="n">
        <v>1503400</v>
      </c>
    </row>
    <row r="283" customFormat="false" ht="19.5" hidden="false" customHeight="false" outlineLevel="0" collapsed="false">
      <c r="A283" s="195" t="s">
        <v>801</v>
      </c>
      <c r="B283" s="195" t="s">
        <v>201</v>
      </c>
      <c r="C283" s="196" t="s">
        <v>933</v>
      </c>
      <c r="D283" s="481" t="s">
        <v>934</v>
      </c>
      <c r="E283" s="202" t="n">
        <v>0</v>
      </c>
      <c r="F283" s="202" t="n">
        <v>0</v>
      </c>
      <c r="G283" s="202" t="n">
        <v>0</v>
      </c>
      <c r="H283" s="202" t="n">
        <v>0</v>
      </c>
      <c r="I283" s="202" t="n">
        <v>0</v>
      </c>
      <c r="J283" s="202" t="n">
        <v>0</v>
      </c>
      <c r="K283" s="199" t="n">
        <f aca="false">SUM(E283:J283)</f>
        <v>0</v>
      </c>
      <c r="L283" s="380" t="n">
        <v>70543400</v>
      </c>
    </row>
    <row r="284" customFormat="false" ht="19.5" hidden="false" customHeight="false" outlineLevel="0" collapsed="false">
      <c r="A284" s="195" t="s">
        <v>801</v>
      </c>
      <c r="B284" s="195" t="s">
        <v>201</v>
      </c>
      <c r="C284" s="196" t="s">
        <v>894</v>
      </c>
      <c r="D284" s="481" t="s">
        <v>935</v>
      </c>
      <c r="E284" s="202" t="n">
        <v>0</v>
      </c>
      <c r="F284" s="202" t="n">
        <v>0</v>
      </c>
      <c r="G284" s="202" t="n">
        <v>0</v>
      </c>
      <c r="H284" s="202" t="n">
        <v>0</v>
      </c>
      <c r="I284" s="202" t="n">
        <v>0</v>
      </c>
      <c r="J284" s="202" t="n">
        <v>0</v>
      </c>
      <c r="K284" s="199" t="n">
        <f aca="false">SUM(E284:J284)</f>
        <v>0</v>
      </c>
      <c r="L284" s="380" t="n">
        <v>0</v>
      </c>
    </row>
    <row r="285" customFormat="false" ht="12.8" hidden="false" customHeight="false" outlineLevel="0" collapsed="false">
      <c r="A285" s="195" t="s">
        <v>801</v>
      </c>
      <c r="B285" s="195" t="s">
        <v>201</v>
      </c>
      <c r="C285" s="196" t="s">
        <v>936</v>
      </c>
      <c r="D285" s="481" t="s">
        <v>937</v>
      </c>
      <c r="E285" s="202" t="n">
        <v>0</v>
      </c>
      <c r="F285" s="202" t="n">
        <v>0</v>
      </c>
      <c r="G285" s="202" t="n">
        <v>0</v>
      </c>
      <c r="H285" s="202" t="n">
        <v>0</v>
      </c>
      <c r="I285" s="202" t="n">
        <v>0</v>
      </c>
      <c r="J285" s="202" t="n">
        <v>0</v>
      </c>
      <c r="K285" s="199" t="n">
        <f aca="false">SUM(E285:J285)</f>
        <v>0</v>
      </c>
      <c r="L285" s="380" t="n">
        <v>0</v>
      </c>
    </row>
    <row r="286" customFormat="false" ht="12.8" hidden="false" customHeight="false" outlineLevel="0" collapsed="false">
      <c r="A286" s="195" t="s">
        <v>801</v>
      </c>
      <c r="B286" s="195" t="s">
        <v>201</v>
      </c>
      <c r="C286" s="196" t="s">
        <v>938</v>
      </c>
      <c r="D286" s="481" t="s">
        <v>939</v>
      </c>
      <c r="E286" s="202" t="n">
        <v>0</v>
      </c>
      <c r="F286" s="202" t="n">
        <v>0</v>
      </c>
      <c r="G286" s="202" t="n">
        <v>0</v>
      </c>
      <c r="H286" s="202" t="n">
        <v>0</v>
      </c>
      <c r="I286" s="202" t="n">
        <v>0</v>
      </c>
      <c r="J286" s="202" t="n">
        <v>0</v>
      </c>
      <c r="K286" s="199" t="n">
        <f aca="false">SUM(E286:J286)</f>
        <v>0</v>
      </c>
      <c r="L286" s="380" t="n">
        <v>0</v>
      </c>
    </row>
    <row r="287" customFormat="false" ht="12.8" hidden="false" customHeight="false" outlineLevel="0" collapsed="false">
      <c r="A287" s="195" t="s">
        <v>801</v>
      </c>
      <c r="B287" s="195" t="s">
        <v>201</v>
      </c>
      <c r="C287" s="196" t="s">
        <v>940</v>
      </c>
      <c r="D287" s="481" t="s">
        <v>941</v>
      </c>
      <c r="E287" s="202" t="n">
        <v>0</v>
      </c>
      <c r="F287" s="202" t="n">
        <v>0</v>
      </c>
      <c r="G287" s="202" t="n">
        <v>0</v>
      </c>
      <c r="H287" s="202" t="n">
        <v>0</v>
      </c>
      <c r="I287" s="202" t="n">
        <v>0</v>
      </c>
      <c r="J287" s="202" t="n">
        <v>0</v>
      </c>
      <c r="K287" s="199" t="n">
        <f aca="false">SUM(E287:J287)</f>
        <v>0</v>
      </c>
      <c r="L287" s="380" t="n">
        <v>0</v>
      </c>
    </row>
    <row r="288" customFormat="false" ht="12.8" hidden="false" customHeight="false" outlineLevel="0" collapsed="false">
      <c r="A288" s="195" t="s">
        <v>801</v>
      </c>
      <c r="B288" s="195" t="s">
        <v>201</v>
      </c>
      <c r="C288" s="196" t="s">
        <v>942</v>
      </c>
      <c r="D288" s="481" t="s">
        <v>943</v>
      </c>
      <c r="E288" s="202" t="n">
        <v>0</v>
      </c>
      <c r="F288" s="202" t="n">
        <v>0</v>
      </c>
      <c r="G288" s="202" t="n">
        <v>0</v>
      </c>
      <c r="H288" s="202" t="n">
        <v>0</v>
      </c>
      <c r="I288" s="202" t="n">
        <v>0</v>
      </c>
      <c r="J288" s="202" t="n">
        <v>11931000</v>
      </c>
      <c r="K288" s="199" t="n">
        <f aca="false">SUM(E288:J288)</f>
        <v>11931000</v>
      </c>
      <c r="L288" s="380" t="n">
        <v>45385100</v>
      </c>
    </row>
    <row r="289" customFormat="false" ht="19.5" hidden="false" customHeight="false" outlineLevel="0" collapsed="false">
      <c r="A289" s="195" t="s">
        <v>944</v>
      </c>
      <c r="B289" s="195" t="s">
        <v>945</v>
      </c>
      <c r="C289" s="196" t="s">
        <v>946</v>
      </c>
      <c r="D289" s="482" t="s">
        <v>947</v>
      </c>
      <c r="E289" s="202" t="n">
        <v>0</v>
      </c>
      <c r="F289" s="202" t="n">
        <v>0</v>
      </c>
      <c r="G289" s="202" t="n">
        <v>0</v>
      </c>
      <c r="H289" s="202" t="n">
        <v>3371204</v>
      </c>
      <c r="I289" s="202" t="n">
        <v>0</v>
      </c>
      <c r="J289" s="202" t="n">
        <v>0</v>
      </c>
      <c r="K289" s="199" t="n">
        <f aca="false">SUM(E289:J289)</f>
        <v>3371204</v>
      </c>
      <c r="L289" s="380" t="n">
        <v>1498670997</v>
      </c>
    </row>
    <row r="290" customFormat="false" ht="19.5" hidden="false" customHeight="false" outlineLevel="0" collapsed="false">
      <c r="A290" s="195" t="s">
        <v>944</v>
      </c>
      <c r="B290" s="195" t="s">
        <v>945</v>
      </c>
      <c r="C290" s="196" t="s">
        <v>948</v>
      </c>
      <c r="D290" s="482" t="s">
        <v>949</v>
      </c>
      <c r="E290" s="202" t="n">
        <v>0</v>
      </c>
      <c r="F290" s="202" t="n">
        <v>0</v>
      </c>
      <c r="G290" s="202" t="n">
        <v>0</v>
      </c>
      <c r="H290" s="202" t="n">
        <v>0</v>
      </c>
      <c r="I290" s="202" t="n">
        <v>0</v>
      </c>
      <c r="J290" s="202" t="n">
        <v>0</v>
      </c>
      <c r="K290" s="199" t="n">
        <f aca="false">SUM(E290:J290)</f>
        <v>0</v>
      </c>
      <c r="L290" s="380" t="n">
        <v>414000</v>
      </c>
    </row>
    <row r="291" customFormat="false" ht="19.5" hidden="false" customHeight="false" outlineLevel="0" collapsed="false">
      <c r="A291" s="195" t="s">
        <v>944</v>
      </c>
      <c r="B291" s="195" t="s">
        <v>945</v>
      </c>
      <c r="C291" s="196" t="s">
        <v>950</v>
      </c>
      <c r="D291" s="482" t="s">
        <v>951</v>
      </c>
      <c r="E291" s="202" t="n">
        <v>0</v>
      </c>
      <c r="F291" s="202" t="n">
        <v>0</v>
      </c>
      <c r="G291" s="202" t="n">
        <v>0</v>
      </c>
      <c r="H291" s="202" t="n">
        <v>0</v>
      </c>
      <c r="I291" s="202" t="n">
        <v>0</v>
      </c>
      <c r="J291" s="202" t="n">
        <v>0</v>
      </c>
      <c r="K291" s="199" t="n">
        <f aca="false">SUM(E291:J291)</f>
        <v>0</v>
      </c>
      <c r="L291" s="380" t="n">
        <v>42169566</v>
      </c>
    </row>
    <row r="292" customFormat="false" ht="19.5" hidden="false" customHeight="false" outlineLevel="0" collapsed="false">
      <c r="A292" s="195" t="s">
        <v>944</v>
      </c>
      <c r="B292" s="195" t="s">
        <v>945</v>
      </c>
      <c r="C292" s="196" t="s">
        <v>952</v>
      </c>
      <c r="D292" s="482" t="s">
        <v>953</v>
      </c>
      <c r="E292" s="202" t="n">
        <v>0</v>
      </c>
      <c r="F292" s="202" t="n">
        <v>0</v>
      </c>
      <c r="G292" s="202" t="n">
        <v>0</v>
      </c>
      <c r="H292" s="202" t="n">
        <v>0</v>
      </c>
      <c r="I292" s="202" t="n">
        <v>0</v>
      </c>
      <c r="J292" s="202" t="n">
        <v>0</v>
      </c>
      <c r="K292" s="199" t="n">
        <f aca="false">SUM(E292:J292)</f>
        <v>0</v>
      </c>
      <c r="L292" s="380" t="n">
        <v>55376954</v>
      </c>
    </row>
    <row r="293" customFormat="false" ht="19.5" hidden="false" customHeight="false" outlineLevel="0" collapsed="false">
      <c r="A293" s="195" t="s">
        <v>944</v>
      </c>
      <c r="B293" s="195" t="s">
        <v>945</v>
      </c>
      <c r="C293" s="196" t="s">
        <v>954</v>
      </c>
      <c r="D293" s="482" t="s">
        <v>955</v>
      </c>
      <c r="E293" s="202" t="n">
        <v>0</v>
      </c>
      <c r="F293" s="202" t="n">
        <v>0</v>
      </c>
      <c r="G293" s="202" t="n">
        <v>0</v>
      </c>
      <c r="H293" s="202" t="n">
        <v>0</v>
      </c>
      <c r="I293" s="202" t="n">
        <v>0</v>
      </c>
      <c r="J293" s="202" t="n">
        <v>0</v>
      </c>
      <c r="K293" s="199" t="n">
        <f aca="false">SUM(E293:J293)</f>
        <v>0</v>
      </c>
      <c r="L293" s="380" t="n">
        <v>974658600</v>
      </c>
    </row>
    <row r="294" customFormat="false" ht="12.8" hidden="false" customHeight="false" outlineLevel="0" collapsed="false">
      <c r="A294" s="195" t="s">
        <v>944</v>
      </c>
      <c r="B294" s="195" t="s">
        <v>945</v>
      </c>
      <c r="C294" s="196" t="s">
        <v>956</v>
      </c>
      <c r="D294" s="482" t="s">
        <v>957</v>
      </c>
      <c r="E294" s="202" t="n">
        <v>0</v>
      </c>
      <c r="F294" s="202" t="n">
        <v>0</v>
      </c>
      <c r="G294" s="202" t="n">
        <v>0</v>
      </c>
      <c r="H294" s="202" t="n">
        <v>0</v>
      </c>
      <c r="I294" s="202" t="n">
        <v>0</v>
      </c>
      <c r="J294" s="202" t="n">
        <v>0</v>
      </c>
      <c r="K294" s="199" t="n">
        <f aca="false">SUM(E294:J294)</f>
        <v>0</v>
      </c>
      <c r="L294" s="380" t="n">
        <v>9683100</v>
      </c>
    </row>
    <row r="295" customFormat="false" ht="19.5" hidden="false" customHeight="false" outlineLevel="0" collapsed="false">
      <c r="A295" s="195" t="s">
        <v>944</v>
      </c>
      <c r="B295" s="195" t="s">
        <v>945</v>
      </c>
      <c r="C295" s="196" t="s">
        <v>958</v>
      </c>
      <c r="D295" s="482" t="s">
        <v>959</v>
      </c>
      <c r="E295" s="202" t="n">
        <v>0</v>
      </c>
      <c r="F295" s="202" t="n">
        <v>667500</v>
      </c>
      <c r="G295" s="202" t="n">
        <v>0</v>
      </c>
      <c r="H295" s="202" t="n">
        <v>0</v>
      </c>
      <c r="I295" s="202" t="n">
        <v>0</v>
      </c>
      <c r="J295" s="202" t="n">
        <v>0</v>
      </c>
      <c r="K295" s="199" t="n">
        <f aca="false">SUM(E295:J295)</f>
        <v>667500</v>
      </c>
      <c r="L295" s="380" t="n">
        <v>667500</v>
      </c>
    </row>
    <row r="296" customFormat="false" ht="12.8" hidden="false" customHeight="false" outlineLevel="0" collapsed="false">
      <c r="A296" s="195" t="s">
        <v>944</v>
      </c>
      <c r="B296" s="195" t="s">
        <v>945</v>
      </c>
      <c r="C296" s="196" t="s">
        <v>960</v>
      </c>
      <c r="D296" s="482" t="s">
        <v>961</v>
      </c>
      <c r="E296" s="202" t="n">
        <v>0</v>
      </c>
      <c r="F296" s="202" t="n">
        <v>0</v>
      </c>
      <c r="G296" s="202" t="n">
        <v>0</v>
      </c>
      <c r="H296" s="202" t="n">
        <v>0</v>
      </c>
      <c r="I296" s="202" t="n">
        <v>0</v>
      </c>
      <c r="J296" s="202" t="n">
        <v>0</v>
      </c>
      <c r="K296" s="199" t="n">
        <f aca="false">SUM(E296:J296)</f>
        <v>0</v>
      </c>
      <c r="L296" s="380" t="n">
        <v>586200</v>
      </c>
    </row>
    <row r="297" customFormat="false" ht="12.8" hidden="false" customHeight="false" outlineLevel="0" collapsed="false">
      <c r="A297" s="195" t="s">
        <v>944</v>
      </c>
      <c r="B297" s="195" t="s">
        <v>976</v>
      </c>
      <c r="C297" s="196" t="s">
        <v>977</v>
      </c>
      <c r="D297" s="482" t="s">
        <v>978</v>
      </c>
      <c r="E297" s="202" t="n">
        <v>37340</v>
      </c>
      <c r="F297" s="202" t="n">
        <v>2012440</v>
      </c>
      <c r="G297" s="202" t="n">
        <v>335050</v>
      </c>
      <c r="H297" s="202" t="n">
        <v>226740</v>
      </c>
      <c r="I297" s="202" t="n">
        <v>11016</v>
      </c>
      <c r="J297" s="202" t="n">
        <v>73340</v>
      </c>
      <c r="K297" s="199" t="n">
        <f aca="false">SUM(E297:J297)</f>
        <v>2695926</v>
      </c>
      <c r="L297" s="380" t="n">
        <v>28155608</v>
      </c>
    </row>
    <row r="298" customFormat="false" ht="19.5" hidden="false" customHeight="false" outlineLevel="0" collapsed="false">
      <c r="A298" s="195" t="s">
        <v>944</v>
      </c>
      <c r="B298" s="195" t="s">
        <v>976</v>
      </c>
      <c r="C298" s="196" t="s">
        <v>979</v>
      </c>
      <c r="D298" s="482" t="s">
        <v>980</v>
      </c>
      <c r="E298" s="202" t="n">
        <v>29872</v>
      </c>
      <c r="F298" s="202" t="n">
        <v>1234816</v>
      </c>
      <c r="G298" s="202" t="n">
        <v>0</v>
      </c>
      <c r="H298" s="202" t="n">
        <v>0</v>
      </c>
      <c r="I298" s="202" t="n">
        <v>3888</v>
      </c>
      <c r="J298" s="202" t="n">
        <v>7920</v>
      </c>
      <c r="K298" s="199" t="n">
        <f aca="false">SUM(E298:J298)</f>
        <v>1276496</v>
      </c>
      <c r="L298" s="380" t="n">
        <v>11477384</v>
      </c>
    </row>
    <row r="299" customFormat="false" ht="12.8" hidden="false" customHeight="false" outlineLevel="0" collapsed="false">
      <c r="A299" s="195" t="s">
        <v>944</v>
      </c>
      <c r="B299" s="195" t="s">
        <v>976</v>
      </c>
      <c r="C299" s="196" t="s">
        <v>981</v>
      </c>
      <c r="D299" s="482" t="s">
        <v>982</v>
      </c>
      <c r="E299" s="202" t="n">
        <v>149360</v>
      </c>
      <c r="F299" s="202" t="n">
        <v>8169760</v>
      </c>
      <c r="G299" s="202" t="n">
        <v>1342804</v>
      </c>
      <c r="H299" s="202" t="n">
        <v>1515360</v>
      </c>
      <c r="I299" s="202" t="n">
        <v>1090240</v>
      </c>
      <c r="J299" s="202" t="n">
        <v>293360</v>
      </c>
      <c r="K299" s="199" t="n">
        <f aca="false">SUM(E299:J299)</f>
        <v>12560884</v>
      </c>
      <c r="L299" s="380" t="n">
        <v>129018990</v>
      </c>
    </row>
    <row r="300" customFormat="false" ht="12.8" hidden="false" customHeight="false" outlineLevel="0" collapsed="false">
      <c r="A300" s="195" t="s">
        <v>944</v>
      </c>
      <c r="B300" s="195" t="s">
        <v>976</v>
      </c>
      <c r="C300" s="196" t="s">
        <v>983</v>
      </c>
      <c r="D300" s="482" t="s">
        <v>984</v>
      </c>
      <c r="E300" s="202" t="n">
        <v>2188800</v>
      </c>
      <c r="F300" s="202" t="n">
        <v>12107300</v>
      </c>
      <c r="G300" s="202" t="n">
        <v>29864800</v>
      </c>
      <c r="H300" s="202" t="n">
        <v>17031700</v>
      </c>
      <c r="I300" s="202" t="n">
        <v>11182700</v>
      </c>
      <c r="J300" s="202" t="n">
        <v>752600</v>
      </c>
      <c r="K300" s="199" t="n">
        <f aca="false">SUM(E300:J300)</f>
        <v>73127900</v>
      </c>
      <c r="L300" s="380" t="n">
        <v>1801232700</v>
      </c>
    </row>
    <row r="301" customFormat="false" ht="19.5" hidden="false" customHeight="false" outlineLevel="0" collapsed="false">
      <c r="A301" s="195" t="s">
        <v>944</v>
      </c>
      <c r="B301" s="195" t="s">
        <v>976</v>
      </c>
      <c r="C301" s="196" t="s">
        <v>985</v>
      </c>
      <c r="D301" s="482" t="s">
        <v>986</v>
      </c>
      <c r="E301" s="202" t="n">
        <v>0</v>
      </c>
      <c r="F301" s="202" t="n">
        <v>2412000</v>
      </c>
      <c r="G301" s="202" t="n">
        <v>0</v>
      </c>
      <c r="H301" s="202" t="n">
        <v>0</v>
      </c>
      <c r="I301" s="202" t="n">
        <v>314000</v>
      </c>
      <c r="J301" s="202" t="n">
        <v>0</v>
      </c>
      <c r="K301" s="199" t="n">
        <f aca="false">SUM(E301:J301)</f>
        <v>2726000</v>
      </c>
      <c r="L301" s="380" t="n">
        <v>69660000</v>
      </c>
    </row>
    <row r="302" customFormat="false" ht="12.8" hidden="false" customHeight="false" outlineLevel="0" collapsed="false">
      <c r="A302" s="195" t="s">
        <v>944</v>
      </c>
      <c r="B302" s="195" t="s">
        <v>976</v>
      </c>
      <c r="C302" s="196" t="s">
        <v>987</v>
      </c>
      <c r="D302" s="482" t="s">
        <v>988</v>
      </c>
      <c r="E302" s="202" t="n">
        <v>0</v>
      </c>
      <c r="F302" s="202" t="n">
        <v>0</v>
      </c>
      <c r="G302" s="202" t="n">
        <v>0</v>
      </c>
      <c r="H302" s="202" t="n">
        <v>0</v>
      </c>
      <c r="I302" s="202" t="n">
        <v>0</v>
      </c>
      <c r="J302" s="202" t="n">
        <v>0</v>
      </c>
      <c r="K302" s="199" t="n">
        <f aca="false">SUM(E302:J302)</f>
        <v>0</v>
      </c>
      <c r="L302" s="380" t="n">
        <v>0</v>
      </c>
    </row>
    <row r="303" customFormat="false" ht="12.8" hidden="false" customHeight="false" outlineLevel="0" collapsed="false">
      <c r="A303" s="195" t="s">
        <v>944</v>
      </c>
      <c r="B303" s="195" t="s">
        <v>976</v>
      </c>
      <c r="C303" s="196" t="s">
        <v>989</v>
      </c>
      <c r="D303" s="482" t="s">
        <v>990</v>
      </c>
      <c r="E303" s="202" t="n">
        <v>0</v>
      </c>
      <c r="F303" s="202" t="n">
        <v>0</v>
      </c>
      <c r="G303" s="202" t="n">
        <v>630000</v>
      </c>
      <c r="H303" s="202" t="n">
        <v>0</v>
      </c>
      <c r="I303" s="202" t="n">
        <v>1627500</v>
      </c>
      <c r="J303" s="202" t="n">
        <v>0</v>
      </c>
      <c r="K303" s="199" t="n">
        <f aca="false">SUM(E303:J303)</f>
        <v>2257500</v>
      </c>
      <c r="L303" s="380" t="n">
        <v>38010000</v>
      </c>
    </row>
    <row r="304" customFormat="false" ht="19.5" hidden="false" customHeight="false" outlineLevel="0" collapsed="false">
      <c r="A304" s="195" t="s">
        <v>944</v>
      </c>
      <c r="B304" s="195" t="s">
        <v>1000</v>
      </c>
      <c r="C304" s="196" t="s">
        <v>998</v>
      </c>
      <c r="D304" s="482" t="s">
        <v>999</v>
      </c>
      <c r="E304" s="202" t="n">
        <v>0</v>
      </c>
      <c r="F304" s="202" t="n">
        <v>0</v>
      </c>
      <c r="G304" s="202" t="n">
        <v>0</v>
      </c>
      <c r="H304" s="202" t="n">
        <v>0</v>
      </c>
      <c r="I304" s="202" t="n">
        <v>0</v>
      </c>
      <c r="J304" s="202" t="n">
        <v>0</v>
      </c>
      <c r="K304" s="199" t="n">
        <f aca="false">SUM(E304:J304)</f>
        <v>0</v>
      </c>
      <c r="L304" s="380" t="n">
        <v>1653100</v>
      </c>
    </row>
    <row r="305" customFormat="false" ht="19.5" hidden="false" customHeight="false" outlineLevel="0" collapsed="false">
      <c r="A305" s="195" t="s">
        <v>944</v>
      </c>
      <c r="B305" s="195" t="s">
        <v>1000</v>
      </c>
      <c r="C305" s="196" t="s">
        <v>998</v>
      </c>
      <c r="D305" s="482" t="s">
        <v>1001</v>
      </c>
      <c r="E305" s="202" t="n">
        <v>140000</v>
      </c>
      <c r="F305" s="202" t="n">
        <v>2845700</v>
      </c>
      <c r="G305" s="202" t="n">
        <v>10014900</v>
      </c>
      <c r="H305" s="202" t="n">
        <v>1059000</v>
      </c>
      <c r="I305" s="202" t="n">
        <v>9091200</v>
      </c>
      <c r="J305" s="202" t="n">
        <v>3764400</v>
      </c>
      <c r="K305" s="199" t="n">
        <f aca="false">SUM(E305:J305)</f>
        <v>26915200</v>
      </c>
      <c r="L305" s="380" t="n">
        <v>341116500</v>
      </c>
    </row>
    <row r="306" customFormat="false" ht="12.8" hidden="false" customHeight="false" outlineLevel="0" collapsed="false">
      <c r="A306" s="195" t="s">
        <v>944</v>
      </c>
      <c r="B306" s="195" t="s">
        <v>135</v>
      </c>
      <c r="C306" s="196" t="s">
        <v>286</v>
      </c>
      <c r="D306" s="482" t="s">
        <v>1002</v>
      </c>
      <c r="E306" s="202" t="n">
        <v>0</v>
      </c>
      <c r="F306" s="202" t="n">
        <v>0</v>
      </c>
      <c r="G306" s="202" t="n">
        <v>0</v>
      </c>
      <c r="H306" s="202" t="n">
        <v>0</v>
      </c>
      <c r="I306" s="202" t="n">
        <v>0</v>
      </c>
      <c r="J306" s="202" t="n">
        <v>0</v>
      </c>
      <c r="K306" s="199" t="n">
        <f aca="false">SUM(E306:J306)</f>
        <v>0</v>
      </c>
      <c r="L306" s="380" t="n">
        <v>0</v>
      </c>
    </row>
    <row r="307" customFormat="false" ht="12.8" hidden="false" customHeight="false" outlineLevel="0" collapsed="false">
      <c r="A307" s="195" t="s">
        <v>1003</v>
      </c>
      <c r="B307" s="195" t="s">
        <v>561</v>
      </c>
      <c r="C307" s="196" t="s">
        <v>1004</v>
      </c>
      <c r="D307" s="483" t="s">
        <v>1005</v>
      </c>
      <c r="E307" s="202" t="n">
        <v>0</v>
      </c>
      <c r="F307" s="202" t="n">
        <v>0</v>
      </c>
      <c r="G307" s="202" t="n">
        <v>83312000</v>
      </c>
      <c r="H307" s="202" t="n">
        <v>0</v>
      </c>
      <c r="I307" s="202" t="n">
        <v>0</v>
      </c>
      <c r="J307" s="202" t="n">
        <v>60320000</v>
      </c>
      <c r="K307" s="199" t="n">
        <f aca="false">SUM(E307:J307)</f>
        <v>143632000</v>
      </c>
      <c r="L307" s="380" t="n">
        <v>1182016000</v>
      </c>
    </row>
    <row r="308" customFormat="false" ht="12.8" hidden="false" customHeight="false" outlineLevel="0" collapsed="false">
      <c r="A308" s="195" t="s">
        <v>1003</v>
      </c>
      <c r="B308" s="195" t="s">
        <v>561</v>
      </c>
      <c r="C308" s="196" t="s">
        <v>1006</v>
      </c>
      <c r="D308" s="483" t="s">
        <v>1007</v>
      </c>
      <c r="E308" s="202" t="n">
        <v>0</v>
      </c>
      <c r="F308" s="202" t="n">
        <v>0</v>
      </c>
      <c r="G308" s="202" t="n">
        <v>0</v>
      </c>
      <c r="H308" s="202" t="n">
        <v>0</v>
      </c>
      <c r="I308" s="202" t="n">
        <v>0</v>
      </c>
      <c r="J308" s="202" t="n">
        <v>0</v>
      </c>
      <c r="K308" s="199" t="n">
        <f aca="false">SUM(E308:J308)</f>
        <v>0</v>
      </c>
      <c r="L308" s="380" t="n">
        <v>0</v>
      </c>
    </row>
    <row r="309" customFormat="false" ht="19.5" hidden="false" customHeight="false" outlineLevel="0" collapsed="false">
      <c r="A309" s="195" t="s">
        <v>1003</v>
      </c>
      <c r="B309" s="195" t="s">
        <v>561</v>
      </c>
      <c r="C309" s="196" t="s">
        <v>1008</v>
      </c>
      <c r="D309" s="483" t="s">
        <v>1009</v>
      </c>
      <c r="E309" s="202" t="n">
        <v>0</v>
      </c>
      <c r="F309" s="202" t="n">
        <v>0</v>
      </c>
      <c r="G309" s="202" t="n">
        <v>495000</v>
      </c>
      <c r="H309" s="202" t="n">
        <v>0</v>
      </c>
      <c r="I309" s="202" t="n">
        <v>0</v>
      </c>
      <c r="J309" s="202" t="n">
        <v>14091000</v>
      </c>
      <c r="K309" s="199" t="n">
        <f aca="false">SUM(E309:J309)</f>
        <v>14586000</v>
      </c>
      <c r="L309" s="380" t="n">
        <v>280467000</v>
      </c>
    </row>
    <row r="310" customFormat="false" ht="12.8" hidden="false" customHeight="false" outlineLevel="0" collapsed="false">
      <c r="A310" s="195" t="s">
        <v>1003</v>
      </c>
      <c r="B310" s="195" t="s">
        <v>561</v>
      </c>
      <c r="C310" s="196" t="s">
        <v>1010</v>
      </c>
      <c r="D310" s="483" t="s">
        <v>1011</v>
      </c>
      <c r="E310" s="202" t="n">
        <v>4520994</v>
      </c>
      <c r="F310" s="202" t="n">
        <v>23120989</v>
      </c>
      <c r="G310" s="202" t="n">
        <v>42789628</v>
      </c>
      <c r="H310" s="202" t="n">
        <v>11489486</v>
      </c>
      <c r="I310" s="202" t="n">
        <v>24454241</v>
      </c>
      <c r="J310" s="202" t="n">
        <v>24585896</v>
      </c>
      <c r="K310" s="199" t="n">
        <f aca="false">SUM(E310:J310)</f>
        <v>130961234</v>
      </c>
      <c r="L310" s="380" t="n">
        <v>1822356004</v>
      </c>
    </row>
    <row r="311" customFormat="false" ht="19.5" hidden="false" customHeight="false" outlineLevel="0" collapsed="false">
      <c r="A311" s="195" t="s">
        <v>1003</v>
      </c>
      <c r="B311" s="195" t="s">
        <v>561</v>
      </c>
      <c r="C311" s="196" t="s">
        <v>1012</v>
      </c>
      <c r="D311" s="483" t="s">
        <v>1013</v>
      </c>
      <c r="E311" s="202" t="n">
        <v>7500</v>
      </c>
      <c r="F311" s="202" t="n">
        <v>337500</v>
      </c>
      <c r="G311" s="202" t="n">
        <v>298500</v>
      </c>
      <c r="H311" s="202" t="n">
        <v>10500</v>
      </c>
      <c r="I311" s="202" t="n">
        <v>114000</v>
      </c>
      <c r="J311" s="202" t="n">
        <v>48000</v>
      </c>
      <c r="K311" s="199" t="n">
        <f aca="false">SUM(E311:J311)</f>
        <v>816000</v>
      </c>
      <c r="L311" s="380" t="n">
        <v>13735500</v>
      </c>
    </row>
    <row r="312" customFormat="false" ht="12.8" hidden="false" customHeight="false" outlineLevel="0" collapsed="false">
      <c r="A312" s="195" t="s">
        <v>1003</v>
      </c>
      <c r="B312" s="195" t="s">
        <v>561</v>
      </c>
      <c r="C312" s="196" t="s">
        <v>1014</v>
      </c>
      <c r="D312" s="483" t="s">
        <v>1015</v>
      </c>
      <c r="E312" s="202" t="n">
        <v>0</v>
      </c>
      <c r="F312" s="202" t="n">
        <v>0</v>
      </c>
      <c r="G312" s="202" t="n">
        <v>0</v>
      </c>
      <c r="H312" s="202" t="n">
        <v>0</v>
      </c>
      <c r="I312" s="202" t="n">
        <v>0</v>
      </c>
      <c r="J312" s="202" t="n">
        <v>0</v>
      </c>
      <c r="K312" s="199" t="n">
        <f aca="false">SUM(E312:J312)</f>
        <v>0</v>
      </c>
      <c r="L312" s="380" t="n">
        <v>1860</v>
      </c>
    </row>
    <row r="313" customFormat="false" ht="19.5" hidden="false" customHeight="false" outlineLevel="0" collapsed="false">
      <c r="A313" s="195" t="s">
        <v>1003</v>
      </c>
      <c r="B313" s="195" t="s">
        <v>561</v>
      </c>
      <c r="C313" s="196" t="s">
        <v>1016</v>
      </c>
      <c r="D313" s="483" t="s">
        <v>1017</v>
      </c>
      <c r="E313" s="202" t="n">
        <v>0</v>
      </c>
      <c r="F313" s="202" t="n">
        <v>0</v>
      </c>
      <c r="G313" s="202" t="n">
        <v>0</v>
      </c>
      <c r="H313" s="202" t="n">
        <v>0</v>
      </c>
      <c r="I313" s="202" t="n">
        <v>0</v>
      </c>
      <c r="J313" s="202" t="n">
        <v>0</v>
      </c>
      <c r="K313" s="199" t="n">
        <f aca="false">SUM(E313:J313)</f>
        <v>0</v>
      </c>
      <c r="L313" s="380" t="n">
        <v>0</v>
      </c>
    </row>
    <row r="314" customFormat="false" ht="12.8" hidden="false" customHeight="false" outlineLevel="0" collapsed="false">
      <c r="A314" s="195" t="s">
        <v>1003</v>
      </c>
      <c r="B314" s="195" t="s">
        <v>561</v>
      </c>
      <c r="C314" s="196" t="s">
        <v>1018</v>
      </c>
      <c r="D314" s="483" t="s">
        <v>1019</v>
      </c>
      <c r="E314" s="202" t="n">
        <v>0</v>
      </c>
      <c r="F314" s="202" t="n">
        <v>0</v>
      </c>
      <c r="G314" s="202" t="n">
        <v>0</v>
      </c>
      <c r="H314" s="202" t="n">
        <v>0</v>
      </c>
      <c r="I314" s="202" t="n">
        <v>0</v>
      </c>
      <c r="J314" s="202" t="n">
        <v>0</v>
      </c>
      <c r="K314" s="199" t="n">
        <f aca="false">SUM(E314:J314)</f>
        <v>0</v>
      </c>
      <c r="L314" s="380" t="n">
        <v>1331440000</v>
      </c>
    </row>
    <row r="315" customFormat="false" ht="12.8" hidden="false" customHeight="false" outlineLevel="0" collapsed="false">
      <c r="A315" s="195" t="s">
        <v>1003</v>
      </c>
      <c r="B315" s="195" t="s">
        <v>561</v>
      </c>
      <c r="C315" s="196" t="s">
        <v>1020</v>
      </c>
      <c r="D315" s="483" t="s">
        <v>1021</v>
      </c>
      <c r="E315" s="202" t="n">
        <v>0</v>
      </c>
      <c r="F315" s="202" t="n">
        <v>0</v>
      </c>
      <c r="G315" s="202" t="n">
        <v>0</v>
      </c>
      <c r="H315" s="202" t="n">
        <v>0</v>
      </c>
      <c r="I315" s="202" t="n">
        <v>0</v>
      </c>
      <c r="J315" s="202" t="n">
        <v>0</v>
      </c>
      <c r="K315" s="199" t="n">
        <f aca="false">SUM(E315:J315)</f>
        <v>0</v>
      </c>
      <c r="L315" s="380" t="n">
        <v>498763094</v>
      </c>
    </row>
    <row r="316" customFormat="false" ht="12.8" hidden="false" customHeight="false" outlineLevel="0" collapsed="false">
      <c r="A316" s="195" t="s">
        <v>1003</v>
      </c>
      <c r="B316" s="195" t="s">
        <v>561</v>
      </c>
      <c r="C316" s="196" t="s">
        <v>1022</v>
      </c>
      <c r="D316" s="483" t="s">
        <v>1023</v>
      </c>
      <c r="E316" s="202" t="n">
        <v>0</v>
      </c>
      <c r="F316" s="202" t="n">
        <v>0</v>
      </c>
      <c r="G316" s="202" t="n">
        <v>0</v>
      </c>
      <c r="H316" s="202" t="n">
        <v>0</v>
      </c>
      <c r="I316" s="202" t="n">
        <v>0</v>
      </c>
      <c r="J316" s="202" t="n">
        <v>0</v>
      </c>
      <c r="K316" s="199" t="n">
        <f aca="false">SUM(E316:J316)</f>
        <v>0</v>
      </c>
      <c r="L316" s="380" t="n">
        <v>0</v>
      </c>
    </row>
    <row r="317" customFormat="false" ht="19.5" hidden="false" customHeight="false" outlineLevel="0" collapsed="false">
      <c r="A317" s="195" t="s">
        <v>1003</v>
      </c>
      <c r="B317" s="195" t="s">
        <v>561</v>
      </c>
      <c r="C317" s="196" t="s">
        <v>1032</v>
      </c>
      <c r="D317" s="483" t="s">
        <v>1033</v>
      </c>
      <c r="E317" s="202" t="n">
        <v>0</v>
      </c>
      <c r="F317" s="202" t="n">
        <v>0</v>
      </c>
      <c r="G317" s="202" t="n">
        <v>0</v>
      </c>
      <c r="H317" s="202" t="n">
        <v>0</v>
      </c>
      <c r="I317" s="202" t="n">
        <v>0</v>
      </c>
      <c r="J317" s="202" t="n">
        <v>527383</v>
      </c>
      <c r="K317" s="199" t="n">
        <f aca="false">SUM(E317:J317)</f>
        <v>527383</v>
      </c>
      <c r="L317" s="380" t="n">
        <v>17553760</v>
      </c>
    </row>
    <row r="318" customFormat="false" ht="28.5" hidden="false" customHeight="false" outlineLevel="0" collapsed="false">
      <c r="A318" s="195" t="s">
        <v>1003</v>
      </c>
      <c r="B318" s="195" t="s">
        <v>561</v>
      </c>
      <c r="C318" s="196" t="s">
        <v>1049</v>
      </c>
      <c r="D318" s="483" t="s">
        <v>1050</v>
      </c>
      <c r="E318" s="202" t="n">
        <v>0</v>
      </c>
      <c r="F318" s="202" t="n">
        <v>0</v>
      </c>
      <c r="G318" s="202" t="n">
        <v>0</v>
      </c>
      <c r="H318" s="202" t="n">
        <v>0</v>
      </c>
      <c r="I318" s="202" t="n">
        <v>0</v>
      </c>
      <c r="J318" s="202" t="n">
        <v>0</v>
      </c>
      <c r="K318" s="199" t="n">
        <f aca="false">SUM(E318:J318)</f>
        <v>0</v>
      </c>
      <c r="L318" s="380" t="n">
        <v>1542313</v>
      </c>
    </row>
    <row r="319" customFormat="false" ht="28.5" hidden="false" customHeight="false" outlineLevel="0" collapsed="false">
      <c r="A319" s="195" t="s">
        <v>1003</v>
      </c>
      <c r="B319" s="195" t="s">
        <v>561</v>
      </c>
      <c r="C319" s="196" t="s">
        <v>1059</v>
      </c>
      <c r="D319" s="483" t="s">
        <v>1060</v>
      </c>
      <c r="E319" s="202" t="n">
        <v>25324</v>
      </c>
      <c r="F319" s="202" t="n">
        <v>2351716</v>
      </c>
      <c r="G319" s="202" t="n">
        <v>4017277</v>
      </c>
      <c r="H319" s="202" t="n">
        <v>1110135</v>
      </c>
      <c r="I319" s="202" t="n">
        <v>1802680</v>
      </c>
      <c r="J319" s="202" t="n">
        <v>3050604</v>
      </c>
      <c r="K319" s="199" t="n">
        <f aca="false">SUM(E319:J319)</f>
        <v>12357736</v>
      </c>
      <c r="L319" s="380" t="n">
        <v>223138549</v>
      </c>
    </row>
    <row r="320" customFormat="false" ht="19.5" hidden="false" customHeight="false" outlineLevel="0" collapsed="false">
      <c r="A320" s="195" t="s">
        <v>1003</v>
      </c>
      <c r="B320" s="195" t="s">
        <v>561</v>
      </c>
      <c r="C320" s="196" t="s">
        <v>1061</v>
      </c>
      <c r="D320" s="483" t="s">
        <v>1062</v>
      </c>
      <c r="E320" s="202" t="n">
        <v>0</v>
      </c>
      <c r="F320" s="202" t="n">
        <v>0</v>
      </c>
      <c r="G320" s="202" t="n">
        <v>0</v>
      </c>
      <c r="H320" s="202" t="n">
        <v>0</v>
      </c>
      <c r="I320" s="202" t="n">
        <v>0</v>
      </c>
      <c r="J320" s="202" t="n">
        <v>0</v>
      </c>
      <c r="K320" s="199" t="n">
        <f aca="false">SUM(E320:J320)</f>
        <v>0</v>
      </c>
      <c r="L320" s="380" t="n">
        <v>954941</v>
      </c>
    </row>
    <row r="321" customFormat="false" ht="12.8" hidden="false" customHeight="false" outlineLevel="0" collapsed="false">
      <c r="A321" s="195" t="s">
        <v>1003</v>
      </c>
      <c r="B321" s="195" t="s">
        <v>561</v>
      </c>
      <c r="C321" s="196" t="s">
        <v>1063</v>
      </c>
      <c r="D321" s="483" t="s">
        <v>1064</v>
      </c>
      <c r="E321" s="202" t="n">
        <v>0</v>
      </c>
      <c r="F321" s="202" t="n">
        <v>0</v>
      </c>
      <c r="G321" s="202" t="n">
        <v>3190000</v>
      </c>
      <c r="H321" s="202" t="n">
        <v>3080000</v>
      </c>
      <c r="I321" s="202" t="n">
        <v>0</v>
      </c>
      <c r="J321" s="202" t="n">
        <v>440000</v>
      </c>
      <c r="K321" s="199" t="n">
        <f aca="false">SUM(E321:J321)</f>
        <v>6710000</v>
      </c>
      <c r="L321" s="380" t="n">
        <v>1035550000</v>
      </c>
    </row>
    <row r="322" customFormat="false" ht="12.8" hidden="false" customHeight="false" outlineLevel="0" collapsed="false">
      <c r="A322" s="195" t="s">
        <v>1003</v>
      </c>
      <c r="B322" s="195" t="s">
        <v>561</v>
      </c>
      <c r="C322" s="196" t="s">
        <v>1065</v>
      </c>
      <c r="D322" s="483" t="s">
        <v>1066</v>
      </c>
      <c r="E322" s="202" t="n">
        <v>0</v>
      </c>
      <c r="F322" s="202" t="n">
        <v>0</v>
      </c>
      <c r="G322" s="202" t="n">
        <v>0</v>
      </c>
      <c r="H322" s="202" t="n">
        <v>0</v>
      </c>
      <c r="I322" s="202" t="n">
        <v>0</v>
      </c>
      <c r="J322" s="202" t="n">
        <v>0</v>
      </c>
      <c r="K322" s="199" t="n">
        <f aca="false">SUM(E322:J322)</f>
        <v>0</v>
      </c>
      <c r="L322" s="380" t="n">
        <v>0</v>
      </c>
    </row>
    <row r="323" customFormat="false" ht="19.5" hidden="false" customHeight="false" outlineLevel="0" collapsed="false">
      <c r="A323" s="195" t="s">
        <v>1003</v>
      </c>
      <c r="B323" s="195" t="s">
        <v>561</v>
      </c>
      <c r="C323" s="196" t="s">
        <v>1067</v>
      </c>
      <c r="D323" s="483" t="s">
        <v>1068</v>
      </c>
      <c r="E323" s="202" t="n">
        <v>0</v>
      </c>
      <c r="F323" s="202" t="n">
        <v>0</v>
      </c>
      <c r="G323" s="202" t="n">
        <v>0</v>
      </c>
      <c r="H323" s="202" t="n">
        <v>0</v>
      </c>
      <c r="I323" s="202" t="n">
        <v>0</v>
      </c>
      <c r="J323" s="202" t="n">
        <v>0</v>
      </c>
      <c r="K323" s="199" t="n">
        <f aca="false">SUM(E323:J323)</f>
        <v>0</v>
      </c>
      <c r="L323" s="380" t="n">
        <v>55800</v>
      </c>
    </row>
    <row r="324" customFormat="false" ht="12.8" hidden="false" customHeight="false" outlineLevel="0" collapsed="false">
      <c r="A324" s="195" t="s">
        <v>1003</v>
      </c>
      <c r="B324" s="195" t="s">
        <v>561</v>
      </c>
      <c r="C324" s="196" t="s">
        <v>1045</v>
      </c>
      <c r="D324" s="483" t="s">
        <v>1069</v>
      </c>
      <c r="E324" s="202" t="n">
        <v>0</v>
      </c>
      <c r="F324" s="202" t="n">
        <v>0</v>
      </c>
      <c r="G324" s="202" t="n">
        <v>0</v>
      </c>
      <c r="H324" s="202" t="n">
        <v>0</v>
      </c>
      <c r="I324" s="202" t="n">
        <v>0</v>
      </c>
      <c r="J324" s="202" t="n">
        <v>0</v>
      </c>
      <c r="K324" s="199" t="n">
        <f aca="false">SUM(E324:J324)</f>
        <v>0</v>
      </c>
      <c r="L324" s="380" t="n">
        <v>0</v>
      </c>
    </row>
    <row r="325" customFormat="false" ht="19.5" hidden="false" customHeight="false" outlineLevel="0" collapsed="false">
      <c r="A325" s="195" t="s">
        <v>1003</v>
      </c>
      <c r="B325" s="195" t="s">
        <v>561</v>
      </c>
      <c r="C325" s="196" t="s">
        <v>1047</v>
      </c>
      <c r="D325" s="483" t="s">
        <v>1070</v>
      </c>
      <c r="E325" s="202" t="n">
        <v>0</v>
      </c>
      <c r="F325" s="202" t="n">
        <v>0</v>
      </c>
      <c r="G325" s="202" t="n">
        <v>0</v>
      </c>
      <c r="H325" s="202" t="n">
        <v>0</v>
      </c>
      <c r="I325" s="202" t="n">
        <v>0</v>
      </c>
      <c r="J325" s="202" t="n">
        <v>0</v>
      </c>
      <c r="K325" s="199" t="n">
        <f aca="false">SUM(E325:J325)</f>
        <v>0</v>
      </c>
      <c r="L325" s="380" t="n">
        <v>0</v>
      </c>
    </row>
    <row r="326" customFormat="false" ht="12.8" hidden="false" customHeight="false" outlineLevel="0" collapsed="false">
      <c r="A326" s="195" t="s">
        <v>1003</v>
      </c>
      <c r="B326" s="195" t="s">
        <v>135</v>
      </c>
      <c r="C326" s="196" t="s">
        <v>1071</v>
      </c>
      <c r="D326" s="483" t="s">
        <v>1072</v>
      </c>
      <c r="E326" s="202" t="n">
        <v>90000</v>
      </c>
      <c r="F326" s="202" t="n">
        <v>1350000</v>
      </c>
      <c r="G326" s="202" t="n">
        <v>6267900</v>
      </c>
      <c r="H326" s="202" t="n">
        <v>1253500</v>
      </c>
      <c r="I326" s="202" t="n">
        <v>1110000</v>
      </c>
      <c r="J326" s="202" t="n">
        <v>5206500</v>
      </c>
      <c r="K326" s="199" t="n">
        <f aca="false">SUM(E326:J326)</f>
        <v>15277900</v>
      </c>
      <c r="L326" s="380" t="n">
        <v>493291600</v>
      </c>
    </row>
    <row r="327" customFormat="false" ht="19.5" hidden="false" customHeight="false" outlineLevel="0" collapsed="false">
      <c r="A327" s="195" t="s">
        <v>1003</v>
      </c>
      <c r="B327" s="195" t="s">
        <v>135</v>
      </c>
      <c r="C327" s="196" t="s">
        <v>1073</v>
      </c>
      <c r="D327" s="483" t="s">
        <v>1074</v>
      </c>
      <c r="E327" s="202" t="n">
        <v>0</v>
      </c>
      <c r="F327" s="202" t="n">
        <v>0</v>
      </c>
      <c r="G327" s="202" t="n">
        <v>139100</v>
      </c>
      <c r="H327" s="202" t="n">
        <v>46200</v>
      </c>
      <c r="I327" s="202" t="n">
        <v>0</v>
      </c>
      <c r="J327" s="202" t="n">
        <v>0</v>
      </c>
      <c r="K327" s="199" t="n">
        <f aca="false">SUM(E327:J327)</f>
        <v>185300</v>
      </c>
      <c r="L327" s="380" t="n">
        <v>4402950</v>
      </c>
    </row>
    <row r="328" customFormat="false" ht="12.8" hidden="false" customHeight="false" outlineLevel="0" collapsed="false">
      <c r="A328" s="195" t="s">
        <v>1003</v>
      </c>
      <c r="B328" s="195" t="s">
        <v>135</v>
      </c>
      <c r="C328" s="196" t="s">
        <v>1075</v>
      </c>
      <c r="D328" s="483" t="s">
        <v>1076</v>
      </c>
      <c r="E328" s="202" t="n">
        <v>0</v>
      </c>
      <c r="F328" s="202" t="n">
        <v>0</v>
      </c>
      <c r="G328" s="202" t="n">
        <v>1675670</v>
      </c>
      <c r="H328" s="202" t="n">
        <v>0</v>
      </c>
      <c r="I328" s="202" t="n">
        <v>0</v>
      </c>
      <c r="J328" s="202" t="n">
        <v>0</v>
      </c>
      <c r="K328" s="199" t="n">
        <f aca="false">SUM(E328:J328)</f>
        <v>1675670</v>
      </c>
      <c r="L328" s="380" t="n">
        <v>1739830</v>
      </c>
    </row>
    <row r="329" customFormat="false" ht="19.5" hidden="false" customHeight="false" outlineLevel="0" collapsed="false">
      <c r="A329" s="195" t="s">
        <v>1003</v>
      </c>
      <c r="B329" s="195" t="s">
        <v>135</v>
      </c>
      <c r="C329" s="196" t="s">
        <v>1077</v>
      </c>
      <c r="D329" s="483" t="s">
        <v>1078</v>
      </c>
      <c r="E329" s="202" t="n">
        <v>0</v>
      </c>
      <c r="F329" s="202" t="n">
        <v>0</v>
      </c>
      <c r="G329" s="202" t="n">
        <v>0</v>
      </c>
      <c r="H329" s="202" t="n">
        <v>0</v>
      </c>
      <c r="I329" s="202" t="n">
        <v>0</v>
      </c>
      <c r="J329" s="202" t="n">
        <v>0</v>
      </c>
      <c r="K329" s="199" t="n">
        <f aca="false">SUM(E329:J329)</f>
        <v>0</v>
      </c>
      <c r="L329" s="380" t="n">
        <v>9720000</v>
      </c>
    </row>
    <row r="330" customFormat="false" ht="12.8" hidden="false" customHeight="false" outlineLevel="0" collapsed="false">
      <c r="A330" s="195" t="s">
        <v>1003</v>
      </c>
      <c r="B330" s="195" t="s">
        <v>135</v>
      </c>
      <c r="C330" s="196" t="s">
        <v>1079</v>
      </c>
      <c r="D330" s="483" t="s">
        <v>1080</v>
      </c>
      <c r="E330" s="202" t="n">
        <v>0</v>
      </c>
      <c r="F330" s="202" t="n">
        <v>0</v>
      </c>
      <c r="G330" s="202" t="n">
        <v>0</v>
      </c>
      <c r="H330" s="202" t="n">
        <v>0</v>
      </c>
      <c r="I330" s="202" t="n">
        <v>0</v>
      </c>
      <c r="J330" s="202" t="n">
        <v>0</v>
      </c>
      <c r="K330" s="199" t="n">
        <f aca="false">SUM(E330:J330)</f>
        <v>0</v>
      </c>
      <c r="L330" s="380" t="n">
        <v>8815415</v>
      </c>
    </row>
    <row r="331" customFormat="false" ht="19.5" hidden="false" customHeight="false" outlineLevel="0" collapsed="false">
      <c r="A331" s="195" t="s">
        <v>1003</v>
      </c>
      <c r="B331" s="195" t="s">
        <v>135</v>
      </c>
      <c r="C331" s="196" t="s">
        <v>1081</v>
      </c>
      <c r="D331" s="483" t="s">
        <v>1082</v>
      </c>
      <c r="E331" s="202" t="n">
        <v>0</v>
      </c>
      <c r="F331" s="202" t="n">
        <v>0</v>
      </c>
      <c r="G331" s="202" t="n">
        <v>0</v>
      </c>
      <c r="H331" s="202" t="n">
        <v>0</v>
      </c>
      <c r="I331" s="202" t="n">
        <v>0</v>
      </c>
      <c r="J331" s="202" t="n">
        <v>0</v>
      </c>
      <c r="K331" s="199" t="n">
        <f aca="false">SUM(E331:J331)</f>
        <v>0</v>
      </c>
      <c r="L331" s="380" t="n">
        <v>0</v>
      </c>
    </row>
    <row r="332" customFormat="false" ht="12.8" hidden="false" customHeight="false" outlineLevel="0" collapsed="false">
      <c r="A332" s="195" t="s">
        <v>1003</v>
      </c>
      <c r="B332" s="195" t="s">
        <v>135</v>
      </c>
      <c r="C332" s="196" t="s">
        <v>1083</v>
      </c>
      <c r="D332" s="483" t="s">
        <v>1084</v>
      </c>
      <c r="E332" s="202" t="n">
        <v>0</v>
      </c>
      <c r="F332" s="202" t="n">
        <v>0</v>
      </c>
      <c r="G332" s="202" t="n">
        <v>0</v>
      </c>
      <c r="H332" s="202" t="n">
        <v>0</v>
      </c>
      <c r="I332" s="202" t="n">
        <v>0</v>
      </c>
      <c r="J332" s="202" t="n">
        <v>0</v>
      </c>
      <c r="K332" s="199" t="n">
        <f aca="false">SUM(E332:J332)</f>
        <v>0</v>
      </c>
      <c r="L332" s="380" t="n">
        <v>0</v>
      </c>
    </row>
    <row r="333" customFormat="false" ht="19.5" hidden="false" customHeight="false" outlineLevel="0" collapsed="false">
      <c r="A333" s="195" t="s">
        <v>1003</v>
      </c>
      <c r="B333" s="195" t="s">
        <v>135</v>
      </c>
      <c r="C333" s="196" t="s">
        <v>1085</v>
      </c>
      <c r="D333" s="483" t="s">
        <v>1086</v>
      </c>
      <c r="E333" s="202" t="n">
        <v>0</v>
      </c>
      <c r="F333" s="202" t="n">
        <v>0</v>
      </c>
      <c r="G333" s="202" t="n">
        <v>0</v>
      </c>
      <c r="H333" s="202" t="n">
        <v>0</v>
      </c>
      <c r="I333" s="202" t="n">
        <v>0</v>
      </c>
      <c r="J333" s="202" t="n">
        <v>376994</v>
      </c>
      <c r="K333" s="199" t="n">
        <f aca="false">SUM(E333:J333)</f>
        <v>376994</v>
      </c>
      <c r="L333" s="380" t="n">
        <v>119583754</v>
      </c>
    </row>
    <row r="334" customFormat="false" ht="19.5" hidden="false" customHeight="false" outlineLevel="0" collapsed="false">
      <c r="A334" s="195" t="s">
        <v>1003</v>
      </c>
      <c r="B334" s="195" t="s">
        <v>135</v>
      </c>
      <c r="C334" s="196" t="s">
        <v>1087</v>
      </c>
      <c r="D334" s="483" t="s">
        <v>1088</v>
      </c>
      <c r="E334" s="202" t="n">
        <v>0</v>
      </c>
      <c r="F334" s="202" t="n">
        <v>0</v>
      </c>
      <c r="G334" s="202" t="n">
        <v>0</v>
      </c>
      <c r="H334" s="202" t="n">
        <v>0</v>
      </c>
      <c r="I334" s="202" t="n">
        <v>0</v>
      </c>
      <c r="J334" s="202" t="n">
        <v>0</v>
      </c>
      <c r="K334" s="199" t="n">
        <f aca="false">SUM(E334:J334)</f>
        <v>0</v>
      </c>
      <c r="L334" s="380" t="n">
        <v>0</v>
      </c>
    </row>
    <row r="335" customFormat="false" ht="19.5" hidden="false" customHeight="false" outlineLevel="0" collapsed="false">
      <c r="A335" s="195" t="s">
        <v>1003</v>
      </c>
      <c r="B335" s="195" t="s">
        <v>135</v>
      </c>
      <c r="C335" s="196" t="s">
        <v>1089</v>
      </c>
      <c r="D335" s="483" t="s">
        <v>1090</v>
      </c>
      <c r="E335" s="202" t="n">
        <v>0</v>
      </c>
      <c r="F335" s="202" t="n">
        <v>0</v>
      </c>
      <c r="G335" s="202" t="n">
        <v>0</v>
      </c>
      <c r="H335" s="202" t="n">
        <v>0</v>
      </c>
      <c r="I335" s="202" t="n">
        <v>0</v>
      </c>
      <c r="J335" s="202" t="n">
        <v>0</v>
      </c>
      <c r="K335" s="199" t="n">
        <f aca="false">SUM(E335:J335)</f>
        <v>0</v>
      </c>
      <c r="L335" s="380" t="n">
        <v>0</v>
      </c>
    </row>
    <row r="336" customFormat="false" ht="19.5" hidden="false" customHeight="false" outlineLevel="0" collapsed="false">
      <c r="A336" s="195" t="s">
        <v>1003</v>
      </c>
      <c r="B336" s="195" t="s">
        <v>135</v>
      </c>
      <c r="C336" s="196" t="s">
        <v>1104</v>
      </c>
      <c r="D336" s="483" t="s">
        <v>1105</v>
      </c>
      <c r="E336" s="202" t="n">
        <v>0</v>
      </c>
      <c r="F336" s="202" t="n">
        <v>0</v>
      </c>
      <c r="G336" s="202" t="n">
        <v>0</v>
      </c>
      <c r="H336" s="202" t="n">
        <v>0</v>
      </c>
      <c r="I336" s="202" t="n">
        <v>0</v>
      </c>
      <c r="J336" s="202" t="n">
        <v>0</v>
      </c>
      <c r="K336" s="199" t="n">
        <f aca="false">SUM(E336:J336)</f>
        <v>0</v>
      </c>
      <c r="L336" s="380" t="n">
        <v>0</v>
      </c>
    </row>
    <row r="337" customFormat="false" ht="12.8" hidden="false" customHeight="false" outlineLevel="0" collapsed="false">
      <c r="A337" s="195" t="s">
        <v>1003</v>
      </c>
      <c r="B337" s="195" t="s">
        <v>135</v>
      </c>
      <c r="C337" s="196" t="s">
        <v>1113</v>
      </c>
      <c r="D337" s="483" t="s">
        <v>1114</v>
      </c>
      <c r="E337" s="202" t="n">
        <v>0</v>
      </c>
      <c r="F337" s="202" t="n">
        <v>0</v>
      </c>
      <c r="G337" s="202" t="n">
        <v>0</v>
      </c>
      <c r="H337" s="202" t="n">
        <v>0</v>
      </c>
      <c r="I337" s="202" t="n">
        <v>0</v>
      </c>
      <c r="J337" s="202" t="n">
        <v>0</v>
      </c>
      <c r="K337" s="199" t="n">
        <f aca="false">SUM(E337:J337)</f>
        <v>0</v>
      </c>
      <c r="L337" s="380" t="n">
        <v>0</v>
      </c>
    </row>
  </sheetData>
  <autoFilter ref="A18:L337"/>
  <mergeCells count="4">
    <mergeCell ref="K4:K5"/>
    <mergeCell ref="L4:L5"/>
    <mergeCell ref="M4:M6"/>
    <mergeCell ref="N4:N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8F187C"/>
    <pageSetUpPr fitToPage="false"/>
  </sheetPr>
  <dimension ref="A1:O2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6" topLeftCell="A17" activePane="bottomLeft" state="frozen"/>
      <selection pane="topLeft" activeCell="A1" activeCellId="0" sqref="A1"/>
      <selection pane="bottomLeft" activeCell="B18" activeCellId="0" sqref="B18"/>
    </sheetView>
  </sheetViews>
  <sheetFormatPr defaultRowHeight="12.75" zeroHeight="false" outlineLevelRow="0" outlineLevelCol="0"/>
  <cols>
    <col collapsed="false" customWidth="true" hidden="false" outlineLevel="0" max="1" min="1" style="277" width="11.42"/>
    <col collapsed="false" customWidth="true" hidden="false" outlineLevel="0" max="2" min="2" style="277" width="15.88"/>
    <col collapsed="false" customWidth="true" hidden="false" outlineLevel="0" max="3" min="3" style="277" width="45.14"/>
    <col collapsed="false" customWidth="true" hidden="false" outlineLevel="0" max="4" min="4" style="0" width="24.41"/>
    <col collapsed="false" customWidth="true" hidden="false" outlineLevel="0" max="12" min="5" style="0" width="17.86"/>
    <col collapsed="false" customWidth="true" hidden="false" outlineLevel="0" max="14" min="13" style="0" width="16.33"/>
    <col collapsed="false" customWidth="true" hidden="false" outlineLevel="0" max="15" min="15" style="0" width="13.37"/>
    <col collapsed="false" customWidth="true" hidden="false" outlineLevel="0" max="1025" min="16" style="0" width="10.65"/>
  </cols>
  <sheetData>
    <row r="1" customFormat="false" ht="18.75" hidden="false" customHeight="true" outlineLevel="0" collapsed="false">
      <c r="A1" s="310" t="s">
        <v>1340</v>
      </c>
    </row>
    <row r="2" s="485" customFormat="true" ht="15" hidden="false" customHeight="false" outlineLevel="0" collapsed="false">
      <c r="A2" s="334" t="s">
        <v>1357</v>
      </c>
      <c r="B2" s="84"/>
      <c r="C2" s="84"/>
      <c r="D2" s="484"/>
      <c r="E2" s="0"/>
      <c r="F2" s="484"/>
      <c r="G2" s="484"/>
      <c r="L2" s="486"/>
      <c r="M2" s="487"/>
    </row>
    <row r="3" customFormat="false" ht="15.75" hidden="false" customHeight="false" outlineLevel="0" collapsed="false">
      <c r="A3" s="334" t="s">
        <v>1358</v>
      </c>
      <c r="E3" s="488"/>
      <c r="H3" s="4"/>
    </row>
    <row r="4" s="29" customFormat="true" ht="35.25" hidden="false" customHeight="true" outlineLevel="0" collapsed="false">
      <c r="A4" s="277"/>
      <c r="B4" s="277"/>
      <c r="C4" s="277"/>
      <c r="D4" s="80"/>
      <c r="E4" s="333" t="s">
        <v>59</v>
      </c>
      <c r="F4" s="333" t="s">
        <v>60</v>
      </c>
      <c r="G4" s="333" t="s">
        <v>61</v>
      </c>
      <c r="H4" s="333" t="s">
        <v>62</v>
      </c>
      <c r="I4" s="333" t="s">
        <v>63</v>
      </c>
      <c r="J4" s="333" t="s">
        <v>64</v>
      </c>
      <c r="K4" s="333" t="s">
        <v>1335</v>
      </c>
      <c r="L4" s="333" t="s">
        <v>1359</v>
      </c>
      <c r="M4" s="119" t="s">
        <v>90</v>
      </c>
      <c r="N4" s="119" t="s">
        <v>91</v>
      </c>
      <c r="O4" s="55" t="s">
        <v>92</v>
      </c>
    </row>
    <row r="5" s="493" customFormat="true" ht="17" hidden="false" customHeight="true" outlineLevel="0" collapsed="false">
      <c r="A5" s="489"/>
      <c r="B5" s="489"/>
      <c r="C5" s="489"/>
      <c r="D5" s="490" t="s">
        <v>66</v>
      </c>
      <c r="E5" s="491" t="n">
        <f aca="false">E7/$L$7</f>
        <v>0.00162187251151808</v>
      </c>
      <c r="F5" s="491" t="n">
        <f aca="false">F7/$L$7</f>
        <v>0.00223978863631022</v>
      </c>
      <c r="G5" s="491" t="n">
        <f aca="false">G7/$L$7</f>
        <v>0.00940129470812561</v>
      </c>
      <c r="H5" s="491" t="n">
        <f aca="false">H7/$L$7</f>
        <v>0.0163374094033857</v>
      </c>
      <c r="I5" s="491" t="n">
        <f aca="false">I7/$L$7</f>
        <v>0.00713698707316629</v>
      </c>
      <c r="J5" s="491" t="n">
        <f aca="false">J7/$L$7</f>
        <v>0.00550232709546591</v>
      </c>
      <c r="K5" s="491" t="n">
        <f aca="false">K7/L7</f>
        <v>0.0422396794279718</v>
      </c>
      <c r="L5" s="492" t="s">
        <v>1344</v>
      </c>
      <c r="M5" s="119"/>
      <c r="N5" s="119"/>
      <c r="O5" s="55" t="s">
        <v>1360</v>
      </c>
    </row>
    <row r="6" s="29" customFormat="true" ht="17" hidden="false" customHeight="true" outlineLevel="0" collapsed="false">
      <c r="A6" s="277"/>
      <c r="B6" s="277"/>
      <c r="C6" s="277"/>
      <c r="D6" s="494" t="s">
        <v>75</v>
      </c>
      <c r="E6" s="491" t="n">
        <f aca="false">E7/$K$7</f>
        <v>0.0383968944244413</v>
      </c>
      <c r="F6" s="491" t="n">
        <f aca="false">F7/$K$7</f>
        <v>0.0530257015830238</v>
      </c>
      <c r="G6" s="491" t="n">
        <f aca="false">G7/$K$7</f>
        <v>0.222570219174058</v>
      </c>
      <c r="H6" s="491" t="n">
        <f aca="false">H7/$K$7</f>
        <v>0.386778726179602</v>
      </c>
      <c r="I6" s="491" t="n">
        <f aca="false">I7/$K$7</f>
        <v>0.168964044467631</v>
      </c>
      <c r="J6" s="491" t="n">
        <f aca="false">J7/$K$7</f>
        <v>0.130264414171245</v>
      </c>
      <c r="K6" s="491" t="n">
        <f aca="false">K7/$K$7</f>
        <v>1</v>
      </c>
      <c r="L6" s="224" t="s">
        <v>1344</v>
      </c>
      <c r="M6" s="119"/>
      <c r="N6" s="119"/>
      <c r="O6" s="122" t="n">
        <f aca="false">PrixCEE_Classique!G5</f>
        <v>3.83916666666667</v>
      </c>
    </row>
    <row r="7" s="381" customFormat="true" ht="17" hidden="false" customHeight="true" outlineLevel="0" collapsed="false">
      <c r="A7" s="495"/>
      <c r="B7" s="495"/>
      <c r="C7" s="495"/>
      <c r="D7" s="396" t="s">
        <v>86</v>
      </c>
      <c r="E7" s="496" t="n">
        <f aca="false">SUM(E18:E241)</f>
        <v>258873860</v>
      </c>
      <c r="F7" s="496" t="n">
        <f aca="false">SUM(F18:F241)</f>
        <v>357502039</v>
      </c>
      <c r="G7" s="496" t="n">
        <f aca="false">SUM(G18:G241)</f>
        <v>1500579998</v>
      </c>
      <c r="H7" s="496" t="n">
        <f aca="false">SUM(H18:H241)</f>
        <v>2607682296</v>
      </c>
      <c r="I7" s="496" t="n">
        <f aca="false">SUM(I18:I241)</f>
        <v>1139164379</v>
      </c>
      <c r="J7" s="496" t="n">
        <f aca="false">SUM(J18:J241)</f>
        <v>878249458</v>
      </c>
      <c r="K7" s="496" t="n">
        <f aca="false">SUM(K18:K241)</f>
        <v>6742052030</v>
      </c>
      <c r="L7" s="496" t="n">
        <f aca="false">SUM(L18:L241)</f>
        <v>159614185555</v>
      </c>
    </row>
    <row r="8" s="381" customFormat="true" ht="17" hidden="false" customHeight="true" outlineLevel="0" collapsed="false">
      <c r="A8" s="495"/>
      <c r="B8" s="495"/>
      <c r="C8" s="495"/>
      <c r="D8" s="398" t="s">
        <v>87</v>
      </c>
      <c r="E8" s="107" t="n">
        <f aca="false">E7*$O$6/1000</f>
        <v>993859.894183333</v>
      </c>
      <c r="F8" s="107" t="n">
        <f aca="false">F7*$O$6/1000</f>
        <v>1372509.91139417</v>
      </c>
      <c r="G8" s="107" t="n">
        <f aca="false">G7*$O$6/1000</f>
        <v>5760976.70898833</v>
      </c>
      <c r="H8" s="107" t="n">
        <f aca="false">H7*$O$6/1000</f>
        <v>10011326.94806</v>
      </c>
      <c r="I8" s="107" t="n">
        <f aca="false">I7*$O$6/1000</f>
        <v>4373441.91171083</v>
      </c>
      <c r="J8" s="107" t="n">
        <f aca="false">J7*$O$6/1000</f>
        <v>3371746.04417167</v>
      </c>
      <c r="K8" s="107" t="n">
        <f aca="false">K7*$O$6/1000</f>
        <v>25883861.4185083</v>
      </c>
      <c r="L8" s="107" t="n">
        <f aca="false">L7*$O$6/1000</f>
        <v>612785460.709904</v>
      </c>
    </row>
    <row r="9" customFormat="false" ht="17" hidden="false" customHeight="true" outlineLevel="0" collapsed="false">
      <c r="D9" s="497"/>
      <c r="E9" s="498"/>
      <c r="F9" s="498"/>
      <c r="G9" s="498"/>
      <c r="H9" s="498"/>
      <c r="I9" s="498"/>
      <c r="J9" s="498"/>
      <c r="K9" s="499"/>
      <c r="L9" s="499"/>
    </row>
    <row r="10" customFormat="false" ht="17" hidden="false" customHeight="true" outlineLevel="0" collapsed="false">
      <c r="B10" s="134" t="n">
        <f aca="false">COUNTIF($A$19:$A$544,"Agriculture")</f>
        <v>6</v>
      </c>
      <c r="C10" s="120" t="s">
        <v>103</v>
      </c>
      <c r="D10" s="402" t="s">
        <v>118</v>
      </c>
      <c r="E10" s="500" t="n">
        <f aca="false">SUMIFS(E18:E241,$A$18:$A$241,"Agriculture")</f>
        <v>0</v>
      </c>
      <c r="F10" s="500" t="n">
        <f aca="false">SUMIFS(F18:F241,$A$18:$A$241,"Agriculture")</f>
        <v>0</v>
      </c>
      <c r="G10" s="500" t="n">
        <f aca="false">SUMIFS(G18:G241,$A$18:$A$241,"Agriculture")</f>
        <v>0</v>
      </c>
      <c r="H10" s="500" t="n">
        <f aca="false">SUMIFS(H18:H241,$A$18:$A$241,"Agriculture")</f>
        <v>0</v>
      </c>
      <c r="I10" s="500" t="n">
        <f aca="false">SUMIFS(I18:I241,$A$18:$A$241,"Agriculture")</f>
        <v>0</v>
      </c>
      <c r="J10" s="500" t="n">
        <f aca="false">SUMIFS(J18:J241,$A$18:$A$241,"Agriculture")</f>
        <v>0</v>
      </c>
      <c r="K10" s="500" t="n">
        <f aca="false">SUMIFS(K18:K241,$A$18:$A$241,"Agriculture")</f>
        <v>0</v>
      </c>
      <c r="L10" s="500" t="n">
        <f aca="false">SUMIFS(L18:L241,$A$18:$A$241,"Agriculture")</f>
        <v>0</v>
      </c>
      <c r="M10" s="138" t="n">
        <f aca="false">K10*$O$6/1000</f>
        <v>0</v>
      </c>
      <c r="N10" s="138" t="n">
        <f aca="false">L10*$O$6/1000</f>
        <v>0</v>
      </c>
    </row>
    <row r="11" customFormat="false" ht="17" hidden="false" customHeight="true" outlineLevel="0" collapsed="false">
      <c r="B11" s="134" t="n">
        <f aca="false">COUNTIF($A$19:$A$544,"Résidentiel")</f>
        <v>68</v>
      </c>
      <c r="C11" s="120" t="s">
        <v>103</v>
      </c>
      <c r="D11" s="403" t="s">
        <v>216</v>
      </c>
      <c r="E11" s="501" t="n">
        <f aca="false">SUMIFS(E18:E241,$A$18:$A$241,"Résidentiel")</f>
        <v>236295183</v>
      </c>
      <c r="F11" s="501" t="n">
        <f aca="false">SUMIFS(F18:F241,$A$18:$A$241,"Résidentiel")</f>
        <v>289893851</v>
      </c>
      <c r="G11" s="501" t="n">
        <f aca="false">SUMIFS(G18:G241,$A$18:$A$241,"Résidentiel")</f>
        <v>1194836376</v>
      </c>
      <c r="H11" s="501" t="n">
        <f aca="false">SUMIFS(H18:H241,$A$18:$A$241,"Résidentiel")</f>
        <v>1928932656</v>
      </c>
      <c r="I11" s="501" t="n">
        <f aca="false">SUMIFS(I18:I241,$A$18:$A$241,"Résidentiel")</f>
        <v>970613791</v>
      </c>
      <c r="J11" s="501" t="n">
        <f aca="false">SUMIFS(J18:J241,$A$18:$A$241,"Résidentiel")</f>
        <v>684379330</v>
      </c>
      <c r="K11" s="501" t="n">
        <f aca="false">SUMIFS(K18:K241,$A$18:$A$241,"Résidentiel")</f>
        <v>5304951187</v>
      </c>
      <c r="L11" s="501" t="n">
        <f aca="false">SUMIFS(L18:L241,$A$18:$A$241,"Résidentiel")</f>
        <v>130855508635</v>
      </c>
      <c r="M11" s="145" t="n">
        <f aca="false">K11*$O$6/1000</f>
        <v>20366591.7654242</v>
      </c>
      <c r="N11" s="145" t="n">
        <f aca="false">L11*$O$6/1000</f>
        <v>502376106.901204</v>
      </c>
    </row>
    <row r="12" customFormat="false" ht="17" hidden="false" customHeight="true" outlineLevel="0" collapsed="false">
      <c r="B12" s="134" t="n">
        <f aca="false">COUNTIF($A$19:$A$544,"Tertiaire")</f>
        <v>92</v>
      </c>
      <c r="C12" s="120" t="s">
        <v>103</v>
      </c>
      <c r="D12" s="404" t="s">
        <v>485</v>
      </c>
      <c r="E12" s="502" t="n">
        <f aca="false">SUMIFS(E18:E241,$A$18:$A$241,"Tertiaire")</f>
        <v>15800537</v>
      </c>
      <c r="F12" s="502" t="n">
        <f aca="false">SUMIFS(F18:F241,$A$18:$A$241,"Tertiaire")</f>
        <v>21876988</v>
      </c>
      <c r="G12" s="502" t="n">
        <f aca="false">SUMIFS(G18:G241,$A$18:$A$241,"Tertiaire")</f>
        <v>153614644</v>
      </c>
      <c r="H12" s="502" t="n">
        <f aca="false">SUMIFS(H18:H241,$A$18:$A$241,"Tertiaire")</f>
        <v>247810227</v>
      </c>
      <c r="I12" s="502" t="n">
        <f aca="false">SUMIFS(I18:I241,$A$18:$A$241,"Tertiaire")</f>
        <v>85435944</v>
      </c>
      <c r="J12" s="502" t="n">
        <f aca="false">SUMIFS(J18:J241,$A$18:$A$241,"Tertiaire")</f>
        <v>87155118</v>
      </c>
      <c r="K12" s="502" t="n">
        <f aca="false">SUMIFS(K18:K241,$A$18:$A$241,"Tertiaire")</f>
        <v>611693458</v>
      </c>
      <c r="L12" s="502" t="n">
        <f aca="false">SUMIFS(L18:L241,$A$18:$A$241,"Tertiaire")</f>
        <v>11547556000</v>
      </c>
      <c r="M12" s="406" t="n">
        <f aca="false">K12*$O$6/1000</f>
        <v>2348393.13417167</v>
      </c>
      <c r="N12" s="406" t="n">
        <f aca="false">L12*$O$6/1000</f>
        <v>44332992.0766667</v>
      </c>
    </row>
    <row r="13" customFormat="false" ht="17" hidden="false" customHeight="true" outlineLevel="0" collapsed="false">
      <c r="B13" s="134" t="n">
        <f aca="false">COUNTIF($A$19:$A$544,"Industrie")</f>
        <v>29</v>
      </c>
      <c r="C13" s="120" t="s">
        <v>103</v>
      </c>
      <c r="D13" s="407" t="s">
        <v>801</v>
      </c>
      <c r="E13" s="503" t="n">
        <f aca="false">SUMIFS(E18:E241,$A$18:$A$241,"Industrie")</f>
        <v>5903840</v>
      </c>
      <c r="F13" s="503" t="n">
        <f aca="false">SUMIFS(F18:F241,$A$18:$A$241,"Industrie")</f>
        <v>45731200</v>
      </c>
      <c r="G13" s="503" t="n">
        <f aca="false">SUMIFS(G18:G241,$A$18:$A$241,"Industrie")</f>
        <v>119185800</v>
      </c>
      <c r="H13" s="503" t="n">
        <f aca="false">SUMIFS(H18:H241,$A$18:$A$241,"Industrie")</f>
        <v>386591605</v>
      </c>
      <c r="I13" s="503" t="n">
        <f aca="false">SUMIFS(I18:I241,$A$18:$A$241,"Industrie")</f>
        <v>62964384</v>
      </c>
      <c r="J13" s="503" t="n">
        <f aca="false">SUMIFS(J18:J241,$A$18:$A$241,"Industrie")</f>
        <v>106565010</v>
      </c>
      <c r="K13" s="503" t="n">
        <f aca="false">SUMIFS(K18:K241,$A$18:$A$241,"Industrie")</f>
        <v>726941839</v>
      </c>
      <c r="L13" s="503" t="n">
        <f aca="false">SUMIFS(L18:L241,$A$18:$A$241,"Industrie")</f>
        <v>10357849417</v>
      </c>
      <c r="M13" s="162" t="n">
        <f aca="false">K13*$O$6/1000</f>
        <v>2790850.87689417</v>
      </c>
      <c r="N13" s="162" t="n">
        <f aca="false">L13*$O$6/1000</f>
        <v>39765510.2200992</v>
      </c>
    </row>
    <row r="14" customFormat="false" ht="17" hidden="false" customHeight="true" outlineLevel="0" collapsed="false">
      <c r="B14" s="134" t="n">
        <f aca="false">COUNTIF($A$19:$A$544,"Réseaux")</f>
        <v>12</v>
      </c>
      <c r="C14" s="120" t="s">
        <v>103</v>
      </c>
      <c r="D14" s="408" t="s">
        <v>944</v>
      </c>
      <c r="E14" s="504" t="n">
        <f aca="false">SUMIFS(E18:E241,$A$18:$A$241,"Réseaux")</f>
        <v>874300</v>
      </c>
      <c r="F14" s="504" t="n">
        <f aca="false">SUMIFS(F18:F241,$A$18:$A$241,"Réseaux")</f>
        <v>0</v>
      </c>
      <c r="G14" s="504" t="n">
        <f aca="false">SUMIFS(G18:G241,$A$18:$A$241,"Réseaux")</f>
        <v>32943178</v>
      </c>
      <c r="H14" s="504" t="n">
        <f aca="false">SUMIFS(H18:H241,$A$18:$A$241,"Réseaux")</f>
        <v>25568208</v>
      </c>
      <c r="I14" s="504" t="n">
        <f aca="false">SUMIFS(I18:I241,$A$18:$A$241,"Réseaux")</f>
        <v>19709260</v>
      </c>
      <c r="J14" s="504" t="n">
        <f aca="false">SUMIFS(J18:J241,$A$18:$A$241,"Réseaux")</f>
        <v>150000</v>
      </c>
      <c r="K14" s="504" t="n">
        <f aca="false">SUMIFS(K18:K241,$A$18:$A$241,"Réseaux")</f>
        <v>79244946</v>
      </c>
      <c r="L14" s="504" t="n">
        <f aca="false">SUMIFS(L18:L241,$A$18:$A$241,"Réseaux")</f>
        <v>6427740603</v>
      </c>
      <c r="M14" s="170" t="n">
        <f aca="false">K14*$O$6/1000</f>
        <v>304234.555185</v>
      </c>
      <c r="N14" s="170" t="n">
        <f aca="false">L14*$O$6/1000</f>
        <v>24677167.4650175</v>
      </c>
    </row>
    <row r="15" customFormat="false" ht="17" hidden="false" customHeight="true" outlineLevel="0" collapsed="false">
      <c r="B15" s="134" t="n">
        <f aca="false">COUNTIF($A$19:$A$544,"Transports")</f>
        <v>16</v>
      </c>
      <c r="C15" s="120" t="s">
        <v>103</v>
      </c>
      <c r="D15" s="409" t="s">
        <v>1003</v>
      </c>
      <c r="E15" s="505" t="n">
        <f aca="false">SUMIFS(E18:E241,$A$18:$A$241,"Transports")</f>
        <v>0</v>
      </c>
      <c r="F15" s="505" t="n">
        <f aca="false">SUMIFS(F18:F241,$A$18:$A$241,"Transports")</f>
        <v>0</v>
      </c>
      <c r="G15" s="505" t="n">
        <f aca="false">SUMIFS(G18:G241,$A$18:$A$241,"Transports")</f>
        <v>0</v>
      </c>
      <c r="H15" s="505" t="n">
        <f aca="false">SUMIFS(H18:H241,$A$18:$A$241,"Transports")</f>
        <v>18779600</v>
      </c>
      <c r="I15" s="505" t="n">
        <f aca="false">SUMIFS(I18:I241,$A$18:$A$241,"Transports")</f>
        <v>441000</v>
      </c>
      <c r="J15" s="505" t="n">
        <f aca="false">SUMIFS(J18:J241,$A$18:$A$241,"Transports")</f>
        <v>0</v>
      </c>
      <c r="K15" s="505" t="n">
        <f aca="false">SUMIFS(K18:K241,$A$18:$A$241,"Transports")</f>
        <v>19220600</v>
      </c>
      <c r="L15" s="505" t="n">
        <f aca="false">SUMIFS(L18:L241,$A$18:$A$241,"Transports")</f>
        <v>425530900</v>
      </c>
      <c r="M15" s="178" t="n">
        <f aca="false">K15*$O$6/1000</f>
        <v>73791.0868333334</v>
      </c>
      <c r="N15" s="178" t="n">
        <f aca="false">L15*$O$6/1000</f>
        <v>1633684.04691667</v>
      </c>
    </row>
    <row r="16" customFormat="false" ht="17" hidden="false" customHeight="true" outlineLevel="0" collapsed="false">
      <c r="D16" s="506"/>
      <c r="E16" s="507"/>
      <c r="F16" s="507"/>
      <c r="G16" s="507"/>
      <c r="H16" s="507"/>
      <c r="I16" s="507"/>
      <c r="J16" s="507"/>
      <c r="K16" s="485"/>
      <c r="L16" s="485"/>
    </row>
    <row r="17" customFormat="false" ht="37.5" hidden="false" customHeight="true" outlineLevel="0" collapsed="false">
      <c r="A17" s="192" t="s">
        <v>111</v>
      </c>
      <c r="B17" s="192" t="s">
        <v>112</v>
      </c>
      <c r="C17" s="192" t="s">
        <v>113</v>
      </c>
      <c r="D17" s="192" t="s">
        <v>114</v>
      </c>
      <c r="E17" s="333" t="s">
        <v>59</v>
      </c>
      <c r="F17" s="333" t="s">
        <v>60</v>
      </c>
      <c r="G17" s="333" t="s">
        <v>61</v>
      </c>
      <c r="H17" s="333" t="s">
        <v>62</v>
      </c>
      <c r="I17" s="333" t="s">
        <v>63</v>
      </c>
      <c r="J17" s="333" t="s">
        <v>64</v>
      </c>
      <c r="K17" s="333" t="s">
        <v>1352</v>
      </c>
      <c r="L17" s="333" t="s">
        <v>1351</v>
      </c>
    </row>
    <row r="18" customFormat="false" ht="20" hidden="false" customHeight="false" outlineLevel="0" collapsed="false">
      <c r="A18" s="508" t="s">
        <v>118</v>
      </c>
      <c r="B18" s="509" t="s">
        <v>119</v>
      </c>
      <c r="C18" s="196" t="s">
        <v>120</v>
      </c>
      <c r="D18" s="402" t="s">
        <v>121</v>
      </c>
      <c r="E18" s="510" t="n">
        <v>0</v>
      </c>
      <c r="F18" s="510" t="n">
        <v>0</v>
      </c>
      <c r="G18" s="510" t="n">
        <v>0</v>
      </c>
      <c r="H18" s="510" t="n">
        <v>0</v>
      </c>
      <c r="I18" s="510" t="n">
        <v>0</v>
      </c>
      <c r="J18" s="510" t="n">
        <v>0</v>
      </c>
      <c r="K18" s="510" t="n">
        <f aca="false">SUM(E18:J18)</f>
        <v>0</v>
      </c>
      <c r="L18" s="510" t="n">
        <v>0</v>
      </c>
    </row>
    <row r="19" customFormat="false" ht="13.3" hidden="false" customHeight="false" outlineLevel="0" collapsed="false">
      <c r="A19" s="508" t="s">
        <v>118</v>
      </c>
      <c r="B19" s="509" t="s">
        <v>135</v>
      </c>
      <c r="C19" s="196" t="s">
        <v>136</v>
      </c>
      <c r="D19" s="402" t="s">
        <v>137</v>
      </c>
      <c r="E19" s="510" t="n">
        <v>0</v>
      </c>
      <c r="F19" s="510" t="n">
        <v>0</v>
      </c>
      <c r="G19" s="510" t="n">
        <v>0</v>
      </c>
      <c r="H19" s="510" t="n">
        <v>0</v>
      </c>
      <c r="I19" s="510" t="n">
        <v>0</v>
      </c>
      <c r="J19" s="510" t="n">
        <v>0</v>
      </c>
      <c r="K19" s="510" t="n">
        <f aca="false">SUM(E19:J19)</f>
        <v>0</v>
      </c>
      <c r="L19" s="510" t="n">
        <v>0</v>
      </c>
    </row>
    <row r="20" customFormat="false" ht="13.3" hidden="false" customHeight="false" outlineLevel="0" collapsed="false">
      <c r="A20" s="508" t="s">
        <v>118</v>
      </c>
      <c r="B20" s="509" t="s">
        <v>142</v>
      </c>
      <c r="C20" s="196" t="s">
        <v>143</v>
      </c>
      <c r="D20" s="402" t="s">
        <v>144</v>
      </c>
      <c r="E20" s="510" t="n">
        <v>0</v>
      </c>
      <c r="F20" s="510" t="n">
        <v>0</v>
      </c>
      <c r="G20" s="510" t="n">
        <v>0</v>
      </c>
      <c r="H20" s="510" t="n">
        <v>0</v>
      </c>
      <c r="I20" s="510" t="n">
        <v>0</v>
      </c>
      <c r="J20" s="510" t="n">
        <v>0</v>
      </c>
      <c r="K20" s="510" t="n">
        <f aca="false">SUM(E20:J20)</f>
        <v>0</v>
      </c>
      <c r="L20" s="510" t="n">
        <v>0</v>
      </c>
    </row>
    <row r="21" customFormat="false" ht="13.3" hidden="false" customHeight="false" outlineLevel="0" collapsed="false">
      <c r="A21" s="508" t="s">
        <v>118</v>
      </c>
      <c r="B21" s="509" t="s">
        <v>142</v>
      </c>
      <c r="C21" s="196" t="s">
        <v>145</v>
      </c>
      <c r="D21" s="402" t="s">
        <v>146</v>
      </c>
      <c r="E21" s="510" t="n">
        <v>0</v>
      </c>
      <c r="F21" s="510" t="n">
        <v>0</v>
      </c>
      <c r="G21" s="510" t="n">
        <v>0</v>
      </c>
      <c r="H21" s="510" t="n">
        <v>0</v>
      </c>
      <c r="I21" s="510" t="n">
        <v>0</v>
      </c>
      <c r="J21" s="510" t="n">
        <v>0</v>
      </c>
      <c r="K21" s="510" t="n">
        <f aca="false">SUM(E21:J21)</f>
        <v>0</v>
      </c>
      <c r="L21" s="510" t="n">
        <v>0</v>
      </c>
    </row>
    <row r="22" customFormat="false" ht="13.3" hidden="false" customHeight="false" outlineLevel="0" collapsed="false">
      <c r="A22" s="508" t="s">
        <v>118</v>
      </c>
      <c r="B22" s="509" t="s">
        <v>142</v>
      </c>
      <c r="C22" s="196" t="s">
        <v>147</v>
      </c>
      <c r="D22" s="402" t="s">
        <v>148</v>
      </c>
      <c r="E22" s="510" t="n">
        <v>0</v>
      </c>
      <c r="F22" s="510" t="n">
        <v>0</v>
      </c>
      <c r="G22" s="510" t="n">
        <v>0</v>
      </c>
      <c r="H22" s="510" t="n">
        <v>0</v>
      </c>
      <c r="I22" s="510" t="n">
        <v>0</v>
      </c>
      <c r="J22" s="510" t="n">
        <v>0</v>
      </c>
      <c r="K22" s="510" t="n">
        <f aca="false">SUM(E22:J22)</f>
        <v>0</v>
      </c>
      <c r="L22" s="510" t="n">
        <v>0</v>
      </c>
    </row>
    <row r="23" customFormat="false" ht="13.3" hidden="false" customHeight="false" outlineLevel="0" collapsed="false">
      <c r="A23" s="508" t="s">
        <v>118</v>
      </c>
      <c r="B23" s="509" t="s">
        <v>201</v>
      </c>
      <c r="C23" s="196" t="s">
        <v>202</v>
      </c>
      <c r="D23" s="402" t="s">
        <v>203</v>
      </c>
      <c r="E23" s="510" t="n">
        <v>0</v>
      </c>
      <c r="F23" s="510" t="n">
        <v>0</v>
      </c>
      <c r="G23" s="510" t="n">
        <v>0</v>
      </c>
      <c r="H23" s="510" t="n">
        <v>0</v>
      </c>
      <c r="I23" s="510" t="n">
        <v>0</v>
      </c>
      <c r="J23" s="510" t="n">
        <v>0</v>
      </c>
      <c r="K23" s="510" t="n">
        <f aca="false">SUM(E23:J23)</f>
        <v>0</v>
      </c>
      <c r="L23" s="510" t="n">
        <v>0</v>
      </c>
    </row>
    <row r="24" customFormat="false" ht="20" hidden="false" customHeight="false" outlineLevel="0" collapsed="false">
      <c r="A24" s="508" t="s">
        <v>118</v>
      </c>
      <c r="B24" s="509" t="s">
        <v>201</v>
      </c>
      <c r="C24" s="196" t="s">
        <v>204</v>
      </c>
      <c r="D24" s="402" t="s">
        <v>205</v>
      </c>
      <c r="E24" s="510" t="n">
        <v>0</v>
      </c>
      <c r="F24" s="510" t="n">
        <v>0</v>
      </c>
      <c r="G24" s="510" t="n">
        <v>0</v>
      </c>
      <c r="H24" s="510" t="n">
        <v>0</v>
      </c>
      <c r="I24" s="510" t="n">
        <v>0</v>
      </c>
      <c r="J24" s="510" t="n">
        <v>0</v>
      </c>
      <c r="K24" s="510" t="n">
        <f aca="false">SUM(E24:J24)</f>
        <v>0</v>
      </c>
      <c r="L24" s="510" t="n">
        <v>0</v>
      </c>
    </row>
    <row r="25" customFormat="false" ht="12.8" hidden="false" customHeight="false" outlineLevel="0" collapsed="false">
      <c r="A25" s="508" t="s">
        <v>216</v>
      </c>
      <c r="B25" s="509" t="s">
        <v>217</v>
      </c>
      <c r="C25" s="196" t="s">
        <v>218</v>
      </c>
      <c r="D25" s="403" t="s">
        <v>219</v>
      </c>
      <c r="E25" s="510" t="n">
        <v>12891865</v>
      </c>
      <c r="F25" s="510" t="n">
        <v>6019948</v>
      </c>
      <c r="G25" s="510" t="n">
        <v>17528730</v>
      </c>
      <c r="H25" s="510" t="n">
        <v>107503856</v>
      </c>
      <c r="I25" s="510" t="n">
        <v>75955351</v>
      </c>
      <c r="J25" s="510" t="n">
        <v>52336829</v>
      </c>
      <c r="K25" s="510" t="n">
        <f aca="false">SUM(E25:J25)</f>
        <v>272236579</v>
      </c>
      <c r="L25" s="510" t="n">
        <v>9403065836</v>
      </c>
    </row>
    <row r="26" customFormat="false" ht="12.8" hidden="false" customHeight="false" outlineLevel="0" collapsed="false">
      <c r="A26" s="508" t="s">
        <v>216</v>
      </c>
      <c r="B26" s="509" t="s">
        <v>217</v>
      </c>
      <c r="C26" s="196" t="s">
        <v>220</v>
      </c>
      <c r="D26" s="403" t="s">
        <v>221</v>
      </c>
      <c r="E26" s="510" t="n">
        <v>569807</v>
      </c>
      <c r="F26" s="510" t="n">
        <v>909432</v>
      </c>
      <c r="G26" s="510" t="n">
        <v>16289254</v>
      </c>
      <c r="H26" s="510" t="n">
        <v>6341454</v>
      </c>
      <c r="I26" s="510" t="n">
        <v>4401912</v>
      </c>
      <c r="J26" s="510" t="n">
        <v>7241275</v>
      </c>
      <c r="K26" s="510" t="n">
        <f aca="false">SUM(E26:J26)</f>
        <v>35753134</v>
      </c>
      <c r="L26" s="510" t="n">
        <v>4010788200</v>
      </c>
    </row>
    <row r="27" customFormat="false" ht="12.8" hidden="false" customHeight="false" outlineLevel="0" collapsed="false">
      <c r="A27" s="508" t="s">
        <v>216</v>
      </c>
      <c r="B27" s="509" t="s">
        <v>217</v>
      </c>
      <c r="C27" s="196" t="s">
        <v>222</v>
      </c>
      <c r="D27" s="403" t="s">
        <v>223</v>
      </c>
      <c r="E27" s="510" t="n">
        <v>0</v>
      </c>
      <c r="F27" s="510" t="n">
        <v>136000</v>
      </c>
      <c r="G27" s="510" t="n">
        <v>525560</v>
      </c>
      <c r="H27" s="510" t="n">
        <v>803200</v>
      </c>
      <c r="I27" s="510" t="n">
        <v>1421000</v>
      </c>
      <c r="J27" s="510" t="n">
        <v>1058900</v>
      </c>
      <c r="K27" s="510" t="n">
        <f aca="false">SUM(E27:J27)</f>
        <v>3944660</v>
      </c>
      <c r="L27" s="510" t="n">
        <v>551075838</v>
      </c>
    </row>
    <row r="28" customFormat="false" ht="12.8" hidden="false" customHeight="false" outlineLevel="0" collapsed="false">
      <c r="A28" s="508" t="s">
        <v>216</v>
      </c>
      <c r="B28" s="509" t="s">
        <v>217</v>
      </c>
      <c r="C28" s="196" t="s">
        <v>224</v>
      </c>
      <c r="D28" s="403" t="s">
        <v>225</v>
      </c>
      <c r="E28" s="510" t="n">
        <v>12751628</v>
      </c>
      <c r="F28" s="510" t="n">
        <v>17926853</v>
      </c>
      <c r="G28" s="510" t="n">
        <v>68404955</v>
      </c>
      <c r="H28" s="510" t="n">
        <v>225913706</v>
      </c>
      <c r="I28" s="510" t="n">
        <v>77545534</v>
      </c>
      <c r="J28" s="510" t="n">
        <v>59493228</v>
      </c>
      <c r="K28" s="510" t="n">
        <f aca="false">SUM(E28:J28)</f>
        <v>462035904</v>
      </c>
      <c r="L28" s="510" t="n">
        <v>8796368711</v>
      </c>
    </row>
    <row r="29" customFormat="false" ht="12.8" hidden="false" customHeight="false" outlineLevel="0" collapsed="false">
      <c r="A29" s="508" t="s">
        <v>216</v>
      </c>
      <c r="B29" s="509" t="s">
        <v>217</v>
      </c>
      <c r="C29" s="196" t="s">
        <v>226</v>
      </c>
      <c r="D29" s="403" t="s">
        <v>227</v>
      </c>
      <c r="E29" s="510" t="n">
        <v>0</v>
      </c>
      <c r="F29" s="510" t="n">
        <v>1099120</v>
      </c>
      <c r="G29" s="510" t="n">
        <v>5419810</v>
      </c>
      <c r="H29" s="510" t="n">
        <v>8408005</v>
      </c>
      <c r="I29" s="510" t="n">
        <v>211779</v>
      </c>
      <c r="J29" s="510" t="n">
        <v>6814777</v>
      </c>
      <c r="K29" s="510" t="n">
        <f aca="false">SUM(E29:J29)</f>
        <v>21953491</v>
      </c>
      <c r="L29" s="510" t="n">
        <v>775970846</v>
      </c>
    </row>
    <row r="30" customFormat="false" ht="12.8" hidden="false" customHeight="false" outlineLevel="0" collapsed="false">
      <c r="A30" s="508" t="s">
        <v>216</v>
      </c>
      <c r="B30" s="509" t="s">
        <v>217</v>
      </c>
      <c r="C30" s="196" t="s">
        <v>228</v>
      </c>
      <c r="D30" s="403" t="s">
        <v>229</v>
      </c>
      <c r="E30" s="510" t="n">
        <v>0</v>
      </c>
      <c r="F30" s="510" t="n">
        <v>0</v>
      </c>
      <c r="G30" s="510" t="n">
        <v>0</v>
      </c>
      <c r="H30" s="510" t="n">
        <v>0</v>
      </c>
      <c r="I30" s="510" t="n">
        <v>0</v>
      </c>
      <c r="J30" s="510" t="n">
        <v>0</v>
      </c>
      <c r="K30" s="510" t="n">
        <f aca="false">SUM(E30:J30)</f>
        <v>0</v>
      </c>
      <c r="L30" s="510" t="n">
        <v>14696544</v>
      </c>
    </row>
    <row r="31" customFormat="false" ht="12.8" hidden="false" customHeight="false" outlineLevel="0" collapsed="false">
      <c r="A31" s="508" t="s">
        <v>216</v>
      </c>
      <c r="B31" s="509" t="s">
        <v>217</v>
      </c>
      <c r="C31" s="196" t="s">
        <v>230</v>
      </c>
      <c r="D31" s="403" t="s">
        <v>231</v>
      </c>
      <c r="E31" s="510" t="n">
        <v>0</v>
      </c>
      <c r="F31" s="510" t="n">
        <v>0</v>
      </c>
      <c r="G31" s="510" t="n">
        <v>0</v>
      </c>
      <c r="H31" s="510" t="n">
        <v>0</v>
      </c>
      <c r="I31" s="510" t="n">
        <v>0</v>
      </c>
      <c r="J31" s="510" t="n">
        <v>0</v>
      </c>
      <c r="K31" s="510" t="n">
        <f aca="false">SUM(E31:J31)</f>
        <v>0</v>
      </c>
      <c r="L31" s="510" t="n">
        <v>597400</v>
      </c>
    </row>
    <row r="32" customFormat="false" ht="12.8" hidden="false" customHeight="false" outlineLevel="0" collapsed="false">
      <c r="A32" s="508" t="s">
        <v>216</v>
      </c>
      <c r="B32" s="509" t="s">
        <v>119</v>
      </c>
      <c r="C32" s="196" t="s">
        <v>248</v>
      </c>
      <c r="D32" s="403" t="s">
        <v>249</v>
      </c>
      <c r="E32" s="510" t="n">
        <v>4768107</v>
      </c>
      <c r="F32" s="510" t="n">
        <v>2059408</v>
      </c>
      <c r="G32" s="510" t="n">
        <v>33676169</v>
      </c>
      <c r="H32" s="510" t="n">
        <v>64594962</v>
      </c>
      <c r="I32" s="510" t="n">
        <v>21867094</v>
      </c>
      <c r="J32" s="510" t="n">
        <v>39405549</v>
      </c>
      <c r="K32" s="510" t="n">
        <f aca="false">SUM(E32:J32)</f>
        <v>166371289</v>
      </c>
      <c r="L32" s="510" t="n">
        <v>3648083130</v>
      </c>
    </row>
    <row r="33" customFormat="false" ht="12.8" hidden="false" customHeight="false" outlineLevel="0" collapsed="false">
      <c r="A33" s="508" t="s">
        <v>216</v>
      </c>
      <c r="B33" s="509" t="s">
        <v>119</v>
      </c>
      <c r="C33" s="196" t="s">
        <v>250</v>
      </c>
      <c r="D33" s="403" t="s">
        <v>251</v>
      </c>
      <c r="E33" s="510" t="n">
        <v>260</v>
      </c>
      <c r="F33" s="510" t="n">
        <v>2470</v>
      </c>
      <c r="G33" s="510" t="n">
        <v>780</v>
      </c>
      <c r="H33" s="510" t="n">
        <v>1430</v>
      </c>
      <c r="I33" s="510" t="n">
        <v>0</v>
      </c>
      <c r="J33" s="510" t="n">
        <v>3380</v>
      </c>
      <c r="K33" s="510" t="n">
        <f aca="false">SUM(E33:J33)</f>
        <v>8320</v>
      </c>
      <c r="L33" s="510" t="n">
        <v>777010</v>
      </c>
    </row>
    <row r="34" customFormat="false" ht="12.8" hidden="false" customHeight="false" outlineLevel="0" collapsed="false">
      <c r="A34" s="508" t="s">
        <v>216</v>
      </c>
      <c r="B34" s="509" t="s">
        <v>119</v>
      </c>
      <c r="C34" s="196" t="s">
        <v>252</v>
      </c>
      <c r="D34" s="403" t="s">
        <v>253</v>
      </c>
      <c r="E34" s="510" t="n">
        <v>11900</v>
      </c>
      <c r="F34" s="510" t="n">
        <v>13580</v>
      </c>
      <c r="G34" s="510" t="n">
        <v>12600</v>
      </c>
      <c r="H34" s="510" t="n">
        <v>8680</v>
      </c>
      <c r="I34" s="510" t="n">
        <v>0</v>
      </c>
      <c r="J34" s="510" t="n">
        <v>53620</v>
      </c>
      <c r="K34" s="510" t="n">
        <f aca="false">SUM(E34:J34)</f>
        <v>100380</v>
      </c>
      <c r="L34" s="510" t="n">
        <v>5485060</v>
      </c>
    </row>
    <row r="35" customFormat="false" ht="12.8" hidden="false" customHeight="false" outlineLevel="0" collapsed="false">
      <c r="A35" s="508" t="s">
        <v>216</v>
      </c>
      <c r="B35" s="509" t="s">
        <v>119</v>
      </c>
      <c r="C35" s="196" t="s">
        <v>254</v>
      </c>
      <c r="D35" s="403" t="s">
        <v>255</v>
      </c>
      <c r="E35" s="510" t="n">
        <v>0</v>
      </c>
      <c r="F35" s="510" t="n">
        <v>0</v>
      </c>
      <c r="G35" s="510" t="n">
        <v>0</v>
      </c>
      <c r="H35" s="510" t="n">
        <v>0</v>
      </c>
      <c r="I35" s="510" t="n">
        <v>0</v>
      </c>
      <c r="J35" s="510" t="n">
        <v>0</v>
      </c>
      <c r="K35" s="510" t="n">
        <f aca="false">SUM(E35:J35)</f>
        <v>0</v>
      </c>
      <c r="L35" s="510" t="n">
        <v>1694400</v>
      </c>
    </row>
    <row r="36" customFormat="false" ht="19.5" hidden="false" customHeight="false" outlineLevel="0" collapsed="false">
      <c r="A36" s="508" t="s">
        <v>216</v>
      </c>
      <c r="B36" s="509" t="s">
        <v>119</v>
      </c>
      <c r="C36" s="196" t="s">
        <v>256</v>
      </c>
      <c r="D36" s="403" t="s">
        <v>257</v>
      </c>
      <c r="E36" s="510" t="n">
        <v>0</v>
      </c>
      <c r="F36" s="510" t="n">
        <v>0</v>
      </c>
      <c r="G36" s="510" t="n">
        <v>12000</v>
      </c>
      <c r="H36" s="510" t="n">
        <v>0</v>
      </c>
      <c r="I36" s="510" t="n">
        <v>0</v>
      </c>
      <c r="J36" s="510" t="n">
        <v>0</v>
      </c>
      <c r="K36" s="510" t="n">
        <f aca="false">SUM(E36:J36)</f>
        <v>12000</v>
      </c>
      <c r="L36" s="510" t="n">
        <v>186000</v>
      </c>
    </row>
    <row r="37" customFormat="false" ht="12.8" hidden="false" customHeight="false" outlineLevel="0" collapsed="false">
      <c r="A37" s="508" t="s">
        <v>216</v>
      </c>
      <c r="B37" s="509" t="s">
        <v>119</v>
      </c>
      <c r="C37" s="196" t="s">
        <v>258</v>
      </c>
      <c r="D37" s="403" t="s">
        <v>259</v>
      </c>
      <c r="E37" s="510" t="n">
        <v>0</v>
      </c>
      <c r="F37" s="510" t="n">
        <v>0</v>
      </c>
      <c r="G37" s="510" t="n">
        <v>0</v>
      </c>
      <c r="H37" s="510" t="n">
        <v>0</v>
      </c>
      <c r="I37" s="510" t="n">
        <v>0</v>
      </c>
      <c r="J37" s="510" t="n">
        <v>0</v>
      </c>
      <c r="K37" s="510" t="n">
        <f aca="false">SUM(E37:J37)</f>
        <v>0</v>
      </c>
      <c r="L37" s="510" t="n">
        <v>66198000</v>
      </c>
    </row>
    <row r="38" customFormat="false" ht="12.8" hidden="false" customHeight="false" outlineLevel="0" collapsed="false">
      <c r="A38" s="508" t="s">
        <v>216</v>
      </c>
      <c r="B38" s="509" t="s">
        <v>119</v>
      </c>
      <c r="C38" s="196" t="s">
        <v>260</v>
      </c>
      <c r="D38" s="403" t="s">
        <v>261</v>
      </c>
      <c r="E38" s="510" t="n">
        <v>720</v>
      </c>
      <c r="F38" s="510" t="n">
        <v>1440</v>
      </c>
      <c r="G38" s="510" t="n">
        <v>6210</v>
      </c>
      <c r="H38" s="510" t="n">
        <v>3330</v>
      </c>
      <c r="I38" s="510" t="n">
        <v>6390</v>
      </c>
      <c r="J38" s="510" t="n">
        <v>17280</v>
      </c>
      <c r="K38" s="510" t="n">
        <f aca="false">SUM(E38:J38)</f>
        <v>35370</v>
      </c>
      <c r="L38" s="510" t="n">
        <v>941850</v>
      </c>
    </row>
    <row r="39" customFormat="false" ht="20" hidden="false" customHeight="false" outlineLevel="0" collapsed="false">
      <c r="A39" s="508" t="s">
        <v>216</v>
      </c>
      <c r="B39" s="509" t="s">
        <v>135</v>
      </c>
      <c r="C39" s="196" t="s">
        <v>610</v>
      </c>
      <c r="D39" s="403" t="s">
        <v>1361</v>
      </c>
      <c r="E39" s="510" t="n">
        <v>5461000</v>
      </c>
      <c r="F39" s="510" t="n">
        <v>7083000</v>
      </c>
      <c r="G39" s="510" t="n">
        <v>6345000</v>
      </c>
      <c r="H39" s="510" t="n">
        <v>13105000</v>
      </c>
      <c r="I39" s="510" t="n">
        <v>12145000</v>
      </c>
      <c r="J39" s="510" t="n">
        <v>5863000</v>
      </c>
      <c r="K39" s="510" t="n">
        <f aca="false">SUM(E39:J39)</f>
        <v>50002000</v>
      </c>
      <c r="L39" s="510" t="n">
        <v>862654400</v>
      </c>
    </row>
    <row r="40" customFormat="false" ht="29.15" hidden="false" customHeight="false" outlineLevel="0" collapsed="false">
      <c r="A40" s="508" t="s">
        <v>216</v>
      </c>
      <c r="B40" s="509" t="s">
        <v>135</v>
      </c>
      <c r="C40" s="196" t="s">
        <v>1362</v>
      </c>
      <c r="D40" s="403" t="s">
        <v>1363</v>
      </c>
      <c r="E40" s="510" t="n">
        <v>0</v>
      </c>
      <c r="F40" s="510" t="n">
        <v>0</v>
      </c>
      <c r="G40" s="510" t="n">
        <v>0</v>
      </c>
      <c r="H40" s="510" t="n">
        <v>0</v>
      </c>
      <c r="I40" s="510" t="n">
        <v>0</v>
      </c>
      <c r="J40" s="510" t="n">
        <v>0</v>
      </c>
      <c r="K40" s="510" t="n">
        <f aca="false">SUM(E40:J40)</f>
        <v>0</v>
      </c>
      <c r="L40" s="510" t="n">
        <v>0</v>
      </c>
    </row>
    <row r="41" customFormat="false" ht="12.8" hidden="false" customHeight="false" outlineLevel="0" collapsed="false">
      <c r="A41" s="508" t="s">
        <v>216</v>
      </c>
      <c r="B41" s="509" t="s">
        <v>135</v>
      </c>
      <c r="C41" s="196" t="s">
        <v>286</v>
      </c>
      <c r="D41" s="403" t="s">
        <v>287</v>
      </c>
      <c r="E41" s="510" t="n">
        <v>0</v>
      </c>
      <c r="F41" s="510" t="n">
        <v>0</v>
      </c>
      <c r="G41" s="510" t="n">
        <v>0</v>
      </c>
      <c r="H41" s="510" t="n">
        <v>0</v>
      </c>
      <c r="I41" s="510" t="n">
        <v>0</v>
      </c>
      <c r="J41" s="510" t="n">
        <v>0</v>
      </c>
      <c r="K41" s="510" t="n">
        <f aca="false">SUM(E41:J41)</f>
        <v>0</v>
      </c>
      <c r="L41" s="510" t="n">
        <v>0</v>
      </c>
    </row>
    <row r="42" customFormat="false" ht="20" hidden="false" customHeight="false" outlineLevel="0" collapsed="false">
      <c r="A42" s="508" t="s">
        <v>216</v>
      </c>
      <c r="B42" s="509" t="s">
        <v>135</v>
      </c>
      <c r="C42" s="196" t="s">
        <v>288</v>
      </c>
      <c r="D42" s="403" t="s">
        <v>289</v>
      </c>
      <c r="E42" s="510" t="n">
        <v>0</v>
      </c>
      <c r="F42" s="510" t="n">
        <v>0</v>
      </c>
      <c r="G42" s="510" t="n">
        <v>0</v>
      </c>
      <c r="H42" s="510" t="n">
        <v>0</v>
      </c>
      <c r="I42" s="510" t="n">
        <v>0</v>
      </c>
      <c r="J42" s="510" t="n">
        <v>0</v>
      </c>
      <c r="K42" s="510" t="n">
        <f aca="false">SUM(E42:J42)</f>
        <v>0</v>
      </c>
      <c r="L42" s="510" t="n">
        <v>0</v>
      </c>
    </row>
    <row r="43" customFormat="false" ht="12.8" hidden="false" customHeight="false" outlineLevel="0" collapsed="false">
      <c r="A43" s="508" t="s">
        <v>216</v>
      </c>
      <c r="B43" s="509" t="s">
        <v>142</v>
      </c>
      <c r="C43" s="196" t="s">
        <v>296</v>
      </c>
      <c r="D43" s="403" t="s">
        <v>297</v>
      </c>
      <c r="E43" s="510" t="n">
        <v>4257960</v>
      </c>
      <c r="F43" s="510" t="n">
        <v>11913342</v>
      </c>
      <c r="G43" s="510" t="n">
        <v>14923821</v>
      </c>
      <c r="H43" s="510" t="n">
        <v>17221612</v>
      </c>
      <c r="I43" s="510" t="n">
        <v>13377613</v>
      </c>
      <c r="J43" s="510" t="n">
        <v>7503892</v>
      </c>
      <c r="K43" s="510" t="n">
        <f aca="false">SUM(E43:J43)</f>
        <v>69198240</v>
      </c>
      <c r="L43" s="510" t="n">
        <v>500207239</v>
      </c>
    </row>
    <row r="44" customFormat="false" ht="20" hidden="false" customHeight="false" outlineLevel="0" collapsed="false">
      <c r="A44" s="508" t="s">
        <v>216</v>
      </c>
      <c r="B44" s="509" t="s">
        <v>142</v>
      </c>
      <c r="C44" s="196" t="s">
        <v>298</v>
      </c>
      <c r="D44" s="403" t="s">
        <v>299</v>
      </c>
      <c r="E44" s="510" t="n">
        <v>0</v>
      </c>
      <c r="F44" s="510" t="n">
        <v>0</v>
      </c>
      <c r="G44" s="510" t="n">
        <v>612610</v>
      </c>
      <c r="H44" s="510" t="n">
        <v>2476856</v>
      </c>
      <c r="I44" s="510" t="n">
        <v>0</v>
      </c>
      <c r="J44" s="510" t="n">
        <v>0</v>
      </c>
      <c r="K44" s="510" t="n">
        <f aca="false">SUM(E44:J44)</f>
        <v>3089466</v>
      </c>
      <c r="L44" s="510" t="n">
        <v>25193877</v>
      </c>
    </row>
    <row r="45" customFormat="false" ht="12.8" hidden="false" customHeight="false" outlineLevel="0" collapsed="false">
      <c r="A45" s="508" t="s">
        <v>216</v>
      </c>
      <c r="B45" s="509" t="s">
        <v>142</v>
      </c>
      <c r="C45" s="196" t="s">
        <v>300</v>
      </c>
      <c r="D45" s="403" t="s">
        <v>301</v>
      </c>
      <c r="E45" s="510" t="n">
        <v>1539000</v>
      </c>
      <c r="F45" s="510" t="n">
        <v>1394000</v>
      </c>
      <c r="G45" s="510" t="n">
        <v>1225300</v>
      </c>
      <c r="H45" s="510" t="n">
        <v>4025100</v>
      </c>
      <c r="I45" s="510" t="n">
        <v>1286300</v>
      </c>
      <c r="J45" s="510" t="n">
        <v>6002900</v>
      </c>
      <c r="K45" s="510" t="n">
        <f aca="false">SUM(E45:J45)</f>
        <v>15472600</v>
      </c>
      <c r="L45" s="510" t="n">
        <v>1321954100</v>
      </c>
    </row>
    <row r="46" customFormat="false" ht="12.8" hidden="false" customHeight="false" outlineLevel="0" collapsed="false">
      <c r="A46" s="508" t="s">
        <v>216</v>
      </c>
      <c r="B46" s="509" t="s">
        <v>142</v>
      </c>
      <c r="C46" s="196" t="s">
        <v>302</v>
      </c>
      <c r="D46" s="403" t="s">
        <v>303</v>
      </c>
      <c r="E46" s="510" t="n">
        <v>19912000</v>
      </c>
      <c r="F46" s="510" t="n">
        <v>8078700</v>
      </c>
      <c r="G46" s="510" t="n">
        <v>27895000</v>
      </c>
      <c r="H46" s="510" t="n">
        <v>52993100</v>
      </c>
      <c r="I46" s="510" t="n">
        <v>35392500</v>
      </c>
      <c r="J46" s="510" t="n">
        <v>58031900</v>
      </c>
      <c r="K46" s="510" t="n">
        <f aca="false">SUM(E46:J46)</f>
        <v>202303200</v>
      </c>
      <c r="L46" s="510" t="n">
        <v>7814376820</v>
      </c>
    </row>
    <row r="47" customFormat="false" ht="20" hidden="false" customHeight="false" outlineLevel="0" collapsed="false">
      <c r="A47" s="508" t="s">
        <v>216</v>
      </c>
      <c r="B47" s="509" t="s">
        <v>142</v>
      </c>
      <c r="C47" s="196" t="s">
        <v>304</v>
      </c>
      <c r="D47" s="403" t="s">
        <v>305</v>
      </c>
      <c r="E47" s="510" t="n">
        <v>268360</v>
      </c>
      <c r="F47" s="510" t="n">
        <v>375960</v>
      </c>
      <c r="G47" s="510" t="n">
        <v>323400</v>
      </c>
      <c r="H47" s="510" t="n">
        <v>383880</v>
      </c>
      <c r="I47" s="510" t="n">
        <v>351960</v>
      </c>
      <c r="J47" s="510" t="n">
        <v>776240</v>
      </c>
      <c r="K47" s="510" t="n">
        <f aca="false">SUM(E47:J47)</f>
        <v>2479800</v>
      </c>
      <c r="L47" s="510" t="n">
        <v>121172160</v>
      </c>
    </row>
    <row r="48" customFormat="false" ht="12.8" hidden="false" customHeight="false" outlineLevel="0" collapsed="false">
      <c r="A48" s="508" t="s">
        <v>216</v>
      </c>
      <c r="B48" s="509" t="s">
        <v>142</v>
      </c>
      <c r="C48" s="196" t="s">
        <v>306</v>
      </c>
      <c r="D48" s="403" t="s">
        <v>307</v>
      </c>
      <c r="E48" s="510" t="n">
        <v>53089910</v>
      </c>
      <c r="F48" s="510" t="n">
        <v>37744942</v>
      </c>
      <c r="G48" s="510" t="n">
        <v>75348317</v>
      </c>
      <c r="H48" s="510" t="n">
        <v>157273606</v>
      </c>
      <c r="I48" s="510" t="n">
        <v>117639974</v>
      </c>
      <c r="J48" s="510" t="n">
        <v>154947296</v>
      </c>
      <c r="K48" s="510" t="n">
        <f aca="false">SUM(E48:J48)</f>
        <v>596044045</v>
      </c>
      <c r="L48" s="510" t="n">
        <v>28185969999</v>
      </c>
    </row>
    <row r="49" customFormat="false" ht="12.8" hidden="false" customHeight="false" outlineLevel="0" collapsed="false">
      <c r="A49" s="508" t="s">
        <v>216</v>
      </c>
      <c r="B49" s="509" t="s">
        <v>142</v>
      </c>
      <c r="C49" s="196" t="s">
        <v>308</v>
      </c>
      <c r="D49" s="403" t="s">
        <v>309</v>
      </c>
      <c r="E49" s="510" t="n">
        <v>8431700</v>
      </c>
      <c r="F49" s="510" t="n">
        <v>11238900</v>
      </c>
      <c r="G49" s="510" t="n">
        <v>312173500</v>
      </c>
      <c r="H49" s="510" t="n">
        <v>276937900</v>
      </c>
      <c r="I49" s="510" t="n">
        <v>120694600</v>
      </c>
      <c r="J49" s="510" t="n">
        <v>22822800</v>
      </c>
      <c r="K49" s="510" t="n">
        <f aca="false">SUM(E49:J49)</f>
        <v>752299400</v>
      </c>
      <c r="L49" s="510" t="n">
        <v>11501043507</v>
      </c>
    </row>
    <row r="50" customFormat="false" ht="29.15" hidden="false" customHeight="false" outlineLevel="0" collapsed="false">
      <c r="A50" s="508" t="s">
        <v>216</v>
      </c>
      <c r="B50" s="509" t="s">
        <v>142</v>
      </c>
      <c r="C50" s="196" t="s">
        <v>310</v>
      </c>
      <c r="D50" s="403" t="s">
        <v>311</v>
      </c>
      <c r="E50" s="510" t="n">
        <v>0</v>
      </c>
      <c r="F50" s="510" t="n">
        <v>0</v>
      </c>
      <c r="G50" s="510" t="n">
        <v>83034120</v>
      </c>
      <c r="H50" s="510" t="n">
        <v>136235890</v>
      </c>
      <c r="I50" s="510" t="n">
        <v>133293066</v>
      </c>
      <c r="J50" s="510" t="n">
        <v>0</v>
      </c>
      <c r="K50" s="510" t="n">
        <f aca="false">SUM(E50:J50)</f>
        <v>352563076</v>
      </c>
      <c r="L50" s="510" t="n">
        <v>5600850534</v>
      </c>
    </row>
    <row r="51" customFormat="false" ht="12.8" hidden="false" customHeight="false" outlineLevel="0" collapsed="false">
      <c r="A51" s="508" t="s">
        <v>216</v>
      </c>
      <c r="B51" s="509" t="s">
        <v>142</v>
      </c>
      <c r="C51" s="196" t="s">
        <v>312</v>
      </c>
      <c r="D51" s="403" t="s">
        <v>313</v>
      </c>
      <c r="E51" s="510" t="n">
        <v>11169826</v>
      </c>
      <c r="F51" s="510" t="n">
        <v>18480376</v>
      </c>
      <c r="G51" s="510" t="n">
        <v>114497925</v>
      </c>
      <c r="H51" s="510" t="n">
        <v>151820176</v>
      </c>
      <c r="I51" s="510" t="n">
        <v>80104124</v>
      </c>
      <c r="J51" s="510" t="n">
        <v>75923904</v>
      </c>
      <c r="K51" s="510" t="n">
        <f aca="false">SUM(E51:J51)</f>
        <v>451996331</v>
      </c>
      <c r="L51" s="510" t="n">
        <v>13914254101</v>
      </c>
    </row>
    <row r="52" customFormat="false" ht="12.8" hidden="false" customHeight="false" outlineLevel="0" collapsed="false">
      <c r="A52" s="508" t="s">
        <v>216</v>
      </c>
      <c r="B52" s="509" t="s">
        <v>142</v>
      </c>
      <c r="C52" s="196" t="s">
        <v>314</v>
      </c>
      <c r="D52" s="403" t="s">
        <v>315</v>
      </c>
      <c r="E52" s="510" t="n">
        <v>11943800</v>
      </c>
      <c r="F52" s="510" t="n">
        <v>43648900</v>
      </c>
      <c r="G52" s="510" t="n">
        <v>146180100</v>
      </c>
      <c r="H52" s="510" t="n">
        <v>278323804</v>
      </c>
      <c r="I52" s="510" t="n">
        <v>53069500</v>
      </c>
      <c r="J52" s="510" t="n">
        <v>610500</v>
      </c>
      <c r="K52" s="510" t="n">
        <f aca="false">SUM(E52:J52)</f>
        <v>533776604</v>
      </c>
      <c r="L52" s="510" t="n">
        <v>4309923652</v>
      </c>
    </row>
    <row r="53" customFormat="false" ht="29.15" hidden="false" customHeight="false" outlineLevel="0" collapsed="false">
      <c r="A53" s="508" t="s">
        <v>216</v>
      </c>
      <c r="B53" s="509" t="s">
        <v>142</v>
      </c>
      <c r="C53" s="196" t="s">
        <v>316</v>
      </c>
      <c r="D53" s="403" t="s">
        <v>317</v>
      </c>
      <c r="E53" s="510" t="n">
        <v>0</v>
      </c>
      <c r="F53" s="510" t="n">
        <v>0</v>
      </c>
      <c r="G53" s="510" t="n">
        <v>11506704</v>
      </c>
      <c r="H53" s="510" t="n">
        <v>9841260</v>
      </c>
      <c r="I53" s="510" t="n">
        <v>2025540</v>
      </c>
      <c r="J53" s="510" t="n">
        <v>0</v>
      </c>
      <c r="K53" s="510" t="n">
        <f aca="false">SUM(E53:J53)</f>
        <v>23373504</v>
      </c>
      <c r="L53" s="510" t="n">
        <v>656339044</v>
      </c>
    </row>
    <row r="54" customFormat="false" ht="20" hidden="false" customHeight="false" outlineLevel="0" collapsed="false">
      <c r="A54" s="508" t="s">
        <v>216</v>
      </c>
      <c r="B54" s="509" t="s">
        <v>142</v>
      </c>
      <c r="C54" s="196" t="s">
        <v>318</v>
      </c>
      <c r="D54" s="403" t="s">
        <v>319</v>
      </c>
      <c r="E54" s="510" t="n">
        <v>105900</v>
      </c>
      <c r="F54" s="510" t="n">
        <v>84400</v>
      </c>
      <c r="G54" s="510" t="n">
        <v>1294250</v>
      </c>
      <c r="H54" s="510" t="n">
        <v>9246400</v>
      </c>
      <c r="I54" s="510" t="n">
        <v>520200</v>
      </c>
      <c r="J54" s="510" t="n">
        <v>616500</v>
      </c>
      <c r="K54" s="510" t="n">
        <f aca="false">SUM(E54:J54)</f>
        <v>11867650</v>
      </c>
      <c r="L54" s="510" t="n">
        <v>252206800</v>
      </c>
    </row>
    <row r="55" customFormat="false" ht="12.8" hidden="false" customHeight="false" outlineLevel="0" collapsed="false">
      <c r="A55" s="508" t="s">
        <v>216</v>
      </c>
      <c r="B55" s="509" t="s">
        <v>142</v>
      </c>
      <c r="C55" s="196" t="s">
        <v>330</v>
      </c>
      <c r="D55" s="403" t="s">
        <v>331</v>
      </c>
      <c r="E55" s="510" t="n">
        <v>1513890</v>
      </c>
      <c r="F55" s="510" t="n">
        <v>2644220</v>
      </c>
      <c r="G55" s="510" t="n">
        <v>1185920</v>
      </c>
      <c r="H55" s="510" t="n">
        <v>4085640</v>
      </c>
      <c r="I55" s="510" t="n">
        <v>1782560</v>
      </c>
      <c r="J55" s="510" t="n">
        <v>4553240</v>
      </c>
      <c r="K55" s="510" t="n">
        <f aca="false">SUM(E55:J55)</f>
        <v>15765470</v>
      </c>
      <c r="L55" s="510" t="n">
        <v>886189250</v>
      </c>
    </row>
    <row r="56" customFormat="false" ht="12.8" hidden="false" customHeight="false" outlineLevel="0" collapsed="false">
      <c r="A56" s="508" t="s">
        <v>216</v>
      </c>
      <c r="B56" s="509" t="s">
        <v>142</v>
      </c>
      <c r="C56" s="196" t="s">
        <v>335</v>
      </c>
      <c r="D56" s="403" t="s">
        <v>347</v>
      </c>
      <c r="E56" s="510" t="n">
        <v>48576000</v>
      </c>
      <c r="F56" s="510" t="n">
        <v>97382000</v>
      </c>
      <c r="G56" s="510" t="n">
        <v>36928000</v>
      </c>
      <c r="H56" s="510" t="n">
        <v>94880000</v>
      </c>
      <c r="I56" s="510" t="n">
        <v>48224000</v>
      </c>
      <c r="J56" s="510" t="n">
        <v>51536000</v>
      </c>
      <c r="K56" s="510" t="n">
        <f aca="false">SUM(E56:J56)</f>
        <v>377526000</v>
      </c>
      <c r="L56" s="510" t="n">
        <v>8497313700</v>
      </c>
    </row>
    <row r="57" customFormat="false" ht="12.8" hidden="false" customHeight="false" outlineLevel="0" collapsed="false">
      <c r="A57" s="508" t="s">
        <v>216</v>
      </c>
      <c r="B57" s="509" t="s">
        <v>142</v>
      </c>
      <c r="C57" s="196" t="s">
        <v>337</v>
      </c>
      <c r="D57" s="403" t="s">
        <v>362</v>
      </c>
      <c r="E57" s="510" t="n">
        <v>5700000</v>
      </c>
      <c r="F57" s="510" t="n">
        <v>9890000</v>
      </c>
      <c r="G57" s="510" t="n">
        <v>1560000</v>
      </c>
      <c r="H57" s="510" t="n">
        <v>2080000</v>
      </c>
      <c r="I57" s="510" t="n">
        <v>1170000</v>
      </c>
      <c r="J57" s="510" t="n">
        <v>5890000</v>
      </c>
      <c r="K57" s="510" t="n">
        <f aca="false">SUM(E57:J57)</f>
        <v>26290000</v>
      </c>
      <c r="L57" s="510" t="n">
        <v>1933558000</v>
      </c>
    </row>
    <row r="58" customFormat="false" ht="12.8" hidden="false" customHeight="false" outlineLevel="0" collapsed="false">
      <c r="A58" s="508" t="s">
        <v>216</v>
      </c>
      <c r="B58" s="509" t="s">
        <v>142</v>
      </c>
      <c r="C58" s="196" t="s">
        <v>373</v>
      </c>
      <c r="D58" s="403" t="s">
        <v>374</v>
      </c>
      <c r="E58" s="510" t="n">
        <v>0</v>
      </c>
      <c r="F58" s="510" t="n">
        <v>0</v>
      </c>
      <c r="G58" s="510" t="n">
        <v>0</v>
      </c>
      <c r="H58" s="510" t="n">
        <v>0</v>
      </c>
      <c r="I58" s="510" t="n">
        <v>0</v>
      </c>
      <c r="J58" s="510" t="n">
        <v>0</v>
      </c>
      <c r="K58" s="510" t="n">
        <f aca="false">SUM(E58:J58)</f>
        <v>0</v>
      </c>
      <c r="L58" s="510" t="n">
        <v>121018849</v>
      </c>
    </row>
    <row r="59" customFormat="false" ht="20" hidden="false" customHeight="false" outlineLevel="0" collapsed="false">
      <c r="A59" s="508" t="s">
        <v>216</v>
      </c>
      <c r="B59" s="509" t="s">
        <v>142</v>
      </c>
      <c r="C59" s="196" t="s">
        <v>375</v>
      </c>
      <c r="D59" s="403" t="s">
        <v>376</v>
      </c>
      <c r="E59" s="510" t="n">
        <v>0</v>
      </c>
      <c r="F59" s="510" t="n">
        <v>0</v>
      </c>
      <c r="G59" s="510" t="n">
        <v>0</v>
      </c>
      <c r="H59" s="510" t="n">
        <v>0</v>
      </c>
      <c r="I59" s="510" t="n">
        <v>0</v>
      </c>
      <c r="J59" s="510" t="n">
        <v>0</v>
      </c>
      <c r="K59" s="510" t="n">
        <f aca="false">SUM(E59:J59)</f>
        <v>0</v>
      </c>
      <c r="L59" s="510" t="n">
        <v>134015170</v>
      </c>
    </row>
    <row r="60" customFormat="false" ht="12.8" hidden="false" customHeight="false" outlineLevel="0" collapsed="false">
      <c r="A60" s="508" t="s">
        <v>216</v>
      </c>
      <c r="B60" s="509" t="s">
        <v>142</v>
      </c>
      <c r="C60" s="196" t="s">
        <v>385</v>
      </c>
      <c r="D60" s="403" t="s">
        <v>386</v>
      </c>
      <c r="E60" s="510" t="n">
        <v>0</v>
      </c>
      <c r="F60" s="510" t="n">
        <v>0</v>
      </c>
      <c r="G60" s="510" t="n">
        <v>6112800</v>
      </c>
      <c r="H60" s="510" t="n">
        <v>12800700</v>
      </c>
      <c r="I60" s="510" t="n">
        <v>0</v>
      </c>
      <c r="J60" s="510" t="n">
        <v>0</v>
      </c>
      <c r="K60" s="510" t="n">
        <f aca="false">SUM(E60:J60)</f>
        <v>18913500</v>
      </c>
      <c r="L60" s="510" t="n">
        <v>382653000</v>
      </c>
    </row>
    <row r="61" customFormat="false" ht="12.8" hidden="false" customHeight="false" outlineLevel="0" collapsed="false">
      <c r="A61" s="508" t="s">
        <v>216</v>
      </c>
      <c r="B61" s="509" t="s">
        <v>142</v>
      </c>
      <c r="C61" s="196" t="s">
        <v>397</v>
      </c>
      <c r="D61" s="403" t="s">
        <v>396</v>
      </c>
      <c r="E61" s="510" t="n">
        <v>103700</v>
      </c>
      <c r="F61" s="510" t="n">
        <v>0</v>
      </c>
      <c r="G61" s="510" t="n">
        <v>173910</v>
      </c>
      <c r="H61" s="510" t="n">
        <v>208899</v>
      </c>
      <c r="I61" s="510" t="n">
        <v>252945</v>
      </c>
      <c r="J61" s="510" t="n">
        <v>431760</v>
      </c>
      <c r="K61" s="510" t="n">
        <f aca="false">SUM(E61:J61)</f>
        <v>1171214</v>
      </c>
      <c r="L61" s="510" t="n">
        <v>31179234</v>
      </c>
    </row>
    <row r="62" customFormat="false" ht="12.8" hidden="false" customHeight="false" outlineLevel="0" collapsed="false">
      <c r="A62" s="508" t="s">
        <v>216</v>
      </c>
      <c r="B62" s="509" t="s">
        <v>142</v>
      </c>
      <c r="C62" s="196" t="s">
        <v>343</v>
      </c>
      <c r="D62" s="403" t="s">
        <v>409</v>
      </c>
      <c r="E62" s="510" t="n">
        <v>276800</v>
      </c>
      <c r="F62" s="510" t="n">
        <v>582600</v>
      </c>
      <c r="G62" s="510" t="n">
        <v>155280</v>
      </c>
      <c r="H62" s="510" t="n">
        <v>1350480</v>
      </c>
      <c r="I62" s="510" t="n">
        <v>361960</v>
      </c>
      <c r="J62" s="510" t="n">
        <v>648550</v>
      </c>
      <c r="K62" s="510" t="n">
        <f aca="false">SUM(E62:J62)</f>
        <v>3375670</v>
      </c>
      <c r="L62" s="510" t="n">
        <v>269426855</v>
      </c>
    </row>
    <row r="63" customFormat="false" ht="20" hidden="false" customHeight="false" outlineLevel="0" collapsed="false">
      <c r="A63" s="508" t="s">
        <v>216</v>
      </c>
      <c r="B63" s="509" t="s">
        <v>142</v>
      </c>
      <c r="C63" s="196" t="s">
        <v>410</v>
      </c>
      <c r="D63" s="403" t="s">
        <v>411</v>
      </c>
      <c r="E63" s="510" t="n">
        <v>1799220</v>
      </c>
      <c r="F63" s="510" t="n">
        <v>3377550</v>
      </c>
      <c r="G63" s="510" t="n">
        <v>1635750</v>
      </c>
      <c r="H63" s="510" t="n">
        <v>7633440</v>
      </c>
      <c r="I63" s="510" t="n">
        <v>3371730</v>
      </c>
      <c r="J63" s="510" t="n">
        <v>6953060</v>
      </c>
      <c r="K63" s="510" t="n">
        <f aca="false">SUM(E63:J63)</f>
        <v>24770750</v>
      </c>
      <c r="L63" s="510" t="n">
        <v>1433926960</v>
      </c>
    </row>
    <row r="64" customFormat="false" ht="20" hidden="false" customHeight="false" outlineLevel="0" collapsed="false">
      <c r="A64" s="508" t="s">
        <v>216</v>
      </c>
      <c r="B64" s="509" t="s">
        <v>142</v>
      </c>
      <c r="C64" s="196" t="s">
        <v>412</v>
      </c>
      <c r="D64" s="403" t="s">
        <v>413</v>
      </c>
      <c r="E64" s="510" t="n">
        <v>3388350</v>
      </c>
      <c r="F64" s="510" t="n">
        <v>3394300</v>
      </c>
      <c r="G64" s="510" t="n">
        <v>20452970</v>
      </c>
      <c r="H64" s="510" t="n">
        <v>9206570</v>
      </c>
      <c r="I64" s="510" t="n">
        <v>2201000</v>
      </c>
      <c r="J64" s="510" t="n">
        <v>179550</v>
      </c>
      <c r="K64" s="510" t="n">
        <f aca="false">SUM(E64:J64)</f>
        <v>38822740</v>
      </c>
      <c r="L64" s="510" t="n">
        <v>285224640</v>
      </c>
    </row>
    <row r="65" customFormat="false" ht="20" hidden="false" customHeight="false" outlineLevel="0" collapsed="false">
      <c r="A65" s="508" t="s">
        <v>216</v>
      </c>
      <c r="B65" s="509" t="s">
        <v>142</v>
      </c>
      <c r="C65" s="196" t="s">
        <v>414</v>
      </c>
      <c r="D65" s="403" t="s">
        <v>415</v>
      </c>
      <c r="E65" s="510" t="n">
        <v>414720</v>
      </c>
      <c r="F65" s="510" t="n">
        <v>1175740</v>
      </c>
      <c r="G65" s="510" t="n">
        <v>574980</v>
      </c>
      <c r="H65" s="510" t="n">
        <v>889010</v>
      </c>
      <c r="I65" s="510" t="n">
        <v>1080250</v>
      </c>
      <c r="J65" s="510" t="n">
        <v>1175600</v>
      </c>
      <c r="K65" s="510" t="n">
        <f aca="false">SUM(E65:J65)</f>
        <v>5310300</v>
      </c>
      <c r="L65" s="510" t="n">
        <v>317042300</v>
      </c>
    </row>
    <row r="66" customFormat="false" ht="12.8" hidden="false" customHeight="false" outlineLevel="0" collapsed="false">
      <c r="A66" s="508" t="s">
        <v>216</v>
      </c>
      <c r="B66" s="509" t="s">
        <v>142</v>
      </c>
      <c r="C66" s="196" t="s">
        <v>416</v>
      </c>
      <c r="D66" s="403" t="s">
        <v>417</v>
      </c>
      <c r="E66" s="510" t="n">
        <v>0</v>
      </c>
      <c r="F66" s="510" t="n">
        <v>0</v>
      </c>
      <c r="G66" s="510" t="n">
        <v>0</v>
      </c>
      <c r="H66" s="510" t="n">
        <v>0</v>
      </c>
      <c r="I66" s="510" t="n">
        <v>0</v>
      </c>
      <c r="J66" s="510" t="n">
        <v>0</v>
      </c>
      <c r="K66" s="510" t="n">
        <f aca="false">SUM(E66:J66)</f>
        <v>0</v>
      </c>
      <c r="L66" s="510" t="n">
        <v>45126000</v>
      </c>
    </row>
    <row r="67" customFormat="false" ht="12.8" hidden="false" customHeight="false" outlineLevel="0" collapsed="false">
      <c r="A67" s="508" t="s">
        <v>216</v>
      </c>
      <c r="B67" s="509" t="s">
        <v>142</v>
      </c>
      <c r="C67" s="196" t="s">
        <v>350</v>
      </c>
      <c r="D67" s="403" t="s">
        <v>418</v>
      </c>
      <c r="E67" s="510" t="n">
        <v>0</v>
      </c>
      <c r="F67" s="510" t="n">
        <v>0</v>
      </c>
      <c r="G67" s="510" t="n">
        <v>7669500</v>
      </c>
      <c r="H67" s="510" t="n">
        <v>4958860</v>
      </c>
      <c r="I67" s="510" t="n">
        <v>0</v>
      </c>
      <c r="J67" s="510" t="n">
        <v>0</v>
      </c>
      <c r="K67" s="510" t="n">
        <f aca="false">SUM(E67:J67)</f>
        <v>12628360</v>
      </c>
      <c r="L67" s="510" t="n">
        <v>919267010</v>
      </c>
    </row>
    <row r="68" customFormat="false" ht="12.8" hidden="false" customHeight="false" outlineLevel="0" collapsed="false">
      <c r="A68" s="508" t="s">
        <v>216</v>
      </c>
      <c r="B68" s="509" t="s">
        <v>142</v>
      </c>
      <c r="C68" s="196" t="s">
        <v>352</v>
      </c>
      <c r="D68" s="403" t="s">
        <v>419</v>
      </c>
      <c r="E68" s="510" t="n">
        <v>4500000</v>
      </c>
      <c r="F68" s="510" t="n">
        <v>1061900</v>
      </c>
      <c r="G68" s="510" t="n">
        <v>88510000</v>
      </c>
      <c r="H68" s="510" t="n">
        <v>1202000</v>
      </c>
      <c r="I68" s="510" t="n">
        <v>80000</v>
      </c>
      <c r="J68" s="510" t="n">
        <v>0</v>
      </c>
      <c r="K68" s="510" t="n">
        <f aca="false">SUM(E68:J68)</f>
        <v>95353900</v>
      </c>
      <c r="L68" s="510" t="n">
        <v>1450072300</v>
      </c>
    </row>
    <row r="69" customFormat="false" ht="12.8" hidden="false" customHeight="false" outlineLevel="0" collapsed="false">
      <c r="A69" s="508" t="s">
        <v>216</v>
      </c>
      <c r="B69" s="509" t="s">
        <v>142</v>
      </c>
      <c r="C69" s="196" t="s">
        <v>420</v>
      </c>
      <c r="D69" s="403" t="s">
        <v>421</v>
      </c>
      <c r="E69" s="510" t="n">
        <v>0</v>
      </c>
      <c r="F69" s="510" t="n">
        <v>0</v>
      </c>
      <c r="G69" s="510" t="n">
        <v>0</v>
      </c>
      <c r="H69" s="510" t="n">
        <v>0</v>
      </c>
      <c r="I69" s="510" t="n">
        <v>0</v>
      </c>
      <c r="J69" s="510" t="n">
        <v>0</v>
      </c>
      <c r="K69" s="510" t="n">
        <f aca="false">SUM(E69:J69)</f>
        <v>0</v>
      </c>
      <c r="L69" s="510" t="n">
        <v>2342989530</v>
      </c>
    </row>
    <row r="70" customFormat="false" ht="12.8" hidden="false" customHeight="false" outlineLevel="0" collapsed="false">
      <c r="A70" s="508" t="s">
        <v>216</v>
      </c>
      <c r="B70" s="509" t="s">
        <v>142</v>
      </c>
      <c r="C70" s="196" t="s">
        <v>422</v>
      </c>
      <c r="D70" s="403" t="s">
        <v>423</v>
      </c>
      <c r="E70" s="510" t="n">
        <v>0</v>
      </c>
      <c r="F70" s="510" t="n">
        <v>0</v>
      </c>
      <c r="G70" s="510" t="n">
        <v>78600</v>
      </c>
      <c r="H70" s="510" t="n">
        <v>55160</v>
      </c>
      <c r="I70" s="510" t="n">
        <v>8960</v>
      </c>
      <c r="J70" s="510" t="n">
        <v>11730</v>
      </c>
      <c r="K70" s="510" t="n">
        <f aca="false">SUM(E70:J70)</f>
        <v>154450</v>
      </c>
      <c r="L70" s="510" t="n">
        <v>15130750</v>
      </c>
    </row>
    <row r="71" customFormat="false" ht="12.8" hidden="false" customHeight="false" outlineLevel="0" collapsed="false">
      <c r="A71" s="508" t="s">
        <v>216</v>
      </c>
      <c r="B71" s="509" t="s">
        <v>142</v>
      </c>
      <c r="C71" s="196" t="s">
        <v>424</v>
      </c>
      <c r="D71" s="403" t="s">
        <v>425</v>
      </c>
      <c r="E71" s="510" t="n">
        <v>106000</v>
      </c>
      <c r="F71" s="510" t="n">
        <v>17100</v>
      </c>
      <c r="G71" s="510" t="n">
        <v>4303010</v>
      </c>
      <c r="H71" s="510" t="n">
        <v>15023590</v>
      </c>
      <c r="I71" s="510" t="n">
        <v>1533860</v>
      </c>
      <c r="J71" s="510" t="n">
        <v>177400</v>
      </c>
      <c r="K71" s="510" t="n">
        <f aca="false">SUM(E71:J71)</f>
        <v>21160960</v>
      </c>
      <c r="L71" s="510" t="n">
        <v>420242960</v>
      </c>
    </row>
    <row r="72" customFormat="false" ht="20" hidden="false" customHeight="false" outlineLevel="0" collapsed="false">
      <c r="A72" s="508" t="s">
        <v>216</v>
      </c>
      <c r="B72" s="509" t="s">
        <v>142</v>
      </c>
      <c r="C72" s="196" t="s">
        <v>426</v>
      </c>
      <c r="D72" s="403" t="s">
        <v>427</v>
      </c>
      <c r="E72" s="510" t="n">
        <v>0</v>
      </c>
      <c r="F72" s="510" t="n">
        <v>0</v>
      </c>
      <c r="G72" s="510" t="n">
        <v>199321</v>
      </c>
      <c r="H72" s="510" t="n">
        <v>67320</v>
      </c>
      <c r="I72" s="510" t="n">
        <v>2743469</v>
      </c>
      <c r="J72" s="510" t="n">
        <v>95420</v>
      </c>
      <c r="K72" s="510" t="n">
        <f aca="false">SUM(E72:J72)</f>
        <v>3105530</v>
      </c>
      <c r="L72" s="510" t="n">
        <v>186908613</v>
      </c>
    </row>
    <row r="73" customFormat="false" ht="20" hidden="false" customHeight="false" outlineLevel="0" collapsed="false">
      <c r="A73" s="508" t="s">
        <v>216</v>
      </c>
      <c r="B73" s="509" t="s">
        <v>142</v>
      </c>
      <c r="C73" s="196" t="s">
        <v>428</v>
      </c>
      <c r="D73" s="403" t="s">
        <v>429</v>
      </c>
      <c r="E73" s="510" t="n">
        <v>38160</v>
      </c>
      <c r="F73" s="510" t="n">
        <v>50970</v>
      </c>
      <c r="G73" s="510" t="n">
        <v>25690</v>
      </c>
      <c r="H73" s="510" t="n">
        <v>15320</v>
      </c>
      <c r="I73" s="510" t="n">
        <v>27230</v>
      </c>
      <c r="J73" s="510" t="n">
        <v>0</v>
      </c>
      <c r="K73" s="510" t="n">
        <f aca="false">SUM(E73:J73)</f>
        <v>157370</v>
      </c>
      <c r="L73" s="510" t="n">
        <v>4141093</v>
      </c>
    </row>
    <row r="74" customFormat="false" ht="12.8" hidden="false" customHeight="false" outlineLevel="0" collapsed="false">
      <c r="A74" s="508" t="s">
        <v>216</v>
      </c>
      <c r="B74" s="509" t="s">
        <v>142</v>
      </c>
      <c r="C74" s="196" t="s">
        <v>360</v>
      </c>
      <c r="D74" s="403" t="s">
        <v>430</v>
      </c>
      <c r="E74" s="510" t="n">
        <v>22704600</v>
      </c>
      <c r="F74" s="510" t="n">
        <v>2106700</v>
      </c>
      <c r="G74" s="510" t="n">
        <v>79044800</v>
      </c>
      <c r="H74" s="510" t="n">
        <v>214417100</v>
      </c>
      <c r="I74" s="510" t="n">
        <v>139903900</v>
      </c>
      <c r="J74" s="510" t="n">
        <v>113179400</v>
      </c>
      <c r="K74" s="510" t="n">
        <f aca="false">SUM(E74:J74)</f>
        <v>571356500</v>
      </c>
      <c r="L74" s="510" t="n">
        <v>6920572640</v>
      </c>
    </row>
    <row r="75" customFormat="false" ht="20" hidden="false" customHeight="false" outlineLevel="0" collapsed="false">
      <c r="A75" s="508" t="s">
        <v>216</v>
      </c>
      <c r="B75" s="509" t="s">
        <v>142</v>
      </c>
      <c r="C75" s="196" t="s">
        <v>431</v>
      </c>
      <c r="D75" s="403" t="s">
        <v>432</v>
      </c>
      <c r="E75" s="510" t="n">
        <v>0</v>
      </c>
      <c r="F75" s="510" t="n">
        <v>0</v>
      </c>
      <c r="G75" s="510" t="n">
        <v>0</v>
      </c>
      <c r="H75" s="510" t="n">
        <v>0</v>
      </c>
      <c r="I75" s="510" t="n">
        <v>0</v>
      </c>
      <c r="J75" s="510" t="n">
        <v>0</v>
      </c>
      <c r="K75" s="510" t="n">
        <f aca="false">SUM(E75:J75)</f>
        <v>0</v>
      </c>
      <c r="L75" s="510" t="n">
        <v>30648630</v>
      </c>
    </row>
    <row r="76" customFormat="false" ht="12.8" hidden="false" customHeight="false" outlineLevel="0" collapsed="false">
      <c r="A76" s="508" t="s">
        <v>216</v>
      </c>
      <c r="B76" s="509" t="s">
        <v>142</v>
      </c>
      <c r="C76" s="196" t="s">
        <v>433</v>
      </c>
      <c r="D76" s="403" t="s">
        <v>434</v>
      </c>
      <c r="E76" s="510" t="n">
        <v>0</v>
      </c>
      <c r="F76" s="510" t="n">
        <v>0</v>
      </c>
      <c r="G76" s="510" t="n">
        <v>8700000</v>
      </c>
      <c r="H76" s="510" t="n">
        <v>34980000</v>
      </c>
      <c r="I76" s="510" t="n">
        <v>16200000</v>
      </c>
      <c r="J76" s="510" t="n">
        <v>0</v>
      </c>
      <c r="K76" s="510" t="n">
        <f aca="false">SUM(E76:J76)</f>
        <v>59880000</v>
      </c>
      <c r="L76" s="510" t="n">
        <v>276206640</v>
      </c>
    </row>
    <row r="77" customFormat="false" ht="20" hidden="false" customHeight="false" outlineLevel="0" collapsed="false">
      <c r="A77" s="508" t="s">
        <v>216</v>
      </c>
      <c r="B77" s="509" t="s">
        <v>142</v>
      </c>
      <c r="C77" s="196" t="s">
        <v>435</v>
      </c>
      <c r="D77" s="403" t="s">
        <v>436</v>
      </c>
      <c r="E77" s="510" t="n">
        <v>0</v>
      </c>
      <c r="F77" s="510" t="n">
        <v>0</v>
      </c>
      <c r="G77" s="510" t="n">
        <v>2660</v>
      </c>
      <c r="H77" s="510" t="n">
        <v>644860</v>
      </c>
      <c r="I77" s="510" t="n">
        <v>115860</v>
      </c>
      <c r="J77" s="510" t="n">
        <v>0</v>
      </c>
      <c r="K77" s="510" t="n">
        <f aca="false">SUM(E77:J77)</f>
        <v>763380</v>
      </c>
      <c r="L77" s="510" t="n">
        <v>6264920</v>
      </c>
    </row>
    <row r="78" customFormat="false" ht="12.8" hidden="false" customHeight="false" outlineLevel="0" collapsed="false">
      <c r="A78" s="508" t="s">
        <v>216</v>
      </c>
      <c r="B78" s="509" t="s">
        <v>142</v>
      </c>
      <c r="C78" s="196" t="s">
        <v>437</v>
      </c>
      <c r="D78" s="403" t="s">
        <v>438</v>
      </c>
      <c r="E78" s="510" t="n">
        <v>0</v>
      </c>
      <c r="F78" s="510" t="n">
        <v>0</v>
      </c>
      <c r="G78" s="510" t="n">
        <v>63420</v>
      </c>
      <c r="H78" s="510" t="n">
        <v>4500</v>
      </c>
      <c r="I78" s="510" t="n">
        <v>246630</v>
      </c>
      <c r="J78" s="510" t="n">
        <v>23850</v>
      </c>
      <c r="K78" s="510" t="n">
        <f aca="false">SUM(E78:J78)</f>
        <v>338400</v>
      </c>
      <c r="L78" s="510" t="n">
        <v>6913640</v>
      </c>
    </row>
    <row r="79" customFormat="false" ht="12.8" hidden="false" customHeight="false" outlineLevel="0" collapsed="false">
      <c r="A79" s="508" t="s">
        <v>216</v>
      </c>
      <c r="B79" s="509" t="s">
        <v>142</v>
      </c>
      <c r="C79" s="196" t="s">
        <v>439</v>
      </c>
      <c r="D79" s="403" t="s">
        <v>440</v>
      </c>
      <c r="E79" s="510" t="n">
        <v>0</v>
      </c>
      <c r="F79" s="510" t="n">
        <v>0</v>
      </c>
      <c r="G79" s="510" t="n">
        <v>223650</v>
      </c>
      <c r="H79" s="510" t="n">
        <v>0</v>
      </c>
      <c r="I79" s="510" t="n">
        <v>0</v>
      </c>
      <c r="J79" s="510" t="n">
        <v>0</v>
      </c>
      <c r="K79" s="510" t="n">
        <f aca="false">SUM(E79:J79)</f>
        <v>223650</v>
      </c>
      <c r="L79" s="510" t="n">
        <v>34259620</v>
      </c>
    </row>
    <row r="80" customFormat="false" ht="12.8" hidden="false" customHeight="false" outlineLevel="0" collapsed="false">
      <c r="A80" s="508" t="s">
        <v>216</v>
      </c>
      <c r="B80" s="509" t="s">
        <v>142</v>
      </c>
      <c r="C80" s="196" t="s">
        <v>441</v>
      </c>
      <c r="D80" s="403" t="s">
        <v>442</v>
      </c>
      <c r="E80" s="510" t="n">
        <v>0</v>
      </c>
      <c r="F80" s="510" t="n">
        <v>0</v>
      </c>
      <c r="G80" s="510" t="n">
        <v>0</v>
      </c>
      <c r="H80" s="510" t="n">
        <v>0</v>
      </c>
      <c r="I80" s="510" t="n">
        <v>0</v>
      </c>
      <c r="J80" s="510" t="n">
        <v>0</v>
      </c>
      <c r="K80" s="510" t="n">
        <f aca="false">SUM(E80:J80)</f>
        <v>0</v>
      </c>
      <c r="L80" s="510" t="n">
        <v>3328472</v>
      </c>
    </row>
    <row r="81" customFormat="false" ht="20" hidden="false" customHeight="false" outlineLevel="0" collapsed="false">
      <c r="A81" s="508" t="s">
        <v>216</v>
      </c>
      <c r="B81" s="509" t="s">
        <v>142</v>
      </c>
      <c r="C81" s="196" t="s">
        <v>443</v>
      </c>
      <c r="D81" s="403" t="s">
        <v>444</v>
      </c>
      <c r="E81" s="510" t="n">
        <v>0</v>
      </c>
      <c r="F81" s="510" t="n">
        <v>0</v>
      </c>
      <c r="G81" s="510" t="n">
        <v>0</v>
      </c>
      <c r="H81" s="510" t="n">
        <v>0</v>
      </c>
      <c r="I81" s="510" t="n">
        <v>0</v>
      </c>
      <c r="J81" s="510" t="n">
        <v>0</v>
      </c>
      <c r="K81" s="510" t="n">
        <f aca="false">SUM(E81:J81)</f>
        <v>0</v>
      </c>
      <c r="L81" s="510" t="n">
        <v>395670</v>
      </c>
    </row>
    <row r="82" customFormat="false" ht="29.15" hidden="false" customHeight="false" outlineLevel="0" collapsed="false">
      <c r="A82" s="508" t="s">
        <v>216</v>
      </c>
      <c r="B82" s="509" t="s">
        <v>142</v>
      </c>
      <c r="C82" s="196" t="s">
        <v>445</v>
      </c>
      <c r="D82" s="403" t="s">
        <v>446</v>
      </c>
      <c r="E82" s="510" t="n">
        <v>0</v>
      </c>
      <c r="F82" s="510" t="n">
        <v>0</v>
      </c>
      <c r="G82" s="510" t="n">
        <v>0</v>
      </c>
      <c r="H82" s="510" t="n">
        <v>0</v>
      </c>
      <c r="I82" s="510" t="n">
        <v>0</v>
      </c>
      <c r="J82" s="510" t="n">
        <v>0</v>
      </c>
      <c r="K82" s="510" t="n">
        <f aca="false">SUM(E82:J82)</f>
        <v>0</v>
      </c>
      <c r="L82" s="510" t="n">
        <v>1557206377</v>
      </c>
    </row>
    <row r="83" customFormat="false" ht="12.8" hidden="false" customHeight="false" outlineLevel="0" collapsed="false">
      <c r="A83" s="508" t="s">
        <v>216</v>
      </c>
      <c r="B83" s="509" t="s">
        <v>142</v>
      </c>
      <c r="C83" s="196" t="s">
        <v>447</v>
      </c>
      <c r="D83" s="403" t="s">
        <v>448</v>
      </c>
      <c r="E83" s="510" t="n">
        <v>0</v>
      </c>
      <c r="F83" s="510" t="n">
        <v>0</v>
      </c>
      <c r="G83" s="510" t="n">
        <v>0</v>
      </c>
      <c r="H83" s="510" t="n">
        <v>0</v>
      </c>
      <c r="I83" s="510" t="n">
        <v>0</v>
      </c>
      <c r="J83" s="510" t="n">
        <v>0</v>
      </c>
      <c r="K83" s="510" t="n">
        <f aca="false">SUM(E83:J83)</f>
        <v>0</v>
      </c>
      <c r="L83" s="510" t="n">
        <v>0</v>
      </c>
    </row>
    <row r="84" customFormat="false" ht="20" hidden="false" customHeight="false" outlineLevel="0" collapsed="false">
      <c r="A84" s="508" t="s">
        <v>216</v>
      </c>
      <c r="B84" s="509" t="s">
        <v>142</v>
      </c>
      <c r="C84" s="196" t="s">
        <v>449</v>
      </c>
      <c r="D84" s="403" t="s">
        <v>450</v>
      </c>
      <c r="E84" s="510" t="n">
        <v>0</v>
      </c>
      <c r="F84" s="510" t="n">
        <v>0</v>
      </c>
      <c r="G84" s="510" t="n">
        <v>0</v>
      </c>
      <c r="H84" s="510" t="n">
        <v>966000</v>
      </c>
      <c r="I84" s="510" t="n">
        <v>0</v>
      </c>
      <c r="J84" s="510" t="n">
        <v>0</v>
      </c>
      <c r="K84" s="510" t="n">
        <f aca="false">SUM(E84:J84)</f>
        <v>966000</v>
      </c>
      <c r="L84" s="510" t="n">
        <v>2047754</v>
      </c>
    </row>
    <row r="85" customFormat="false" ht="12.8" hidden="false" customHeight="false" outlineLevel="0" collapsed="false">
      <c r="A85" s="508" t="s">
        <v>216</v>
      </c>
      <c r="B85" s="509" t="s">
        <v>142</v>
      </c>
      <c r="C85" s="196" t="s">
        <v>451</v>
      </c>
      <c r="D85" s="403" t="s">
        <v>452</v>
      </c>
      <c r="E85" s="510" t="n">
        <v>0</v>
      </c>
      <c r="F85" s="510" t="n">
        <v>0</v>
      </c>
      <c r="G85" s="510" t="n">
        <v>0</v>
      </c>
      <c r="H85" s="510" t="n">
        <v>0</v>
      </c>
      <c r="I85" s="510" t="n">
        <v>0</v>
      </c>
      <c r="J85" s="510" t="n">
        <v>0</v>
      </c>
      <c r="K85" s="510" t="n">
        <f aca="false">SUM(E85:J85)</f>
        <v>0</v>
      </c>
      <c r="L85" s="510" t="n">
        <v>163000</v>
      </c>
    </row>
    <row r="86" customFormat="false" ht="12.8" hidden="false" customHeight="false" outlineLevel="0" collapsed="false">
      <c r="A86" s="508" t="s">
        <v>216</v>
      </c>
      <c r="B86" s="509" t="s">
        <v>142</v>
      </c>
      <c r="C86" s="196" t="s">
        <v>453</v>
      </c>
      <c r="D86" s="403" t="s">
        <v>454</v>
      </c>
      <c r="E86" s="510" t="n">
        <v>0</v>
      </c>
      <c r="F86" s="510" t="n">
        <v>0</v>
      </c>
      <c r="G86" s="510" t="n">
        <v>0</v>
      </c>
      <c r="H86" s="510" t="n">
        <v>0</v>
      </c>
      <c r="I86" s="510" t="n">
        <v>0</v>
      </c>
      <c r="J86" s="510" t="n">
        <v>0</v>
      </c>
      <c r="K86" s="510" t="n">
        <f aca="false">SUM(E86:J86)</f>
        <v>0</v>
      </c>
      <c r="L86" s="510" t="n">
        <v>0</v>
      </c>
    </row>
    <row r="87" customFormat="false" ht="12.8" hidden="false" customHeight="false" outlineLevel="0" collapsed="false">
      <c r="A87" s="508" t="s">
        <v>216</v>
      </c>
      <c r="B87" s="509" t="s">
        <v>142</v>
      </c>
      <c r="C87" s="196" t="s">
        <v>455</v>
      </c>
      <c r="D87" s="403" t="s">
        <v>456</v>
      </c>
      <c r="E87" s="510" t="n">
        <v>0</v>
      </c>
      <c r="F87" s="510" t="n">
        <v>0</v>
      </c>
      <c r="G87" s="510" t="n">
        <v>0</v>
      </c>
      <c r="H87" s="510" t="n">
        <v>0</v>
      </c>
      <c r="I87" s="510" t="n">
        <v>0</v>
      </c>
      <c r="J87" s="510" t="n">
        <v>0</v>
      </c>
      <c r="K87" s="510" t="n">
        <f aca="false">SUM(E87:J87)</f>
        <v>0</v>
      </c>
      <c r="L87" s="510" t="n">
        <v>0</v>
      </c>
    </row>
    <row r="88" customFormat="false" ht="12.8" hidden="false" customHeight="false" outlineLevel="0" collapsed="false">
      <c r="A88" s="508" t="s">
        <v>216</v>
      </c>
      <c r="B88" s="509" t="s">
        <v>142</v>
      </c>
      <c r="C88" s="196" t="s">
        <v>457</v>
      </c>
      <c r="D88" s="403" t="s">
        <v>458</v>
      </c>
      <c r="E88" s="510" t="n">
        <v>0</v>
      </c>
      <c r="F88" s="510" t="n">
        <v>0</v>
      </c>
      <c r="G88" s="510" t="n">
        <v>0</v>
      </c>
      <c r="H88" s="510" t="n">
        <v>0</v>
      </c>
      <c r="I88" s="510" t="n">
        <v>0</v>
      </c>
      <c r="J88" s="510" t="n">
        <v>0</v>
      </c>
      <c r="K88" s="510" t="n">
        <f aca="false">SUM(E88:J88)</f>
        <v>0</v>
      </c>
      <c r="L88" s="510" t="n">
        <v>0</v>
      </c>
    </row>
    <row r="89" customFormat="false" ht="20" hidden="false" customHeight="false" outlineLevel="0" collapsed="false">
      <c r="A89" s="508" t="s">
        <v>216</v>
      </c>
      <c r="B89" s="509" t="s">
        <v>142</v>
      </c>
      <c r="C89" s="196" t="s">
        <v>459</v>
      </c>
      <c r="D89" s="403" t="s">
        <v>460</v>
      </c>
      <c r="E89" s="510" t="n">
        <v>0</v>
      </c>
      <c r="F89" s="510" t="n">
        <v>0</v>
      </c>
      <c r="G89" s="510" t="n">
        <v>0</v>
      </c>
      <c r="H89" s="510" t="n">
        <v>0</v>
      </c>
      <c r="I89" s="510" t="n">
        <v>0</v>
      </c>
      <c r="J89" s="510" t="n">
        <v>0</v>
      </c>
      <c r="K89" s="510" t="n">
        <f aca="false">SUM(E89:J89)</f>
        <v>0</v>
      </c>
      <c r="L89" s="510" t="n">
        <v>0</v>
      </c>
    </row>
    <row r="90" customFormat="false" ht="12.8" hidden="false" customHeight="false" outlineLevel="0" collapsed="false">
      <c r="A90" s="508" t="s">
        <v>216</v>
      </c>
      <c r="B90" s="509" t="s">
        <v>142</v>
      </c>
      <c r="C90" s="196" t="s">
        <v>461</v>
      </c>
      <c r="D90" s="403" t="s">
        <v>462</v>
      </c>
      <c r="E90" s="510" t="n">
        <v>0</v>
      </c>
      <c r="F90" s="510" t="n">
        <v>0</v>
      </c>
      <c r="G90" s="510" t="n">
        <v>0</v>
      </c>
      <c r="H90" s="510" t="n">
        <v>0</v>
      </c>
      <c r="I90" s="510" t="n">
        <v>0</v>
      </c>
      <c r="J90" s="510" t="n">
        <v>0</v>
      </c>
      <c r="K90" s="510" t="n">
        <f aca="false">SUM(E90:J90)</f>
        <v>0</v>
      </c>
      <c r="L90" s="510" t="n">
        <v>0</v>
      </c>
    </row>
    <row r="91" customFormat="false" ht="20" hidden="false" customHeight="false" outlineLevel="0" collapsed="false">
      <c r="A91" s="508" t="s">
        <v>216</v>
      </c>
      <c r="B91" s="509" t="s">
        <v>142</v>
      </c>
      <c r="C91" s="196" t="s">
        <v>463</v>
      </c>
      <c r="D91" s="403" t="s">
        <v>464</v>
      </c>
      <c r="E91" s="510" t="n">
        <v>0</v>
      </c>
      <c r="F91" s="510" t="n">
        <v>0</v>
      </c>
      <c r="G91" s="510" t="n">
        <v>0</v>
      </c>
      <c r="H91" s="510" t="n">
        <v>0</v>
      </c>
      <c r="I91" s="510" t="n">
        <v>0</v>
      </c>
      <c r="J91" s="510" t="n">
        <v>0</v>
      </c>
      <c r="K91" s="510" t="n">
        <f aca="false">SUM(E91:J91)</f>
        <v>0</v>
      </c>
      <c r="L91" s="510" t="n">
        <v>0</v>
      </c>
    </row>
    <row r="92" customFormat="false" ht="12.8" hidden="false" customHeight="false" outlineLevel="0" collapsed="false">
      <c r="A92" s="508" t="s">
        <v>216</v>
      </c>
      <c r="B92" s="509" t="s">
        <v>142</v>
      </c>
      <c r="C92" s="196" t="s">
        <v>465</v>
      </c>
      <c r="D92" s="403" t="s">
        <v>466</v>
      </c>
      <c r="E92" s="510" t="n">
        <v>0</v>
      </c>
      <c r="F92" s="510" t="n">
        <v>0</v>
      </c>
      <c r="G92" s="510" t="n">
        <v>0</v>
      </c>
      <c r="H92" s="510" t="n">
        <v>0</v>
      </c>
      <c r="I92" s="510" t="n">
        <v>0</v>
      </c>
      <c r="J92" s="510" t="n">
        <v>0</v>
      </c>
      <c r="K92" s="510" t="n">
        <f aca="false">SUM(E92:J92)</f>
        <v>0</v>
      </c>
      <c r="L92" s="510" t="n">
        <v>0</v>
      </c>
    </row>
    <row r="93" customFormat="false" ht="12.8" hidden="false" customHeight="false" outlineLevel="0" collapsed="false">
      <c r="A93" s="508" t="s">
        <v>485</v>
      </c>
      <c r="B93" s="509" t="s">
        <v>217</v>
      </c>
      <c r="C93" s="196" t="s">
        <v>218</v>
      </c>
      <c r="D93" s="404" t="s">
        <v>486</v>
      </c>
      <c r="E93" s="510" t="n">
        <v>0</v>
      </c>
      <c r="F93" s="510" t="n">
        <v>0</v>
      </c>
      <c r="G93" s="510" t="n">
        <v>4385740</v>
      </c>
      <c r="H93" s="510" t="n">
        <v>4395780</v>
      </c>
      <c r="I93" s="510" t="n">
        <v>3133020</v>
      </c>
      <c r="J93" s="510" t="n">
        <v>9221380</v>
      </c>
      <c r="K93" s="510" t="n">
        <f aca="false">SUM(E93:J93)</f>
        <v>21135920</v>
      </c>
      <c r="L93" s="510" t="n">
        <v>821136121</v>
      </c>
    </row>
    <row r="94" customFormat="false" ht="20" hidden="false" customHeight="false" outlineLevel="0" collapsed="false">
      <c r="A94" s="508" t="s">
        <v>485</v>
      </c>
      <c r="B94" s="509" t="s">
        <v>217</v>
      </c>
      <c r="C94" s="196" t="s">
        <v>487</v>
      </c>
      <c r="D94" s="404" t="s">
        <v>488</v>
      </c>
      <c r="E94" s="510" t="n">
        <v>0</v>
      </c>
      <c r="F94" s="510" t="n">
        <v>0</v>
      </c>
      <c r="G94" s="510" t="n">
        <v>0</v>
      </c>
      <c r="H94" s="510" t="n">
        <v>0</v>
      </c>
      <c r="I94" s="510" t="n">
        <v>0</v>
      </c>
      <c r="J94" s="510" t="n">
        <v>0</v>
      </c>
      <c r="K94" s="510" t="n">
        <f aca="false">SUM(E94:J94)</f>
        <v>0</v>
      </c>
      <c r="L94" s="510" t="n">
        <v>26292812</v>
      </c>
    </row>
    <row r="95" customFormat="false" ht="12.8" hidden="false" customHeight="false" outlineLevel="0" collapsed="false">
      <c r="A95" s="508" t="s">
        <v>485</v>
      </c>
      <c r="B95" s="509" t="s">
        <v>217</v>
      </c>
      <c r="C95" s="196" t="s">
        <v>489</v>
      </c>
      <c r="D95" s="404" t="s">
        <v>490</v>
      </c>
      <c r="E95" s="510" t="n">
        <v>0</v>
      </c>
      <c r="F95" s="510" t="n">
        <v>0</v>
      </c>
      <c r="G95" s="510" t="n">
        <v>14114610</v>
      </c>
      <c r="H95" s="510" t="n">
        <v>10456980</v>
      </c>
      <c r="I95" s="510" t="n">
        <v>2288880</v>
      </c>
      <c r="J95" s="510" t="n">
        <v>1140684</v>
      </c>
      <c r="K95" s="510" t="n">
        <f aca="false">SUM(E95:J95)</f>
        <v>28001154</v>
      </c>
      <c r="L95" s="510" t="n">
        <v>413427897</v>
      </c>
    </row>
    <row r="96" customFormat="false" ht="20" hidden="false" customHeight="false" outlineLevel="0" collapsed="false">
      <c r="A96" s="508" t="s">
        <v>485</v>
      </c>
      <c r="B96" s="509" t="s">
        <v>217</v>
      </c>
      <c r="C96" s="196" t="s">
        <v>491</v>
      </c>
      <c r="D96" s="404" t="s">
        <v>492</v>
      </c>
      <c r="E96" s="510" t="n">
        <v>0</v>
      </c>
      <c r="F96" s="510" t="n">
        <v>0</v>
      </c>
      <c r="G96" s="510" t="n">
        <v>0</v>
      </c>
      <c r="H96" s="510" t="n">
        <v>0</v>
      </c>
      <c r="I96" s="510" t="n">
        <v>0</v>
      </c>
      <c r="J96" s="510" t="n">
        <v>0</v>
      </c>
      <c r="K96" s="510" t="n">
        <f aca="false">SUM(E96:J96)</f>
        <v>0</v>
      </c>
      <c r="L96" s="510" t="n">
        <v>22714540</v>
      </c>
    </row>
    <row r="97" customFormat="false" ht="12.8" hidden="false" customHeight="false" outlineLevel="0" collapsed="false">
      <c r="A97" s="508" t="s">
        <v>485</v>
      </c>
      <c r="B97" s="509" t="s">
        <v>217</v>
      </c>
      <c r="C97" s="196" t="s">
        <v>222</v>
      </c>
      <c r="D97" s="404" t="s">
        <v>493</v>
      </c>
      <c r="E97" s="510" t="n">
        <v>0</v>
      </c>
      <c r="F97" s="510" t="n">
        <v>0</v>
      </c>
      <c r="G97" s="510" t="n">
        <v>6450387</v>
      </c>
      <c r="H97" s="510" t="n">
        <v>14953680</v>
      </c>
      <c r="I97" s="510" t="n">
        <v>0</v>
      </c>
      <c r="J97" s="510" t="n">
        <v>2693900</v>
      </c>
      <c r="K97" s="510" t="n">
        <f aca="false">SUM(E97:J97)</f>
        <v>24097967</v>
      </c>
      <c r="L97" s="510" t="n">
        <v>175549346</v>
      </c>
    </row>
    <row r="98" customFormat="false" ht="12.8" hidden="false" customHeight="false" outlineLevel="0" collapsed="false">
      <c r="A98" s="508" t="s">
        <v>485</v>
      </c>
      <c r="B98" s="509" t="s">
        <v>217</v>
      </c>
      <c r="C98" s="196" t="s">
        <v>494</v>
      </c>
      <c r="D98" s="404" t="s">
        <v>495</v>
      </c>
      <c r="E98" s="510" t="n">
        <v>0</v>
      </c>
      <c r="F98" s="510" t="n">
        <v>0</v>
      </c>
      <c r="G98" s="510" t="n">
        <v>0</v>
      </c>
      <c r="H98" s="510" t="n">
        <v>0</v>
      </c>
      <c r="I98" s="510" t="n">
        <v>0</v>
      </c>
      <c r="J98" s="510" t="n">
        <v>0</v>
      </c>
      <c r="K98" s="510" t="n">
        <f aca="false">SUM(E98:J98)</f>
        <v>0</v>
      </c>
      <c r="L98" s="510" t="n">
        <v>9383920</v>
      </c>
    </row>
    <row r="99" customFormat="false" ht="12.8" hidden="false" customHeight="false" outlineLevel="0" collapsed="false">
      <c r="A99" s="508" t="s">
        <v>485</v>
      </c>
      <c r="B99" s="509" t="s">
        <v>217</v>
      </c>
      <c r="C99" s="196" t="s">
        <v>224</v>
      </c>
      <c r="D99" s="404" t="s">
        <v>496</v>
      </c>
      <c r="E99" s="510" t="n">
        <v>263600</v>
      </c>
      <c r="F99" s="510" t="n">
        <v>0</v>
      </c>
      <c r="G99" s="510" t="n">
        <v>1530091</v>
      </c>
      <c r="H99" s="510" t="n">
        <v>4054307</v>
      </c>
      <c r="I99" s="510" t="n">
        <v>1510015</v>
      </c>
      <c r="J99" s="510" t="n">
        <v>5098876</v>
      </c>
      <c r="K99" s="510" t="n">
        <f aca="false">SUM(E99:J99)</f>
        <v>12456889</v>
      </c>
      <c r="L99" s="510" t="n">
        <v>462688947</v>
      </c>
    </row>
    <row r="100" customFormat="false" ht="20" hidden="false" customHeight="false" outlineLevel="0" collapsed="false">
      <c r="A100" s="508" t="s">
        <v>485</v>
      </c>
      <c r="B100" s="509" t="s">
        <v>217</v>
      </c>
      <c r="C100" s="196" t="s">
        <v>497</v>
      </c>
      <c r="D100" s="404" t="s">
        <v>498</v>
      </c>
      <c r="E100" s="510" t="n">
        <v>0</v>
      </c>
      <c r="F100" s="510" t="n">
        <v>0</v>
      </c>
      <c r="G100" s="510" t="n">
        <v>0</v>
      </c>
      <c r="H100" s="510" t="n">
        <v>0</v>
      </c>
      <c r="I100" s="510" t="n">
        <v>0</v>
      </c>
      <c r="J100" s="510" t="n">
        <v>0</v>
      </c>
      <c r="K100" s="510" t="n">
        <f aca="false">SUM(E100:J100)</f>
        <v>0</v>
      </c>
      <c r="L100" s="510" t="n">
        <v>99933308</v>
      </c>
    </row>
    <row r="101" customFormat="false" ht="12.8" hidden="false" customHeight="false" outlineLevel="0" collapsed="false">
      <c r="A101" s="508" t="s">
        <v>485</v>
      </c>
      <c r="B101" s="509" t="s">
        <v>217</v>
      </c>
      <c r="C101" s="196" t="s">
        <v>499</v>
      </c>
      <c r="D101" s="404" t="s">
        <v>500</v>
      </c>
      <c r="E101" s="510" t="n">
        <v>2077680</v>
      </c>
      <c r="F101" s="510" t="n">
        <v>4779960</v>
      </c>
      <c r="G101" s="510" t="n">
        <v>7033080</v>
      </c>
      <c r="H101" s="510" t="n">
        <v>7038900</v>
      </c>
      <c r="I101" s="510" t="n">
        <v>2316600</v>
      </c>
      <c r="J101" s="510" t="n">
        <v>1920000</v>
      </c>
      <c r="K101" s="510" t="n">
        <f aca="false">SUM(E101:J101)</f>
        <v>25166220</v>
      </c>
      <c r="L101" s="510" t="n">
        <v>301708864</v>
      </c>
    </row>
    <row r="102" customFormat="false" ht="20" hidden="false" customHeight="false" outlineLevel="0" collapsed="false">
      <c r="A102" s="508" t="s">
        <v>485</v>
      </c>
      <c r="B102" s="509" t="s">
        <v>217</v>
      </c>
      <c r="C102" s="196" t="s">
        <v>501</v>
      </c>
      <c r="D102" s="404" t="s">
        <v>502</v>
      </c>
      <c r="E102" s="510" t="n">
        <v>0</v>
      </c>
      <c r="F102" s="510" t="n">
        <v>0</v>
      </c>
      <c r="G102" s="510" t="n">
        <v>0</v>
      </c>
      <c r="H102" s="510" t="n">
        <v>0</v>
      </c>
      <c r="I102" s="510" t="n">
        <v>0</v>
      </c>
      <c r="J102" s="510" t="n">
        <v>0</v>
      </c>
      <c r="K102" s="510" t="n">
        <f aca="false">SUM(E102:J102)</f>
        <v>0</v>
      </c>
      <c r="L102" s="510" t="n">
        <v>86377710</v>
      </c>
    </row>
    <row r="103" customFormat="false" ht="12.8" hidden="false" customHeight="false" outlineLevel="0" collapsed="false">
      <c r="A103" s="508" t="s">
        <v>485</v>
      </c>
      <c r="B103" s="509" t="s">
        <v>217</v>
      </c>
      <c r="C103" s="196" t="s">
        <v>241</v>
      </c>
      <c r="D103" s="404" t="s">
        <v>503</v>
      </c>
      <c r="E103" s="510" t="n">
        <v>0</v>
      </c>
      <c r="F103" s="510" t="n">
        <v>0</v>
      </c>
      <c r="G103" s="510" t="n">
        <v>0</v>
      </c>
      <c r="H103" s="510" t="n">
        <v>0</v>
      </c>
      <c r="I103" s="510" t="n">
        <v>0</v>
      </c>
      <c r="J103" s="510" t="n">
        <v>0</v>
      </c>
      <c r="K103" s="510" t="n">
        <f aca="false">SUM(E103:J103)</f>
        <v>0</v>
      </c>
      <c r="L103" s="510" t="n">
        <v>416132600</v>
      </c>
    </row>
    <row r="104" customFormat="false" ht="20" hidden="false" customHeight="false" outlineLevel="0" collapsed="false">
      <c r="A104" s="508" t="s">
        <v>485</v>
      </c>
      <c r="B104" s="509" t="s">
        <v>217</v>
      </c>
      <c r="C104" s="196" t="s">
        <v>504</v>
      </c>
      <c r="D104" s="404" t="s">
        <v>505</v>
      </c>
      <c r="E104" s="510" t="n">
        <v>1495368</v>
      </c>
      <c r="F104" s="510" t="n">
        <v>0</v>
      </c>
      <c r="G104" s="510" t="n">
        <v>2045766</v>
      </c>
      <c r="H104" s="510" t="n">
        <v>2335762</v>
      </c>
      <c r="I104" s="510" t="n">
        <v>2581632</v>
      </c>
      <c r="J104" s="510" t="n">
        <v>1092000</v>
      </c>
      <c r="K104" s="510" t="n">
        <f aca="false">SUM(E104:J104)</f>
        <v>9550528</v>
      </c>
      <c r="L104" s="510" t="n">
        <v>204750707</v>
      </c>
    </row>
    <row r="105" customFormat="false" ht="20" hidden="false" customHeight="false" outlineLevel="0" collapsed="false">
      <c r="A105" s="508" t="s">
        <v>485</v>
      </c>
      <c r="B105" s="509" t="s">
        <v>217</v>
      </c>
      <c r="C105" s="196" t="s">
        <v>506</v>
      </c>
      <c r="D105" s="404" t="s">
        <v>507</v>
      </c>
      <c r="E105" s="510" t="n">
        <v>0</v>
      </c>
      <c r="F105" s="510" t="n">
        <v>0</v>
      </c>
      <c r="G105" s="510" t="n">
        <v>0</v>
      </c>
      <c r="H105" s="510" t="n">
        <v>0</v>
      </c>
      <c r="I105" s="510" t="n">
        <v>0</v>
      </c>
      <c r="J105" s="510" t="n">
        <v>0</v>
      </c>
      <c r="K105" s="510" t="n">
        <f aca="false">SUM(E105:J105)</f>
        <v>0</v>
      </c>
      <c r="L105" s="510" t="n">
        <v>54764834</v>
      </c>
    </row>
    <row r="106" customFormat="false" ht="12.8" hidden="false" customHeight="false" outlineLevel="0" collapsed="false">
      <c r="A106" s="508" t="s">
        <v>485</v>
      </c>
      <c r="B106" s="509" t="s">
        <v>217</v>
      </c>
      <c r="C106" s="196" t="s">
        <v>243</v>
      </c>
      <c r="D106" s="404" t="s">
        <v>508</v>
      </c>
      <c r="E106" s="510" t="n">
        <v>0</v>
      </c>
      <c r="F106" s="510" t="n">
        <v>0</v>
      </c>
      <c r="G106" s="510" t="n">
        <v>0</v>
      </c>
      <c r="H106" s="510" t="n">
        <v>0</v>
      </c>
      <c r="I106" s="510" t="n">
        <v>0</v>
      </c>
      <c r="J106" s="510" t="n">
        <v>0</v>
      </c>
      <c r="K106" s="510" t="n">
        <f aca="false">SUM(E106:J106)</f>
        <v>0</v>
      </c>
      <c r="L106" s="510" t="n">
        <v>12457520</v>
      </c>
    </row>
    <row r="107" customFormat="false" ht="12.8" hidden="false" customHeight="false" outlineLevel="0" collapsed="false">
      <c r="A107" s="508" t="s">
        <v>485</v>
      </c>
      <c r="B107" s="509" t="s">
        <v>119</v>
      </c>
      <c r="C107" s="196" t="s">
        <v>524</v>
      </c>
      <c r="D107" s="404" t="s">
        <v>525</v>
      </c>
      <c r="E107" s="510" t="n">
        <v>691830</v>
      </c>
      <c r="F107" s="510" t="n">
        <v>54750</v>
      </c>
      <c r="G107" s="510" t="n">
        <v>9533040</v>
      </c>
      <c r="H107" s="510" t="n">
        <v>4868300</v>
      </c>
      <c r="I107" s="510" t="n">
        <v>1918560</v>
      </c>
      <c r="J107" s="510" t="n">
        <v>783520</v>
      </c>
      <c r="K107" s="510" t="n">
        <f aca="false">SUM(E107:J107)</f>
        <v>17850000</v>
      </c>
      <c r="L107" s="510" t="n">
        <v>144395340</v>
      </c>
    </row>
    <row r="108" customFormat="false" ht="12.8" hidden="false" customHeight="false" outlineLevel="0" collapsed="false">
      <c r="A108" s="508" t="s">
        <v>485</v>
      </c>
      <c r="B108" s="509" t="s">
        <v>119</v>
      </c>
      <c r="C108" s="196" t="s">
        <v>526</v>
      </c>
      <c r="D108" s="404" t="s">
        <v>527</v>
      </c>
      <c r="E108" s="510" t="n">
        <v>2200</v>
      </c>
      <c r="F108" s="510" t="n">
        <v>0</v>
      </c>
      <c r="G108" s="510" t="n">
        <v>586670</v>
      </c>
      <c r="H108" s="510" t="n">
        <v>1981070</v>
      </c>
      <c r="I108" s="510" t="n">
        <v>758060</v>
      </c>
      <c r="J108" s="510" t="n">
        <v>58730</v>
      </c>
      <c r="K108" s="510" t="n">
        <f aca="false">SUM(E108:J108)</f>
        <v>3386730</v>
      </c>
      <c r="L108" s="510" t="n">
        <v>55580320</v>
      </c>
    </row>
    <row r="109" customFormat="false" ht="12.8" hidden="false" customHeight="false" outlineLevel="0" collapsed="false">
      <c r="A109" s="508" t="s">
        <v>485</v>
      </c>
      <c r="B109" s="509" t="s">
        <v>119</v>
      </c>
      <c r="C109" s="196" t="s">
        <v>528</v>
      </c>
      <c r="D109" s="404" t="s">
        <v>529</v>
      </c>
      <c r="E109" s="510" t="n">
        <v>0</v>
      </c>
      <c r="F109" s="510" t="n">
        <v>2240</v>
      </c>
      <c r="G109" s="510" t="n">
        <v>77610</v>
      </c>
      <c r="H109" s="510" t="n">
        <v>0</v>
      </c>
      <c r="I109" s="510" t="n">
        <v>770</v>
      </c>
      <c r="J109" s="510" t="n">
        <v>0</v>
      </c>
      <c r="K109" s="510" t="n">
        <f aca="false">SUM(E109:J109)</f>
        <v>80620</v>
      </c>
      <c r="L109" s="510" t="n">
        <v>1931600</v>
      </c>
    </row>
    <row r="110" customFormat="false" ht="19.5" hidden="false" customHeight="false" outlineLevel="0" collapsed="false">
      <c r="A110" s="508" t="s">
        <v>485</v>
      </c>
      <c r="B110" s="509" t="s">
        <v>119</v>
      </c>
      <c r="C110" s="196" t="s">
        <v>530</v>
      </c>
      <c r="D110" s="404" t="s">
        <v>531</v>
      </c>
      <c r="E110" s="510" t="n">
        <v>0</v>
      </c>
      <c r="F110" s="510" t="n">
        <v>0</v>
      </c>
      <c r="G110" s="510" t="n">
        <v>240740</v>
      </c>
      <c r="H110" s="510" t="n">
        <v>0</v>
      </c>
      <c r="I110" s="510" t="n">
        <v>0</v>
      </c>
      <c r="J110" s="510" t="n">
        <v>159000</v>
      </c>
      <c r="K110" s="510" t="n">
        <f aca="false">SUM(E110:J110)</f>
        <v>399740</v>
      </c>
      <c r="L110" s="510" t="n">
        <v>6381830</v>
      </c>
    </row>
    <row r="111" customFormat="false" ht="12.8" hidden="false" customHeight="false" outlineLevel="0" collapsed="false">
      <c r="A111" s="508" t="s">
        <v>485</v>
      </c>
      <c r="B111" s="509" t="s">
        <v>119</v>
      </c>
      <c r="C111" s="196" t="s">
        <v>532</v>
      </c>
      <c r="D111" s="404" t="s">
        <v>533</v>
      </c>
      <c r="E111" s="510" t="n">
        <v>0</v>
      </c>
      <c r="F111" s="510" t="n">
        <v>0</v>
      </c>
      <c r="G111" s="510" t="n">
        <v>1460</v>
      </c>
      <c r="H111" s="510" t="n">
        <v>925360</v>
      </c>
      <c r="I111" s="510" t="n">
        <v>205300</v>
      </c>
      <c r="J111" s="510" t="n">
        <v>121940</v>
      </c>
      <c r="K111" s="510" t="n">
        <f aca="false">SUM(E111:J111)</f>
        <v>1254060</v>
      </c>
      <c r="L111" s="510" t="n">
        <v>16128180</v>
      </c>
    </row>
    <row r="112" customFormat="false" ht="12.8" hidden="false" customHeight="false" outlineLevel="0" collapsed="false">
      <c r="A112" s="508" t="s">
        <v>485</v>
      </c>
      <c r="B112" s="509" t="s">
        <v>119</v>
      </c>
      <c r="C112" s="196" t="s">
        <v>534</v>
      </c>
      <c r="D112" s="404" t="s">
        <v>535</v>
      </c>
      <c r="E112" s="510" t="n">
        <v>98530</v>
      </c>
      <c r="F112" s="510" t="n">
        <v>323690</v>
      </c>
      <c r="G112" s="510" t="n">
        <v>299440</v>
      </c>
      <c r="H112" s="510" t="n">
        <v>1011100</v>
      </c>
      <c r="I112" s="510" t="n">
        <v>633650</v>
      </c>
      <c r="J112" s="510" t="n">
        <v>1114910</v>
      </c>
      <c r="K112" s="510" t="n">
        <f aca="false">SUM(E112:J112)</f>
        <v>3481320</v>
      </c>
      <c r="L112" s="510" t="n">
        <v>94420622</v>
      </c>
    </row>
    <row r="113" customFormat="false" ht="19.5" hidden="false" customHeight="false" outlineLevel="0" collapsed="false">
      <c r="A113" s="508" t="s">
        <v>485</v>
      </c>
      <c r="B113" s="509" t="s">
        <v>119</v>
      </c>
      <c r="C113" s="196" t="s">
        <v>536</v>
      </c>
      <c r="D113" s="404" t="s">
        <v>537</v>
      </c>
      <c r="E113" s="510" t="n">
        <v>1432795</v>
      </c>
      <c r="F113" s="510" t="n">
        <v>439450</v>
      </c>
      <c r="G113" s="510" t="n">
        <v>2507614</v>
      </c>
      <c r="H113" s="510" t="n">
        <v>9744674</v>
      </c>
      <c r="I113" s="510" t="n">
        <v>5317769</v>
      </c>
      <c r="J113" s="510" t="n">
        <v>3088370</v>
      </c>
      <c r="K113" s="510" t="n">
        <f aca="false">SUM(E113:J113)</f>
        <v>22530672</v>
      </c>
      <c r="L113" s="510" t="n">
        <v>275008537</v>
      </c>
    </row>
    <row r="114" customFormat="false" ht="19.5" hidden="false" customHeight="false" outlineLevel="0" collapsed="false">
      <c r="A114" s="508" t="s">
        <v>485</v>
      </c>
      <c r="B114" s="509" t="s">
        <v>119</v>
      </c>
      <c r="C114" s="196" t="s">
        <v>538</v>
      </c>
      <c r="D114" s="404" t="s">
        <v>539</v>
      </c>
      <c r="E114" s="510" t="n">
        <v>3435300</v>
      </c>
      <c r="F114" s="510" t="n">
        <v>272000</v>
      </c>
      <c r="G114" s="510" t="n">
        <v>5219700</v>
      </c>
      <c r="H114" s="510" t="n">
        <v>12628300</v>
      </c>
      <c r="I114" s="510" t="n">
        <v>6522800</v>
      </c>
      <c r="J114" s="510" t="n">
        <v>14119100</v>
      </c>
      <c r="K114" s="510" t="n">
        <f aca="false">SUM(E114:J114)</f>
        <v>42197200</v>
      </c>
      <c r="L114" s="510" t="n">
        <v>472258432</v>
      </c>
    </row>
    <row r="115" customFormat="false" ht="19.5" hidden="false" customHeight="false" outlineLevel="0" collapsed="false">
      <c r="A115" s="508" t="s">
        <v>485</v>
      </c>
      <c r="B115" s="509" t="s">
        <v>119</v>
      </c>
      <c r="C115" s="196" t="s">
        <v>540</v>
      </c>
      <c r="D115" s="404" t="s">
        <v>541</v>
      </c>
      <c r="E115" s="510" t="n">
        <v>67200</v>
      </c>
      <c r="F115" s="510" t="n">
        <v>28000</v>
      </c>
      <c r="G115" s="510" t="n">
        <v>209020</v>
      </c>
      <c r="H115" s="510" t="n">
        <v>650360</v>
      </c>
      <c r="I115" s="510" t="n">
        <v>208600</v>
      </c>
      <c r="J115" s="510" t="n">
        <v>466750</v>
      </c>
      <c r="K115" s="510" t="n">
        <f aca="false">SUM(E115:J115)</f>
        <v>1629930</v>
      </c>
      <c r="L115" s="510" t="n">
        <v>51991700</v>
      </c>
    </row>
    <row r="116" customFormat="false" ht="12.8" hidden="false" customHeight="false" outlineLevel="0" collapsed="false">
      <c r="A116" s="508" t="s">
        <v>485</v>
      </c>
      <c r="B116" s="509" t="s">
        <v>119</v>
      </c>
      <c r="C116" s="196" t="s">
        <v>542</v>
      </c>
      <c r="D116" s="404" t="s">
        <v>543</v>
      </c>
      <c r="E116" s="510" t="n">
        <v>0</v>
      </c>
      <c r="F116" s="510" t="n">
        <v>0</v>
      </c>
      <c r="G116" s="510" t="n">
        <v>0</v>
      </c>
      <c r="H116" s="510" t="n">
        <v>0</v>
      </c>
      <c r="I116" s="510" t="n">
        <v>0</v>
      </c>
      <c r="J116" s="510" t="n">
        <v>0</v>
      </c>
      <c r="K116" s="510" t="n">
        <f aca="false">SUM(E116:J116)</f>
        <v>0</v>
      </c>
      <c r="L116" s="510" t="n">
        <v>3025600</v>
      </c>
    </row>
    <row r="117" customFormat="false" ht="12.8" hidden="false" customHeight="false" outlineLevel="0" collapsed="false">
      <c r="A117" s="508" t="s">
        <v>485</v>
      </c>
      <c r="B117" s="509" t="s">
        <v>119</v>
      </c>
      <c r="C117" s="196" t="s">
        <v>544</v>
      </c>
      <c r="D117" s="404" t="s">
        <v>545</v>
      </c>
      <c r="E117" s="510" t="n">
        <v>651000</v>
      </c>
      <c r="F117" s="510" t="n">
        <v>0</v>
      </c>
      <c r="G117" s="510" t="n">
        <v>1366728</v>
      </c>
      <c r="H117" s="510" t="n">
        <v>17911342</v>
      </c>
      <c r="I117" s="510" t="n">
        <v>13327644</v>
      </c>
      <c r="J117" s="510" t="n">
        <v>6981944</v>
      </c>
      <c r="K117" s="510" t="n">
        <f aca="false">SUM(E117:J117)</f>
        <v>40238658</v>
      </c>
      <c r="L117" s="510" t="n">
        <v>320105417</v>
      </c>
    </row>
    <row r="118" customFormat="false" ht="19.5" hidden="false" customHeight="false" outlineLevel="0" collapsed="false">
      <c r="A118" s="508" t="s">
        <v>485</v>
      </c>
      <c r="B118" s="509" t="s">
        <v>119</v>
      </c>
      <c r="C118" s="196" t="s">
        <v>554</v>
      </c>
      <c r="D118" s="404" t="s">
        <v>555</v>
      </c>
      <c r="E118" s="510" t="n">
        <v>0</v>
      </c>
      <c r="F118" s="510" t="n">
        <v>0</v>
      </c>
      <c r="G118" s="510" t="n">
        <v>0</v>
      </c>
      <c r="H118" s="510" t="n">
        <v>0</v>
      </c>
      <c r="I118" s="510" t="n">
        <v>0</v>
      </c>
      <c r="J118" s="510" t="n">
        <v>0</v>
      </c>
      <c r="K118" s="510" t="n">
        <f aca="false">SUM(E118:J118)</f>
        <v>0</v>
      </c>
      <c r="L118" s="510" t="n">
        <v>211500</v>
      </c>
    </row>
    <row r="119" customFormat="false" ht="19.5" hidden="false" customHeight="false" outlineLevel="0" collapsed="false">
      <c r="A119" s="508" t="s">
        <v>485</v>
      </c>
      <c r="B119" s="509" t="s">
        <v>119</v>
      </c>
      <c r="C119" s="196" t="s">
        <v>571</v>
      </c>
      <c r="D119" s="404" t="s">
        <v>572</v>
      </c>
      <c r="E119" s="510" t="n">
        <v>0</v>
      </c>
      <c r="F119" s="510" t="n">
        <v>0</v>
      </c>
      <c r="G119" s="510" t="n">
        <v>0</v>
      </c>
      <c r="H119" s="510" t="n">
        <v>0</v>
      </c>
      <c r="I119" s="510" t="n">
        <v>0</v>
      </c>
      <c r="J119" s="510" t="n">
        <v>25200</v>
      </c>
      <c r="K119" s="510" t="n">
        <f aca="false">SUM(E119:J119)</f>
        <v>25200</v>
      </c>
      <c r="L119" s="510" t="n">
        <v>1037600</v>
      </c>
    </row>
    <row r="120" customFormat="false" ht="19.5" hidden="false" customHeight="false" outlineLevel="0" collapsed="false">
      <c r="A120" s="508" t="s">
        <v>485</v>
      </c>
      <c r="B120" s="509" t="s">
        <v>119</v>
      </c>
      <c r="C120" s="196" t="s">
        <v>580</v>
      </c>
      <c r="D120" s="404" t="s">
        <v>581</v>
      </c>
      <c r="E120" s="510" t="n">
        <v>1071600</v>
      </c>
      <c r="F120" s="510" t="n">
        <v>319200</v>
      </c>
      <c r="G120" s="510" t="n">
        <v>1856917</v>
      </c>
      <c r="H120" s="510" t="n">
        <v>5418534</v>
      </c>
      <c r="I120" s="510" t="n">
        <v>3449982</v>
      </c>
      <c r="J120" s="510" t="n">
        <v>1241232</v>
      </c>
      <c r="K120" s="510" t="n">
        <f aca="false">SUM(E120:J120)</f>
        <v>13357465</v>
      </c>
      <c r="L120" s="510" t="n">
        <v>200650239</v>
      </c>
    </row>
    <row r="121" customFormat="false" ht="19.5" hidden="false" customHeight="false" outlineLevel="0" collapsed="false">
      <c r="A121" s="508" t="s">
        <v>485</v>
      </c>
      <c r="B121" s="509" t="s">
        <v>119</v>
      </c>
      <c r="C121" s="196" t="s">
        <v>582</v>
      </c>
      <c r="D121" s="404" t="s">
        <v>583</v>
      </c>
      <c r="E121" s="510" t="n">
        <v>0</v>
      </c>
      <c r="F121" s="510" t="n">
        <v>0</v>
      </c>
      <c r="G121" s="510" t="n">
        <v>0</v>
      </c>
      <c r="H121" s="510" t="n">
        <v>0</v>
      </c>
      <c r="I121" s="510" t="n">
        <v>0</v>
      </c>
      <c r="J121" s="510" t="n">
        <v>254100</v>
      </c>
      <c r="K121" s="510" t="n">
        <f aca="false">SUM(E121:J121)</f>
        <v>254100</v>
      </c>
      <c r="L121" s="510" t="n">
        <v>746900</v>
      </c>
    </row>
    <row r="122" customFormat="false" ht="12.8" hidden="false" customHeight="false" outlineLevel="0" collapsed="false">
      <c r="A122" s="508" t="s">
        <v>485</v>
      </c>
      <c r="B122" s="509" t="s">
        <v>119</v>
      </c>
      <c r="C122" s="196" t="s">
        <v>584</v>
      </c>
      <c r="D122" s="404" t="s">
        <v>585</v>
      </c>
      <c r="E122" s="510" t="n">
        <v>0</v>
      </c>
      <c r="F122" s="510" t="n">
        <v>0</v>
      </c>
      <c r="G122" s="510" t="n">
        <v>0</v>
      </c>
      <c r="H122" s="510" t="n">
        <v>0</v>
      </c>
      <c r="I122" s="510" t="n">
        <v>0</v>
      </c>
      <c r="J122" s="510" t="n">
        <v>0</v>
      </c>
      <c r="K122" s="510" t="n">
        <f aca="false">SUM(E122:J122)</f>
        <v>0</v>
      </c>
      <c r="L122" s="510" t="n">
        <v>7107080</v>
      </c>
    </row>
    <row r="123" customFormat="false" ht="12.8" hidden="false" customHeight="false" outlineLevel="0" collapsed="false">
      <c r="A123" s="508" t="s">
        <v>485</v>
      </c>
      <c r="B123" s="509" t="s">
        <v>119</v>
      </c>
      <c r="C123" s="196" t="s">
        <v>586</v>
      </c>
      <c r="D123" s="404" t="s">
        <v>587</v>
      </c>
      <c r="E123" s="510" t="n">
        <v>0</v>
      </c>
      <c r="F123" s="510" t="n">
        <v>0</v>
      </c>
      <c r="G123" s="510" t="n">
        <v>0</v>
      </c>
      <c r="H123" s="510" t="n">
        <v>0</v>
      </c>
      <c r="I123" s="510" t="n">
        <v>0</v>
      </c>
      <c r="J123" s="510" t="n">
        <v>0</v>
      </c>
      <c r="K123" s="510" t="n">
        <f aca="false">SUM(E123:J123)</f>
        <v>0</v>
      </c>
      <c r="L123" s="510" t="n">
        <v>10663010</v>
      </c>
    </row>
    <row r="124" customFormat="false" ht="19.5" hidden="false" customHeight="false" outlineLevel="0" collapsed="false">
      <c r="A124" s="508" t="s">
        <v>485</v>
      </c>
      <c r="B124" s="509" t="s">
        <v>119</v>
      </c>
      <c r="C124" s="196" t="s">
        <v>588</v>
      </c>
      <c r="D124" s="404" t="s">
        <v>589</v>
      </c>
      <c r="E124" s="510" t="n">
        <v>756900</v>
      </c>
      <c r="F124" s="510" t="n">
        <v>0</v>
      </c>
      <c r="G124" s="510" t="n">
        <v>1087500</v>
      </c>
      <c r="H124" s="510" t="n">
        <v>1740000</v>
      </c>
      <c r="I124" s="510" t="n">
        <v>443700</v>
      </c>
      <c r="J124" s="510" t="n">
        <v>3549600</v>
      </c>
      <c r="K124" s="510" t="n">
        <f aca="false">SUM(E124:J124)</f>
        <v>7577700</v>
      </c>
      <c r="L124" s="510" t="n">
        <v>38811570</v>
      </c>
    </row>
    <row r="125" customFormat="false" ht="12.8" hidden="false" customHeight="false" outlineLevel="0" collapsed="false">
      <c r="A125" s="508" t="s">
        <v>485</v>
      </c>
      <c r="B125" s="509" t="s">
        <v>119</v>
      </c>
      <c r="C125" s="196" t="s">
        <v>590</v>
      </c>
      <c r="D125" s="404" t="s">
        <v>591</v>
      </c>
      <c r="E125" s="510" t="n">
        <v>0</v>
      </c>
      <c r="F125" s="510" t="n">
        <v>0</v>
      </c>
      <c r="G125" s="510" t="n">
        <v>0</v>
      </c>
      <c r="H125" s="510" t="n">
        <v>0</v>
      </c>
      <c r="I125" s="510" t="n">
        <v>0</v>
      </c>
      <c r="J125" s="510" t="n">
        <v>0</v>
      </c>
      <c r="K125" s="510" t="n">
        <f aca="false">SUM(E125:J125)</f>
        <v>0</v>
      </c>
      <c r="L125" s="510" t="n">
        <v>33060</v>
      </c>
    </row>
    <row r="126" customFormat="false" ht="12.8" hidden="false" customHeight="false" outlineLevel="0" collapsed="false">
      <c r="A126" s="508" t="s">
        <v>485</v>
      </c>
      <c r="B126" s="509" t="s">
        <v>119</v>
      </c>
      <c r="C126" s="196" t="s">
        <v>592</v>
      </c>
      <c r="D126" s="404" t="s">
        <v>593</v>
      </c>
      <c r="E126" s="510" t="n">
        <v>0</v>
      </c>
      <c r="F126" s="510" t="n">
        <v>0</v>
      </c>
      <c r="G126" s="510" t="n">
        <v>0</v>
      </c>
      <c r="H126" s="510" t="n">
        <v>0</v>
      </c>
      <c r="I126" s="510" t="n">
        <v>0</v>
      </c>
      <c r="J126" s="510" t="n">
        <v>0</v>
      </c>
      <c r="K126" s="510" t="n">
        <f aca="false">SUM(E126:J126)</f>
        <v>0</v>
      </c>
      <c r="L126" s="510" t="n">
        <v>0</v>
      </c>
    </row>
    <row r="127" customFormat="false" ht="19.5" hidden="false" customHeight="false" outlineLevel="0" collapsed="false">
      <c r="A127" s="508" t="s">
        <v>485</v>
      </c>
      <c r="B127" s="509" t="s">
        <v>119</v>
      </c>
      <c r="C127" s="196" t="s">
        <v>594</v>
      </c>
      <c r="D127" s="404" t="s">
        <v>595</v>
      </c>
      <c r="E127" s="510" t="n">
        <v>0</v>
      </c>
      <c r="F127" s="510" t="n">
        <v>0</v>
      </c>
      <c r="G127" s="510" t="n">
        <v>0</v>
      </c>
      <c r="H127" s="510" t="n">
        <v>0</v>
      </c>
      <c r="I127" s="510" t="n">
        <v>0</v>
      </c>
      <c r="J127" s="510" t="n">
        <v>0</v>
      </c>
      <c r="K127" s="510" t="n">
        <f aca="false">SUM(E127:J127)</f>
        <v>0</v>
      </c>
      <c r="L127" s="510" t="n">
        <v>0</v>
      </c>
    </row>
    <row r="128" customFormat="false" ht="19.5" hidden="false" customHeight="false" outlineLevel="0" collapsed="false">
      <c r="A128" s="508" t="s">
        <v>485</v>
      </c>
      <c r="B128" s="509" t="s">
        <v>119</v>
      </c>
      <c r="C128" s="196" t="s">
        <v>596</v>
      </c>
      <c r="D128" s="404" t="s">
        <v>597</v>
      </c>
      <c r="E128" s="510" t="n">
        <v>0</v>
      </c>
      <c r="F128" s="510" t="n">
        <v>0</v>
      </c>
      <c r="G128" s="510" t="n">
        <v>0</v>
      </c>
      <c r="H128" s="510" t="n">
        <v>0</v>
      </c>
      <c r="I128" s="510" t="n">
        <v>0</v>
      </c>
      <c r="J128" s="510" t="n">
        <v>0</v>
      </c>
      <c r="K128" s="510" t="n">
        <f aca="false">SUM(E128:J128)</f>
        <v>0</v>
      </c>
      <c r="L128" s="510" t="n">
        <v>0</v>
      </c>
    </row>
    <row r="129" customFormat="false" ht="20" hidden="false" customHeight="false" outlineLevel="0" collapsed="false">
      <c r="A129" s="508" t="s">
        <v>485</v>
      </c>
      <c r="B129" s="509" t="s">
        <v>135</v>
      </c>
      <c r="C129" s="196" t="s">
        <v>610</v>
      </c>
      <c r="D129" s="404" t="s">
        <v>611</v>
      </c>
      <c r="E129" s="510" t="n">
        <v>40000</v>
      </c>
      <c r="F129" s="510" t="n">
        <v>40000</v>
      </c>
      <c r="G129" s="510" t="n">
        <v>0</v>
      </c>
      <c r="H129" s="510" t="n">
        <v>160000</v>
      </c>
      <c r="I129" s="510" t="n">
        <v>160000</v>
      </c>
      <c r="J129" s="510" t="n">
        <v>40000</v>
      </c>
      <c r="K129" s="510" t="n">
        <f aca="false">SUM(E129:J129)</f>
        <v>440000</v>
      </c>
      <c r="L129" s="510" t="n">
        <v>13430800</v>
      </c>
    </row>
    <row r="130" customFormat="false" ht="12.8" hidden="false" customHeight="false" outlineLevel="0" collapsed="false">
      <c r="A130" s="508" t="s">
        <v>485</v>
      </c>
      <c r="B130" s="509" t="s">
        <v>142</v>
      </c>
      <c r="C130" s="196" t="s">
        <v>621</v>
      </c>
      <c r="D130" s="404" t="s">
        <v>622</v>
      </c>
      <c r="E130" s="510" t="n">
        <v>1206694</v>
      </c>
      <c r="F130" s="510" t="n">
        <v>12803266</v>
      </c>
      <c r="G130" s="510" t="n">
        <v>5576884</v>
      </c>
      <c r="H130" s="510" t="n">
        <v>12435076</v>
      </c>
      <c r="I130" s="510" t="n">
        <v>6779936</v>
      </c>
      <c r="J130" s="510" t="n">
        <v>4001470</v>
      </c>
      <c r="K130" s="510" t="n">
        <f aca="false">SUM(E130:J130)</f>
        <v>42803326</v>
      </c>
      <c r="L130" s="510" t="n">
        <v>931685719</v>
      </c>
    </row>
    <row r="131" customFormat="false" ht="20" hidden="false" customHeight="false" outlineLevel="0" collapsed="false">
      <c r="A131" s="508" t="s">
        <v>485</v>
      </c>
      <c r="B131" s="509" t="s">
        <v>142</v>
      </c>
      <c r="C131" s="196" t="s">
        <v>623</v>
      </c>
      <c r="D131" s="404" t="s">
        <v>624</v>
      </c>
      <c r="E131" s="510" t="n">
        <v>0</v>
      </c>
      <c r="F131" s="510" t="n">
        <v>0</v>
      </c>
      <c r="G131" s="510" t="n">
        <v>5390000</v>
      </c>
      <c r="H131" s="510" t="n">
        <v>2195050</v>
      </c>
      <c r="I131" s="510" t="n">
        <v>2382840</v>
      </c>
      <c r="J131" s="510" t="n">
        <v>0</v>
      </c>
      <c r="K131" s="510" t="n">
        <f aca="false">SUM(E131:J131)</f>
        <v>9967890</v>
      </c>
      <c r="L131" s="510" t="n">
        <v>272963058</v>
      </c>
    </row>
    <row r="132" customFormat="false" ht="12.8" hidden="false" customHeight="false" outlineLevel="0" collapsed="false">
      <c r="A132" s="508" t="s">
        <v>485</v>
      </c>
      <c r="B132" s="509" t="s">
        <v>142</v>
      </c>
      <c r="C132" s="196" t="s">
        <v>625</v>
      </c>
      <c r="D132" s="404" t="s">
        <v>626</v>
      </c>
      <c r="E132" s="510" t="n">
        <v>176400</v>
      </c>
      <c r="F132" s="510" t="n">
        <v>2381000</v>
      </c>
      <c r="G132" s="510" t="n">
        <v>9470038</v>
      </c>
      <c r="H132" s="510" t="n">
        <v>23340086</v>
      </c>
      <c r="I132" s="510" t="n">
        <v>10231406</v>
      </c>
      <c r="J132" s="510" t="n">
        <v>11105600</v>
      </c>
      <c r="K132" s="510" t="n">
        <f aca="false">SUM(E132:J132)</f>
        <v>56704530</v>
      </c>
      <c r="L132" s="510" t="n">
        <v>2019536391</v>
      </c>
    </row>
    <row r="133" customFormat="false" ht="20" hidden="false" customHeight="false" outlineLevel="0" collapsed="false">
      <c r="A133" s="508" t="s">
        <v>485</v>
      </c>
      <c r="B133" s="509" t="s">
        <v>142</v>
      </c>
      <c r="C133" s="196" t="s">
        <v>627</v>
      </c>
      <c r="D133" s="404" t="s">
        <v>628</v>
      </c>
      <c r="E133" s="510" t="n">
        <v>0</v>
      </c>
      <c r="F133" s="510" t="n">
        <v>0</v>
      </c>
      <c r="G133" s="510" t="n">
        <v>6854400</v>
      </c>
      <c r="H133" s="510" t="n">
        <v>12705600</v>
      </c>
      <c r="I133" s="510" t="n">
        <v>0</v>
      </c>
      <c r="J133" s="510" t="n">
        <v>6451200</v>
      </c>
      <c r="K133" s="510" t="n">
        <f aca="false">SUM(E133:J133)</f>
        <v>26011200</v>
      </c>
      <c r="L133" s="510" t="n">
        <v>606320817</v>
      </c>
    </row>
    <row r="134" customFormat="false" ht="12.8" hidden="false" customHeight="false" outlineLevel="0" collapsed="false">
      <c r="A134" s="508" t="s">
        <v>485</v>
      </c>
      <c r="B134" s="509" t="s">
        <v>142</v>
      </c>
      <c r="C134" s="196" t="s">
        <v>397</v>
      </c>
      <c r="D134" s="404" t="s">
        <v>629</v>
      </c>
      <c r="E134" s="510" t="n">
        <v>0</v>
      </c>
      <c r="F134" s="510" t="n">
        <v>0</v>
      </c>
      <c r="G134" s="510" t="n">
        <v>0</v>
      </c>
      <c r="H134" s="510" t="n">
        <v>0</v>
      </c>
      <c r="I134" s="510" t="n">
        <v>0</v>
      </c>
      <c r="J134" s="510" t="n">
        <v>0</v>
      </c>
      <c r="K134" s="510" t="n">
        <f aca="false">SUM(E134:J134)</f>
        <v>0</v>
      </c>
      <c r="L134" s="510" t="n">
        <v>842135</v>
      </c>
    </row>
    <row r="135" customFormat="false" ht="20" hidden="false" customHeight="false" outlineLevel="0" collapsed="false">
      <c r="A135" s="508" t="s">
        <v>485</v>
      </c>
      <c r="B135" s="509" t="s">
        <v>142</v>
      </c>
      <c r="C135" s="196" t="s">
        <v>630</v>
      </c>
      <c r="D135" s="404" t="s">
        <v>631</v>
      </c>
      <c r="E135" s="510" t="n">
        <v>0</v>
      </c>
      <c r="F135" s="510" t="n">
        <v>0</v>
      </c>
      <c r="G135" s="510" t="n">
        <v>0</v>
      </c>
      <c r="H135" s="510" t="n">
        <v>0</v>
      </c>
      <c r="I135" s="510" t="n">
        <v>0</v>
      </c>
      <c r="J135" s="510" t="n">
        <v>0</v>
      </c>
      <c r="K135" s="510" t="n">
        <f aca="false">SUM(E135:J135)</f>
        <v>0</v>
      </c>
      <c r="L135" s="510" t="n">
        <v>0</v>
      </c>
    </row>
    <row r="136" customFormat="false" ht="20" hidden="false" customHeight="false" outlineLevel="0" collapsed="false">
      <c r="A136" s="508" t="s">
        <v>485</v>
      </c>
      <c r="B136" s="509" t="s">
        <v>142</v>
      </c>
      <c r="C136" s="196" t="s">
        <v>632</v>
      </c>
      <c r="D136" s="404" t="s">
        <v>633</v>
      </c>
      <c r="E136" s="510" t="n">
        <v>23320</v>
      </c>
      <c r="F136" s="510" t="n">
        <v>30520</v>
      </c>
      <c r="G136" s="510" t="n">
        <v>38132</v>
      </c>
      <c r="H136" s="510" t="n">
        <v>277200</v>
      </c>
      <c r="I136" s="510" t="n">
        <v>144396</v>
      </c>
      <c r="J136" s="510" t="n">
        <v>70400</v>
      </c>
      <c r="K136" s="510" t="n">
        <f aca="false">SUM(E136:J136)</f>
        <v>583968</v>
      </c>
      <c r="L136" s="510" t="n">
        <v>43847756</v>
      </c>
    </row>
    <row r="137" customFormat="false" ht="29.15" hidden="false" customHeight="false" outlineLevel="0" collapsed="false">
      <c r="A137" s="508" t="s">
        <v>485</v>
      </c>
      <c r="B137" s="509" t="s">
        <v>142</v>
      </c>
      <c r="C137" s="196" t="s">
        <v>634</v>
      </c>
      <c r="D137" s="404" t="s">
        <v>635</v>
      </c>
      <c r="E137" s="510" t="n">
        <v>0</v>
      </c>
      <c r="F137" s="510" t="n">
        <v>0</v>
      </c>
      <c r="G137" s="510" t="n">
        <v>0</v>
      </c>
      <c r="H137" s="510" t="n">
        <v>0</v>
      </c>
      <c r="I137" s="510" t="n">
        <v>0</v>
      </c>
      <c r="J137" s="510" t="n">
        <v>0</v>
      </c>
      <c r="K137" s="510" t="n">
        <f aca="false">SUM(E137:J137)</f>
        <v>0</v>
      </c>
      <c r="L137" s="510" t="n">
        <v>4019618</v>
      </c>
    </row>
    <row r="138" customFormat="false" ht="20" hidden="false" customHeight="false" outlineLevel="0" collapsed="false">
      <c r="A138" s="508" t="s">
        <v>485</v>
      </c>
      <c r="B138" s="509" t="s">
        <v>142</v>
      </c>
      <c r="C138" s="196" t="s">
        <v>318</v>
      </c>
      <c r="D138" s="404" t="s">
        <v>636</v>
      </c>
      <c r="E138" s="510" t="n">
        <v>0</v>
      </c>
      <c r="F138" s="510" t="n">
        <v>0</v>
      </c>
      <c r="G138" s="510" t="n">
        <v>0</v>
      </c>
      <c r="H138" s="510" t="n">
        <v>0</v>
      </c>
      <c r="I138" s="510" t="n">
        <v>0</v>
      </c>
      <c r="J138" s="510" t="n">
        <v>0</v>
      </c>
      <c r="K138" s="510" t="n">
        <f aca="false">SUM(E138:J138)</f>
        <v>0</v>
      </c>
      <c r="L138" s="510" t="n">
        <v>3306278</v>
      </c>
    </row>
    <row r="139" customFormat="false" ht="20" hidden="false" customHeight="false" outlineLevel="0" collapsed="false">
      <c r="A139" s="508" t="s">
        <v>485</v>
      </c>
      <c r="B139" s="509" t="s">
        <v>142</v>
      </c>
      <c r="C139" s="196" t="s">
        <v>637</v>
      </c>
      <c r="D139" s="404" t="s">
        <v>638</v>
      </c>
      <c r="E139" s="510" t="n">
        <v>0</v>
      </c>
      <c r="F139" s="510" t="n">
        <v>0</v>
      </c>
      <c r="G139" s="510" t="n">
        <v>0</v>
      </c>
      <c r="H139" s="510" t="n">
        <v>0</v>
      </c>
      <c r="I139" s="510" t="n">
        <v>0</v>
      </c>
      <c r="J139" s="510" t="n">
        <v>0</v>
      </c>
      <c r="K139" s="510" t="n">
        <f aca="false">SUM(E139:J139)</f>
        <v>0</v>
      </c>
      <c r="L139" s="510" t="n">
        <v>367304</v>
      </c>
    </row>
    <row r="140" customFormat="false" ht="12.8" hidden="false" customHeight="false" outlineLevel="0" collapsed="false">
      <c r="A140" s="508" t="s">
        <v>485</v>
      </c>
      <c r="B140" s="509" t="s">
        <v>142</v>
      </c>
      <c r="C140" s="196" t="s">
        <v>639</v>
      </c>
      <c r="D140" s="404" t="s">
        <v>640</v>
      </c>
      <c r="E140" s="510" t="n">
        <v>0</v>
      </c>
      <c r="F140" s="510" t="n">
        <v>0</v>
      </c>
      <c r="G140" s="510" t="n">
        <v>4969620</v>
      </c>
      <c r="H140" s="510" t="n">
        <v>12894660</v>
      </c>
      <c r="I140" s="510" t="n">
        <v>329400</v>
      </c>
      <c r="J140" s="510" t="n">
        <v>955300</v>
      </c>
      <c r="K140" s="510" t="n">
        <f aca="false">SUM(E140:J140)</f>
        <v>19148980</v>
      </c>
      <c r="L140" s="510" t="n">
        <v>274098920</v>
      </c>
    </row>
    <row r="141" customFormat="false" ht="12.8" hidden="false" customHeight="false" outlineLevel="0" collapsed="false">
      <c r="A141" s="508" t="s">
        <v>485</v>
      </c>
      <c r="B141" s="509" t="s">
        <v>142</v>
      </c>
      <c r="C141" s="196" t="s">
        <v>373</v>
      </c>
      <c r="D141" s="404" t="s">
        <v>641</v>
      </c>
      <c r="E141" s="510" t="n">
        <v>0</v>
      </c>
      <c r="F141" s="510" t="n">
        <v>0</v>
      </c>
      <c r="G141" s="510" t="n">
        <v>6512282</v>
      </c>
      <c r="H141" s="510" t="n">
        <v>0</v>
      </c>
      <c r="I141" s="510" t="n">
        <v>0</v>
      </c>
      <c r="J141" s="510" t="n">
        <v>0</v>
      </c>
      <c r="K141" s="510" t="n">
        <f aca="false">SUM(E141:J141)</f>
        <v>6512282</v>
      </c>
      <c r="L141" s="510" t="n">
        <v>76732672</v>
      </c>
    </row>
    <row r="142" customFormat="false" ht="20" hidden="false" customHeight="false" outlineLevel="0" collapsed="false">
      <c r="A142" s="508" t="s">
        <v>485</v>
      </c>
      <c r="B142" s="509" t="s">
        <v>142</v>
      </c>
      <c r="C142" s="196" t="s">
        <v>642</v>
      </c>
      <c r="D142" s="404" t="s">
        <v>643</v>
      </c>
      <c r="E142" s="510" t="n">
        <v>0</v>
      </c>
      <c r="F142" s="510" t="n">
        <v>0</v>
      </c>
      <c r="G142" s="510" t="n">
        <v>259435</v>
      </c>
      <c r="H142" s="510" t="n">
        <v>1019060</v>
      </c>
      <c r="I142" s="510" t="n">
        <v>414400</v>
      </c>
      <c r="J142" s="510" t="n">
        <v>387200</v>
      </c>
      <c r="K142" s="510" t="n">
        <f aca="false">SUM(E142:J142)</f>
        <v>2080095</v>
      </c>
      <c r="L142" s="510" t="n">
        <v>77522988</v>
      </c>
    </row>
    <row r="143" customFormat="false" ht="29.15" hidden="false" customHeight="false" outlineLevel="0" collapsed="false">
      <c r="A143" s="508" t="s">
        <v>485</v>
      </c>
      <c r="B143" s="509" t="s">
        <v>142</v>
      </c>
      <c r="C143" s="196" t="s">
        <v>644</v>
      </c>
      <c r="D143" s="404" t="s">
        <v>645</v>
      </c>
      <c r="E143" s="510" t="n">
        <v>0</v>
      </c>
      <c r="F143" s="510" t="n">
        <v>0</v>
      </c>
      <c r="G143" s="510" t="n">
        <v>0</v>
      </c>
      <c r="H143" s="510" t="n">
        <v>0</v>
      </c>
      <c r="I143" s="510" t="n">
        <v>0</v>
      </c>
      <c r="J143" s="510" t="n">
        <v>0</v>
      </c>
      <c r="K143" s="510" t="n">
        <f aca="false">SUM(E143:J143)</f>
        <v>0</v>
      </c>
      <c r="L143" s="510" t="n">
        <v>12565356</v>
      </c>
    </row>
    <row r="144" customFormat="false" ht="20" hidden="false" customHeight="false" outlineLevel="0" collapsed="false">
      <c r="A144" s="508" t="s">
        <v>485</v>
      </c>
      <c r="B144" s="509" t="s">
        <v>142</v>
      </c>
      <c r="C144" s="196" t="s">
        <v>646</v>
      </c>
      <c r="D144" s="404" t="s">
        <v>647</v>
      </c>
      <c r="E144" s="510" t="n">
        <v>116820</v>
      </c>
      <c r="F144" s="510" t="n">
        <v>402912</v>
      </c>
      <c r="G144" s="510" t="n">
        <v>5913970</v>
      </c>
      <c r="H144" s="510" t="n">
        <v>396500</v>
      </c>
      <c r="I144" s="510" t="n">
        <v>437850</v>
      </c>
      <c r="J144" s="510" t="n">
        <v>327000</v>
      </c>
      <c r="K144" s="510" t="n">
        <f aca="false">SUM(E144:J144)</f>
        <v>7595052</v>
      </c>
      <c r="L144" s="510" t="n">
        <v>250141903</v>
      </c>
    </row>
    <row r="145" customFormat="false" ht="20" hidden="false" customHeight="false" outlineLevel="0" collapsed="false">
      <c r="A145" s="508" t="s">
        <v>485</v>
      </c>
      <c r="B145" s="509" t="s">
        <v>142</v>
      </c>
      <c r="C145" s="196" t="s">
        <v>648</v>
      </c>
      <c r="D145" s="404" t="s">
        <v>649</v>
      </c>
      <c r="E145" s="510" t="n">
        <v>0</v>
      </c>
      <c r="F145" s="510" t="n">
        <v>0</v>
      </c>
      <c r="G145" s="510" t="n">
        <v>371280</v>
      </c>
      <c r="H145" s="510" t="n">
        <v>728000</v>
      </c>
      <c r="I145" s="510" t="n">
        <v>0</v>
      </c>
      <c r="J145" s="510" t="n">
        <v>0</v>
      </c>
      <c r="K145" s="510" t="n">
        <f aca="false">SUM(E145:J145)</f>
        <v>1099280</v>
      </c>
      <c r="L145" s="510" t="n">
        <v>98707662</v>
      </c>
    </row>
    <row r="146" customFormat="false" ht="12.8" hidden="false" customHeight="false" outlineLevel="0" collapsed="false">
      <c r="A146" s="508" t="s">
        <v>485</v>
      </c>
      <c r="B146" s="509" t="s">
        <v>142</v>
      </c>
      <c r="C146" s="196" t="s">
        <v>350</v>
      </c>
      <c r="D146" s="404" t="s">
        <v>650</v>
      </c>
      <c r="E146" s="510" t="n">
        <v>0</v>
      </c>
      <c r="F146" s="510" t="n">
        <v>0</v>
      </c>
      <c r="G146" s="510" t="n">
        <v>432000</v>
      </c>
      <c r="H146" s="510" t="n">
        <v>0</v>
      </c>
      <c r="I146" s="510" t="n">
        <v>0</v>
      </c>
      <c r="J146" s="510" t="n">
        <v>0</v>
      </c>
      <c r="K146" s="510" t="n">
        <f aca="false">SUM(E146:J146)</f>
        <v>432000</v>
      </c>
      <c r="L146" s="510" t="n">
        <v>17030456</v>
      </c>
    </row>
    <row r="147" customFormat="false" ht="20" hidden="false" customHeight="false" outlineLevel="0" collapsed="false">
      <c r="A147" s="508" t="s">
        <v>485</v>
      </c>
      <c r="B147" s="509" t="s">
        <v>142</v>
      </c>
      <c r="C147" s="196" t="s">
        <v>660</v>
      </c>
      <c r="D147" s="404" t="s">
        <v>651</v>
      </c>
      <c r="E147" s="510" t="n">
        <v>0</v>
      </c>
      <c r="F147" s="510" t="n">
        <v>0</v>
      </c>
      <c r="G147" s="510" t="n">
        <v>0</v>
      </c>
      <c r="H147" s="510" t="n">
        <v>0</v>
      </c>
      <c r="I147" s="510" t="n">
        <v>0</v>
      </c>
      <c r="J147" s="510" t="n">
        <v>0</v>
      </c>
      <c r="K147" s="510" t="n">
        <f aca="false">SUM(E147:J147)</f>
        <v>0</v>
      </c>
      <c r="L147" s="510" t="n">
        <v>26992242</v>
      </c>
    </row>
    <row r="148" customFormat="false" ht="12.8" hidden="false" customHeight="false" outlineLevel="0" collapsed="false">
      <c r="A148" s="508" t="s">
        <v>485</v>
      </c>
      <c r="B148" s="509" t="s">
        <v>142</v>
      </c>
      <c r="C148" s="196" t="s">
        <v>321</v>
      </c>
      <c r="D148" s="404" t="s">
        <v>661</v>
      </c>
      <c r="E148" s="510" t="n">
        <v>0</v>
      </c>
      <c r="F148" s="510" t="n">
        <v>0</v>
      </c>
      <c r="G148" s="510" t="n">
        <v>2103823</v>
      </c>
      <c r="H148" s="510" t="n">
        <v>0</v>
      </c>
      <c r="I148" s="510" t="n">
        <v>0</v>
      </c>
      <c r="J148" s="510" t="n">
        <v>0</v>
      </c>
      <c r="K148" s="510" t="n">
        <f aca="false">SUM(E148:J148)</f>
        <v>2103823</v>
      </c>
      <c r="L148" s="510" t="n">
        <v>10354445</v>
      </c>
    </row>
    <row r="149" customFormat="false" ht="20" hidden="false" customHeight="false" outlineLevel="0" collapsed="false">
      <c r="A149" s="508" t="s">
        <v>485</v>
      </c>
      <c r="B149" s="509" t="s">
        <v>142</v>
      </c>
      <c r="C149" s="196" t="s">
        <v>204</v>
      </c>
      <c r="D149" s="404" t="s">
        <v>674</v>
      </c>
      <c r="E149" s="510" t="n">
        <v>1800000</v>
      </c>
      <c r="F149" s="510" t="n">
        <v>0</v>
      </c>
      <c r="G149" s="510" t="n">
        <v>36362640</v>
      </c>
      <c r="H149" s="510" t="n">
        <v>27105420</v>
      </c>
      <c r="I149" s="510" t="n">
        <v>12734040</v>
      </c>
      <c r="J149" s="510" t="n">
        <v>4771080</v>
      </c>
      <c r="K149" s="510" t="n">
        <f aca="false">SUM(E149:J149)</f>
        <v>82773180</v>
      </c>
      <c r="L149" s="510" t="n">
        <v>321310474</v>
      </c>
    </row>
    <row r="150" customFormat="false" ht="12.8" hidden="false" customHeight="false" outlineLevel="0" collapsed="false">
      <c r="A150" s="508" t="s">
        <v>485</v>
      </c>
      <c r="B150" s="509" t="s">
        <v>142</v>
      </c>
      <c r="C150" s="196" t="s">
        <v>300</v>
      </c>
      <c r="D150" s="404" t="s">
        <v>685</v>
      </c>
      <c r="E150" s="510" t="n">
        <v>0</v>
      </c>
      <c r="F150" s="510" t="n">
        <v>0</v>
      </c>
      <c r="G150" s="510" t="n">
        <v>0</v>
      </c>
      <c r="H150" s="510" t="n">
        <v>0</v>
      </c>
      <c r="I150" s="510" t="n">
        <v>0</v>
      </c>
      <c r="J150" s="510" t="n">
        <v>0</v>
      </c>
      <c r="K150" s="510" t="n">
        <f aca="false">SUM(E150:J150)</f>
        <v>0</v>
      </c>
      <c r="L150" s="510" t="n">
        <v>18639876</v>
      </c>
    </row>
    <row r="151" customFormat="false" ht="20" hidden="false" customHeight="false" outlineLevel="0" collapsed="false">
      <c r="A151" s="508" t="s">
        <v>485</v>
      </c>
      <c r="B151" s="509" t="s">
        <v>142</v>
      </c>
      <c r="C151" s="196" t="s">
        <v>686</v>
      </c>
      <c r="D151" s="404" t="s">
        <v>687</v>
      </c>
      <c r="E151" s="510" t="n">
        <v>0</v>
      </c>
      <c r="F151" s="510" t="n">
        <v>0</v>
      </c>
      <c r="G151" s="510" t="n">
        <v>0</v>
      </c>
      <c r="H151" s="510" t="n">
        <v>0</v>
      </c>
      <c r="I151" s="510" t="n">
        <v>0</v>
      </c>
      <c r="J151" s="510" t="n">
        <v>0</v>
      </c>
      <c r="K151" s="510" t="n">
        <f aca="false">SUM(E151:J151)</f>
        <v>0</v>
      </c>
      <c r="L151" s="510" t="n">
        <v>0</v>
      </c>
    </row>
    <row r="152" customFormat="false" ht="12.8" hidden="false" customHeight="false" outlineLevel="0" collapsed="false">
      <c r="A152" s="508" t="s">
        <v>485</v>
      </c>
      <c r="B152" s="509" t="s">
        <v>142</v>
      </c>
      <c r="C152" s="196" t="s">
        <v>302</v>
      </c>
      <c r="D152" s="404" t="s">
        <v>695</v>
      </c>
      <c r="E152" s="510" t="n">
        <v>393300</v>
      </c>
      <c r="F152" s="510" t="n">
        <v>0</v>
      </c>
      <c r="G152" s="510" t="n">
        <v>9221028</v>
      </c>
      <c r="H152" s="510" t="n">
        <v>14172168</v>
      </c>
      <c r="I152" s="510" t="n">
        <v>4668000</v>
      </c>
      <c r="J152" s="510" t="n">
        <v>4066632</v>
      </c>
      <c r="K152" s="510" t="n">
        <f aca="false">SUM(E152:J152)</f>
        <v>32521128</v>
      </c>
      <c r="L152" s="510" t="n">
        <v>158077884</v>
      </c>
    </row>
    <row r="153" customFormat="false" ht="20" hidden="false" customHeight="false" outlineLevel="0" collapsed="false">
      <c r="A153" s="508" t="s">
        <v>485</v>
      </c>
      <c r="B153" s="509" t="s">
        <v>142</v>
      </c>
      <c r="C153" s="196" t="s">
        <v>696</v>
      </c>
      <c r="D153" s="404" t="s">
        <v>697</v>
      </c>
      <c r="E153" s="510" t="n">
        <v>0</v>
      </c>
      <c r="F153" s="510" t="n">
        <v>0</v>
      </c>
      <c r="G153" s="510" t="n">
        <v>0</v>
      </c>
      <c r="H153" s="510" t="n">
        <v>5115600</v>
      </c>
      <c r="I153" s="510" t="n">
        <v>0</v>
      </c>
      <c r="J153" s="510" t="n">
        <v>0</v>
      </c>
      <c r="K153" s="510" t="n">
        <f aca="false">SUM(E153:J153)</f>
        <v>5115600</v>
      </c>
      <c r="L153" s="510" t="n">
        <v>55176138</v>
      </c>
    </row>
    <row r="154" customFormat="false" ht="12.8" hidden="false" customHeight="false" outlineLevel="0" collapsed="false">
      <c r="A154" s="508" t="s">
        <v>485</v>
      </c>
      <c r="B154" s="509" t="s">
        <v>142</v>
      </c>
      <c r="C154" s="196" t="s">
        <v>453</v>
      </c>
      <c r="D154" s="404" t="s">
        <v>710</v>
      </c>
      <c r="E154" s="510" t="n">
        <v>0</v>
      </c>
      <c r="F154" s="510" t="n">
        <v>0</v>
      </c>
      <c r="G154" s="510" t="n">
        <v>0</v>
      </c>
      <c r="H154" s="510" t="n">
        <v>0</v>
      </c>
      <c r="I154" s="510" t="n">
        <v>0</v>
      </c>
      <c r="J154" s="510" t="n">
        <v>0</v>
      </c>
      <c r="K154" s="510" t="n">
        <f aca="false">SUM(E154:J154)</f>
        <v>0</v>
      </c>
      <c r="L154" s="510" t="n">
        <v>30278140</v>
      </c>
    </row>
    <row r="155" customFormat="false" ht="20" hidden="false" customHeight="false" outlineLevel="0" collapsed="false">
      <c r="A155" s="508" t="s">
        <v>485</v>
      </c>
      <c r="B155" s="509" t="s">
        <v>142</v>
      </c>
      <c r="C155" s="196" t="s">
        <v>719</v>
      </c>
      <c r="D155" s="404" t="s">
        <v>720</v>
      </c>
      <c r="E155" s="510" t="n">
        <v>0</v>
      </c>
      <c r="F155" s="510" t="n">
        <v>0</v>
      </c>
      <c r="G155" s="510" t="n">
        <v>516000</v>
      </c>
      <c r="H155" s="510" t="n">
        <v>0</v>
      </c>
      <c r="I155" s="510" t="n">
        <v>0</v>
      </c>
      <c r="J155" s="510" t="n">
        <v>0</v>
      </c>
      <c r="K155" s="510" t="n">
        <f aca="false">SUM(E155:J155)</f>
        <v>516000</v>
      </c>
      <c r="L155" s="510" t="n">
        <v>24150062</v>
      </c>
    </row>
    <row r="156" customFormat="false" ht="20" hidden="false" customHeight="false" outlineLevel="0" collapsed="false">
      <c r="A156" s="508" t="s">
        <v>485</v>
      </c>
      <c r="B156" s="509" t="s">
        <v>142</v>
      </c>
      <c r="C156" s="196" t="s">
        <v>721</v>
      </c>
      <c r="D156" s="404" t="s">
        <v>722</v>
      </c>
      <c r="E156" s="510" t="n">
        <v>0</v>
      </c>
      <c r="F156" s="510" t="n">
        <v>0</v>
      </c>
      <c r="G156" s="510" t="n">
        <v>700000</v>
      </c>
      <c r="H156" s="510" t="n">
        <v>700000</v>
      </c>
      <c r="I156" s="510" t="n">
        <v>0</v>
      </c>
      <c r="J156" s="510" t="n">
        <v>0</v>
      </c>
      <c r="K156" s="510" t="n">
        <f aca="false">SUM(E156:J156)</f>
        <v>1400000</v>
      </c>
      <c r="L156" s="510" t="n">
        <v>37456150</v>
      </c>
    </row>
    <row r="157" customFormat="false" ht="20" hidden="false" customHeight="false" outlineLevel="0" collapsed="false">
      <c r="A157" s="508" t="s">
        <v>485</v>
      </c>
      <c r="B157" s="509" t="s">
        <v>142</v>
      </c>
      <c r="C157" s="196" t="s">
        <v>723</v>
      </c>
      <c r="D157" s="404" t="s">
        <v>724</v>
      </c>
      <c r="E157" s="510" t="n">
        <v>0</v>
      </c>
      <c r="F157" s="510" t="n">
        <v>0</v>
      </c>
      <c r="G157" s="510" t="n">
        <v>135900</v>
      </c>
      <c r="H157" s="510" t="n">
        <v>0</v>
      </c>
      <c r="I157" s="510" t="n">
        <v>0</v>
      </c>
      <c r="J157" s="510" t="n">
        <v>0</v>
      </c>
      <c r="K157" s="510" t="n">
        <f aca="false">SUM(E157:J157)</f>
        <v>135900</v>
      </c>
      <c r="L157" s="510" t="n">
        <v>6574518</v>
      </c>
    </row>
    <row r="158" customFormat="false" ht="20" hidden="false" customHeight="false" outlineLevel="0" collapsed="false">
      <c r="A158" s="508" t="s">
        <v>485</v>
      </c>
      <c r="B158" s="509" t="s">
        <v>142</v>
      </c>
      <c r="C158" s="196" t="s">
        <v>725</v>
      </c>
      <c r="D158" s="404" t="s">
        <v>726</v>
      </c>
      <c r="E158" s="510" t="n">
        <v>0</v>
      </c>
      <c r="F158" s="510" t="n">
        <v>0</v>
      </c>
      <c r="G158" s="510" t="n">
        <v>0</v>
      </c>
      <c r="H158" s="510" t="n">
        <v>0</v>
      </c>
      <c r="I158" s="510" t="n">
        <v>0</v>
      </c>
      <c r="J158" s="510" t="n">
        <v>0</v>
      </c>
      <c r="K158" s="510" t="n">
        <f aca="false">SUM(E158:J158)</f>
        <v>0</v>
      </c>
      <c r="L158" s="510" t="n">
        <v>3017824</v>
      </c>
    </row>
    <row r="159" customFormat="false" ht="20" hidden="false" customHeight="false" outlineLevel="0" collapsed="false">
      <c r="A159" s="508" t="s">
        <v>485</v>
      </c>
      <c r="B159" s="509" t="s">
        <v>142</v>
      </c>
      <c r="C159" s="196" t="s">
        <v>431</v>
      </c>
      <c r="D159" s="404" t="s">
        <v>727</v>
      </c>
      <c r="E159" s="510" t="n">
        <v>0</v>
      </c>
      <c r="F159" s="510" t="n">
        <v>0</v>
      </c>
      <c r="G159" s="510" t="n">
        <v>0</v>
      </c>
      <c r="H159" s="510" t="n">
        <v>0</v>
      </c>
      <c r="I159" s="510" t="n">
        <v>0</v>
      </c>
      <c r="J159" s="510" t="n">
        <v>0</v>
      </c>
      <c r="K159" s="510" t="n">
        <f aca="false">SUM(E159:J159)</f>
        <v>0</v>
      </c>
      <c r="L159" s="510" t="n">
        <v>15554418</v>
      </c>
    </row>
    <row r="160" customFormat="false" ht="12.8" hidden="false" customHeight="false" outlineLevel="0" collapsed="false">
      <c r="A160" s="508" t="s">
        <v>485</v>
      </c>
      <c r="B160" s="509" t="s">
        <v>142</v>
      </c>
      <c r="C160" s="196" t="s">
        <v>728</v>
      </c>
      <c r="D160" s="404" t="s">
        <v>729</v>
      </c>
      <c r="E160" s="510" t="n">
        <v>0</v>
      </c>
      <c r="F160" s="510" t="n">
        <v>0</v>
      </c>
      <c r="G160" s="510" t="n">
        <v>0</v>
      </c>
      <c r="H160" s="510" t="n">
        <v>20614600</v>
      </c>
      <c r="I160" s="510" t="n">
        <v>0</v>
      </c>
      <c r="J160" s="510" t="n">
        <v>0</v>
      </c>
      <c r="K160" s="510" t="n">
        <f aca="false">SUM(E160:J160)</f>
        <v>20614600</v>
      </c>
      <c r="L160" s="510" t="n">
        <v>161337270</v>
      </c>
    </row>
    <row r="161" customFormat="false" ht="20" hidden="false" customHeight="false" outlineLevel="0" collapsed="false">
      <c r="A161" s="508" t="s">
        <v>485</v>
      </c>
      <c r="B161" s="509" t="s">
        <v>142</v>
      </c>
      <c r="C161" s="196" t="s">
        <v>730</v>
      </c>
      <c r="D161" s="404" t="s">
        <v>731</v>
      </c>
      <c r="E161" s="510" t="n">
        <v>0</v>
      </c>
      <c r="F161" s="510" t="n">
        <v>0</v>
      </c>
      <c r="G161" s="510" t="n">
        <v>45099</v>
      </c>
      <c r="H161" s="510" t="n">
        <v>0</v>
      </c>
      <c r="I161" s="510" t="n">
        <v>0</v>
      </c>
      <c r="J161" s="510" t="n">
        <v>0</v>
      </c>
      <c r="K161" s="510" t="n">
        <f aca="false">SUM(E161:J161)</f>
        <v>45099</v>
      </c>
      <c r="L161" s="510" t="n">
        <v>9617306</v>
      </c>
    </row>
    <row r="162" customFormat="false" ht="12.8" hidden="false" customHeight="false" outlineLevel="0" collapsed="false">
      <c r="A162" s="508" t="s">
        <v>485</v>
      </c>
      <c r="B162" s="509" t="s">
        <v>142</v>
      </c>
      <c r="C162" s="196" t="s">
        <v>732</v>
      </c>
      <c r="D162" s="404" t="s">
        <v>733</v>
      </c>
      <c r="E162" s="510" t="n">
        <v>0</v>
      </c>
      <c r="F162" s="510" t="n">
        <v>0</v>
      </c>
      <c r="G162" s="510" t="n">
        <v>0</v>
      </c>
      <c r="H162" s="510" t="n">
        <v>0</v>
      </c>
      <c r="I162" s="510" t="n">
        <v>0</v>
      </c>
      <c r="J162" s="510" t="n">
        <v>0</v>
      </c>
      <c r="K162" s="510" t="n">
        <f aca="false">SUM(E162:J162)</f>
        <v>0</v>
      </c>
      <c r="L162" s="510" t="n">
        <v>182894</v>
      </c>
    </row>
    <row r="163" customFormat="false" ht="12.8" hidden="false" customHeight="false" outlineLevel="0" collapsed="false">
      <c r="A163" s="508" t="s">
        <v>485</v>
      </c>
      <c r="B163" s="509" t="s">
        <v>142</v>
      </c>
      <c r="C163" s="196" t="s">
        <v>734</v>
      </c>
      <c r="D163" s="404" t="s">
        <v>735</v>
      </c>
      <c r="E163" s="510" t="n">
        <v>0</v>
      </c>
      <c r="F163" s="510" t="n">
        <v>0</v>
      </c>
      <c r="G163" s="510" t="n">
        <v>0</v>
      </c>
      <c r="H163" s="510" t="n">
        <v>0</v>
      </c>
      <c r="I163" s="510" t="n">
        <v>0</v>
      </c>
      <c r="J163" s="510" t="n">
        <v>0</v>
      </c>
      <c r="K163" s="510" t="n">
        <f aca="false">SUM(E163:J163)</f>
        <v>0</v>
      </c>
      <c r="L163" s="510" t="n">
        <v>1060800</v>
      </c>
    </row>
    <row r="164" customFormat="false" ht="12.8" hidden="false" customHeight="false" outlineLevel="0" collapsed="false">
      <c r="A164" s="508" t="s">
        <v>485</v>
      </c>
      <c r="B164" s="509" t="s">
        <v>142</v>
      </c>
      <c r="C164" s="196" t="s">
        <v>736</v>
      </c>
      <c r="D164" s="404" t="s">
        <v>737</v>
      </c>
      <c r="E164" s="510" t="n">
        <v>0</v>
      </c>
      <c r="F164" s="510" t="n">
        <v>0</v>
      </c>
      <c r="G164" s="510" t="n">
        <v>0</v>
      </c>
      <c r="H164" s="510" t="n">
        <v>0</v>
      </c>
      <c r="I164" s="510" t="n">
        <v>0</v>
      </c>
      <c r="J164" s="510" t="n">
        <v>0</v>
      </c>
      <c r="K164" s="510" t="n">
        <f aca="false">SUM(E164:J164)</f>
        <v>0</v>
      </c>
      <c r="L164" s="510" t="n">
        <v>4509090</v>
      </c>
    </row>
    <row r="165" customFormat="false" ht="20" hidden="false" customHeight="false" outlineLevel="0" collapsed="false">
      <c r="A165" s="508" t="s">
        <v>485</v>
      </c>
      <c r="B165" s="509" t="s">
        <v>142</v>
      </c>
      <c r="C165" s="196" t="s">
        <v>738</v>
      </c>
      <c r="D165" s="404" t="s">
        <v>739</v>
      </c>
      <c r="E165" s="510" t="n">
        <v>0</v>
      </c>
      <c r="F165" s="510" t="n">
        <v>0</v>
      </c>
      <c r="G165" s="510" t="n">
        <v>0</v>
      </c>
      <c r="H165" s="510" t="n">
        <v>0</v>
      </c>
      <c r="I165" s="510" t="n">
        <v>0</v>
      </c>
      <c r="J165" s="510" t="n">
        <v>0</v>
      </c>
      <c r="K165" s="510" t="n">
        <f aca="false">SUM(E165:J165)</f>
        <v>0</v>
      </c>
      <c r="L165" s="510" t="n">
        <v>0</v>
      </c>
    </row>
    <row r="166" customFormat="false" ht="12.8" hidden="false" customHeight="false" outlineLevel="0" collapsed="false">
      <c r="A166" s="508" t="s">
        <v>485</v>
      </c>
      <c r="B166" s="509" t="s">
        <v>142</v>
      </c>
      <c r="C166" s="196" t="s">
        <v>740</v>
      </c>
      <c r="D166" s="404" t="s">
        <v>741</v>
      </c>
      <c r="E166" s="510" t="n">
        <v>0</v>
      </c>
      <c r="F166" s="510" t="n">
        <v>0</v>
      </c>
      <c r="G166" s="510" t="n">
        <v>0</v>
      </c>
      <c r="H166" s="510" t="n">
        <v>0</v>
      </c>
      <c r="I166" s="510" t="n">
        <v>0</v>
      </c>
      <c r="J166" s="510" t="n">
        <v>0</v>
      </c>
      <c r="K166" s="510" t="n">
        <f aca="false">SUM(E166:J166)</f>
        <v>0</v>
      </c>
      <c r="L166" s="510" t="n">
        <v>5070592</v>
      </c>
    </row>
    <row r="167" customFormat="false" ht="20" hidden="false" customHeight="false" outlineLevel="0" collapsed="false">
      <c r="A167" s="508" t="s">
        <v>485</v>
      </c>
      <c r="B167" s="509" t="s">
        <v>142</v>
      </c>
      <c r="C167" s="196" t="s">
        <v>742</v>
      </c>
      <c r="D167" s="404" t="s">
        <v>743</v>
      </c>
      <c r="E167" s="510" t="n">
        <v>0</v>
      </c>
      <c r="F167" s="510" t="n">
        <v>0</v>
      </c>
      <c r="G167" s="510" t="n">
        <v>0</v>
      </c>
      <c r="H167" s="510" t="n">
        <v>0</v>
      </c>
      <c r="I167" s="510" t="n">
        <v>0</v>
      </c>
      <c r="J167" s="510" t="n">
        <v>0</v>
      </c>
      <c r="K167" s="510" t="n">
        <f aca="false">SUM(E167:J167)</f>
        <v>0</v>
      </c>
      <c r="L167" s="510" t="n">
        <v>0</v>
      </c>
    </row>
    <row r="168" customFormat="false" ht="12.8" hidden="false" customHeight="false" outlineLevel="0" collapsed="false">
      <c r="A168" s="508" t="s">
        <v>485</v>
      </c>
      <c r="B168" s="509" t="s">
        <v>142</v>
      </c>
      <c r="C168" s="196" t="s">
        <v>744</v>
      </c>
      <c r="D168" s="404" t="s">
        <v>745</v>
      </c>
      <c r="E168" s="510" t="n">
        <v>0</v>
      </c>
      <c r="F168" s="510" t="n">
        <v>0</v>
      </c>
      <c r="G168" s="510" t="n">
        <v>196000</v>
      </c>
      <c r="H168" s="510" t="n">
        <v>924000</v>
      </c>
      <c r="I168" s="510" t="n">
        <v>0</v>
      </c>
      <c r="J168" s="510" t="n">
        <v>1848000</v>
      </c>
      <c r="K168" s="510" t="n">
        <f aca="false">SUM(E168:J168)</f>
        <v>2968000</v>
      </c>
      <c r="L168" s="510" t="n">
        <v>23491640</v>
      </c>
    </row>
    <row r="169" customFormat="false" ht="20" hidden="false" customHeight="false" outlineLevel="0" collapsed="false">
      <c r="A169" s="508" t="s">
        <v>485</v>
      </c>
      <c r="B169" s="509" t="s">
        <v>142</v>
      </c>
      <c r="C169" s="196" t="s">
        <v>746</v>
      </c>
      <c r="D169" s="404" t="s">
        <v>747</v>
      </c>
      <c r="E169" s="510" t="n">
        <v>0</v>
      </c>
      <c r="F169" s="510" t="n">
        <v>0</v>
      </c>
      <c r="G169" s="510" t="n">
        <v>0</v>
      </c>
      <c r="H169" s="510" t="n">
        <v>0</v>
      </c>
      <c r="I169" s="510" t="n">
        <v>0</v>
      </c>
      <c r="J169" s="510" t="n">
        <v>0</v>
      </c>
      <c r="K169" s="510" t="n">
        <f aca="false">SUM(E169:J169)</f>
        <v>0</v>
      </c>
      <c r="L169" s="510" t="n">
        <v>4441700</v>
      </c>
    </row>
    <row r="170" customFormat="false" ht="12.8" hidden="false" customHeight="false" outlineLevel="0" collapsed="false">
      <c r="A170" s="508" t="s">
        <v>485</v>
      </c>
      <c r="B170" s="509" t="s">
        <v>142</v>
      </c>
      <c r="C170" s="196" t="s">
        <v>748</v>
      </c>
      <c r="D170" s="404" t="s">
        <v>749</v>
      </c>
      <c r="E170" s="510" t="n">
        <v>0</v>
      </c>
      <c r="F170" s="510" t="n">
        <v>0</v>
      </c>
      <c r="G170" s="510" t="n">
        <v>0</v>
      </c>
      <c r="H170" s="510" t="n">
        <v>0</v>
      </c>
      <c r="I170" s="510" t="n">
        <v>0</v>
      </c>
      <c r="J170" s="510" t="n">
        <v>0</v>
      </c>
      <c r="K170" s="510" t="n">
        <f aca="false">SUM(E170:J170)</f>
        <v>0</v>
      </c>
      <c r="L170" s="510" t="n">
        <v>28399300</v>
      </c>
    </row>
    <row r="171" customFormat="false" ht="29.15" hidden="false" customHeight="false" outlineLevel="0" collapsed="false">
      <c r="A171" s="508" t="s">
        <v>485</v>
      </c>
      <c r="B171" s="509" t="s">
        <v>142</v>
      </c>
      <c r="C171" s="196" t="s">
        <v>750</v>
      </c>
      <c r="D171" s="404" t="s">
        <v>751</v>
      </c>
      <c r="E171" s="510" t="n">
        <v>0</v>
      </c>
      <c r="F171" s="510" t="n">
        <v>0</v>
      </c>
      <c r="G171" s="510" t="n">
        <v>0</v>
      </c>
      <c r="H171" s="510" t="n">
        <v>0</v>
      </c>
      <c r="I171" s="510" t="n">
        <v>0</v>
      </c>
      <c r="J171" s="510" t="n">
        <v>0</v>
      </c>
      <c r="K171" s="510" t="n">
        <f aca="false">SUM(E171:J171)</f>
        <v>0</v>
      </c>
      <c r="L171" s="510" t="n">
        <v>7868930</v>
      </c>
    </row>
    <row r="172" customFormat="false" ht="20" hidden="false" customHeight="false" outlineLevel="0" collapsed="false">
      <c r="A172" s="508" t="s">
        <v>485</v>
      </c>
      <c r="B172" s="509" t="s">
        <v>142</v>
      </c>
      <c r="C172" s="196" t="s">
        <v>752</v>
      </c>
      <c r="D172" s="404" t="s">
        <v>753</v>
      </c>
      <c r="E172" s="510" t="n">
        <v>0</v>
      </c>
      <c r="F172" s="510" t="n">
        <v>0</v>
      </c>
      <c r="G172" s="510" t="n">
        <v>0</v>
      </c>
      <c r="H172" s="510" t="n">
        <v>0</v>
      </c>
      <c r="I172" s="510" t="n">
        <v>0</v>
      </c>
      <c r="J172" s="510" t="n">
        <v>0</v>
      </c>
      <c r="K172" s="510" t="n">
        <f aca="false">SUM(E172:J172)</f>
        <v>0</v>
      </c>
      <c r="L172" s="510" t="n">
        <v>875824112</v>
      </c>
    </row>
    <row r="173" customFormat="false" ht="12.8" hidden="false" customHeight="false" outlineLevel="0" collapsed="false">
      <c r="A173" s="508" t="s">
        <v>485</v>
      </c>
      <c r="B173" s="509" t="s">
        <v>142</v>
      </c>
      <c r="C173" s="196" t="s">
        <v>447</v>
      </c>
      <c r="D173" s="404" t="s">
        <v>754</v>
      </c>
      <c r="E173" s="510" t="n">
        <v>0</v>
      </c>
      <c r="F173" s="510" t="n">
        <v>0</v>
      </c>
      <c r="G173" s="510" t="n">
        <v>0</v>
      </c>
      <c r="H173" s="510" t="n">
        <v>0</v>
      </c>
      <c r="I173" s="510" t="n">
        <v>0</v>
      </c>
      <c r="J173" s="510" t="n">
        <v>0</v>
      </c>
      <c r="K173" s="510" t="n">
        <f aca="false">SUM(E173:J173)</f>
        <v>0</v>
      </c>
      <c r="L173" s="510" t="n">
        <v>0</v>
      </c>
    </row>
    <row r="174" customFormat="false" ht="20" hidden="false" customHeight="false" outlineLevel="0" collapsed="false">
      <c r="A174" s="508" t="s">
        <v>485</v>
      </c>
      <c r="B174" s="509" t="s">
        <v>142</v>
      </c>
      <c r="C174" s="196" t="s">
        <v>755</v>
      </c>
      <c r="D174" s="404" t="s">
        <v>756</v>
      </c>
      <c r="E174" s="510" t="n">
        <v>0</v>
      </c>
      <c r="F174" s="510" t="n">
        <v>0</v>
      </c>
      <c r="G174" s="510" t="n">
        <v>0</v>
      </c>
      <c r="H174" s="510" t="n">
        <v>0</v>
      </c>
      <c r="I174" s="510" t="n">
        <v>0</v>
      </c>
      <c r="J174" s="510" t="n">
        <v>0</v>
      </c>
      <c r="K174" s="510" t="n">
        <f aca="false">SUM(E174:J174)</f>
        <v>0</v>
      </c>
      <c r="L174" s="510" t="n">
        <v>0</v>
      </c>
    </row>
    <row r="175" customFormat="false" ht="12.8" hidden="false" customHeight="false" outlineLevel="0" collapsed="false">
      <c r="A175" s="508" t="s">
        <v>485</v>
      </c>
      <c r="B175" s="509" t="s">
        <v>142</v>
      </c>
      <c r="C175" s="196" t="s">
        <v>451</v>
      </c>
      <c r="D175" s="404" t="s">
        <v>757</v>
      </c>
      <c r="E175" s="510" t="n">
        <v>0</v>
      </c>
      <c r="F175" s="510" t="n">
        <v>0</v>
      </c>
      <c r="G175" s="510" t="n">
        <v>0</v>
      </c>
      <c r="H175" s="510" t="n">
        <v>0</v>
      </c>
      <c r="I175" s="510" t="n">
        <v>0</v>
      </c>
      <c r="J175" s="510" t="n">
        <v>0</v>
      </c>
      <c r="K175" s="510" t="n">
        <f aca="false">SUM(E175:J175)</f>
        <v>0</v>
      </c>
      <c r="L175" s="510" t="n">
        <v>490614</v>
      </c>
    </row>
    <row r="176" customFormat="false" ht="20" hidden="false" customHeight="false" outlineLevel="0" collapsed="false">
      <c r="A176" s="508" t="s">
        <v>485</v>
      </c>
      <c r="B176" s="509" t="s">
        <v>142</v>
      </c>
      <c r="C176" s="196" t="s">
        <v>758</v>
      </c>
      <c r="D176" s="404" t="s">
        <v>759</v>
      </c>
      <c r="E176" s="510" t="n">
        <v>0</v>
      </c>
      <c r="F176" s="510" t="n">
        <v>0</v>
      </c>
      <c r="G176" s="510" t="n">
        <v>0</v>
      </c>
      <c r="H176" s="510" t="n">
        <v>0</v>
      </c>
      <c r="I176" s="510" t="n">
        <v>0</v>
      </c>
      <c r="J176" s="510" t="n">
        <v>0</v>
      </c>
      <c r="K176" s="510" t="n">
        <f aca="false">SUM(E176:J176)</f>
        <v>0</v>
      </c>
      <c r="L176" s="510" t="n">
        <v>0</v>
      </c>
    </row>
    <row r="177" customFormat="false" ht="20" hidden="false" customHeight="false" outlineLevel="0" collapsed="false">
      <c r="A177" s="508" t="s">
        <v>485</v>
      </c>
      <c r="B177" s="509" t="s">
        <v>142</v>
      </c>
      <c r="C177" s="196" t="s">
        <v>760</v>
      </c>
      <c r="D177" s="404" t="s">
        <v>761</v>
      </c>
      <c r="E177" s="510" t="n">
        <v>0</v>
      </c>
      <c r="F177" s="510" t="n">
        <v>0</v>
      </c>
      <c r="G177" s="510" t="n">
        <v>0</v>
      </c>
      <c r="H177" s="510" t="n">
        <v>0</v>
      </c>
      <c r="I177" s="510" t="n">
        <v>0</v>
      </c>
      <c r="J177" s="510" t="n">
        <v>0</v>
      </c>
      <c r="K177" s="510" t="n">
        <f aca="false">SUM(E177:J177)</f>
        <v>0</v>
      </c>
      <c r="L177" s="510" t="n">
        <v>481620</v>
      </c>
    </row>
    <row r="178" customFormat="false" ht="20" hidden="false" customHeight="false" outlineLevel="0" collapsed="false">
      <c r="A178" s="508" t="s">
        <v>485</v>
      </c>
      <c r="B178" s="509" t="s">
        <v>142</v>
      </c>
      <c r="C178" s="196" t="s">
        <v>762</v>
      </c>
      <c r="D178" s="404" t="s">
        <v>763</v>
      </c>
      <c r="E178" s="510" t="n">
        <v>0</v>
      </c>
      <c r="F178" s="510" t="n">
        <v>0</v>
      </c>
      <c r="G178" s="510" t="n">
        <v>0</v>
      </c>
      <c r="H178" s="510" t="n">
        <v>0</v>
      </c>
      <c r="I178" s="510" t="n">
        <v>0</v>
      </c>
      <c r="J178" s="510" t="n">
        <v>0</v>
      </c>
      <c r="K178" s="510" t="n">
        <f aca="false">SUM(E178:J178)</f>
        <v>0</v>
      </c>
      <c r="L178" s="510" t="n">
        <v>0</v>
      </c>
    </row>
    <row r="179" customFormat="false" ht="20" hidden="false" customHeight="false" outlineLevel="0" collapsed="false">
      <c r="A179" s="508" t="s">
        <v>485</v>
      </c>
      <c r="B179" s="509" t="s">
        <v>142</v>
      </c>
      <c r="C179" s="196" t="s">
        <v>764</v>
      </c>
      <c r="D179" s="404" t="s">
        <v>765</v>
      </c>
      <c r="E179" s="510" t="n">
        <v>0</v>
      </c>
      <c r="F179" s="510" t="n">
        <v>0</v>
      </c>
      <c r="G179" s="510" t="n">
        <v>0</v>
      </c>
      <c r="H179" s="510" t="n">
        <v>0</v>
      </c>
      <c r="I179" s="510" t="n">
        <v>0</v>
      </c>
      <c r="J179" s="510" t="n">
        <v>0</v>
      </c>
      <c r="K179" s="510" t="n">
        <f aca="false">SUM(E179:J179)</f>
        <v>0</v>
      </c>
      <c r="L179" s="510" t="n">
        <v>0</v>
      </c>
    </row>
    <row r="180" customFormat="false" ht="20" hidden="false" customHeight="false" outlineLevel="0" collapsed="false">
      <c r="A180" s="508" t="s">
        <v>485</v>
      </c>
      <c r="B180" s="509" t="s">
        <v>142</v>
      </c>
      <c r="C180" s="196" t="s">
        <v>766</v>
      </c>
      <c r="D180" s="404" t="s">
        <v>767</v>
      </c>
      <c r="E180" s="510" t="n">
        <v>0</v>
      </c>
      <c r="F180" s="510" t="n">
        <v>0</v>
      </c>
      <c r="G180" s="510" t="n">
        <v>0</v>
      </c>
      <c r="H180" s="510" t="n">
        <v>12912758</v>
      </c>
      <c r="I180" s="510" t="n">
        <v>2536694</v>
      </c>
      <c r="J180" s="510" t="n">
        <v>0</v>
      </c>
      <c r="K180" s="510" t="n">
        <f aca="false">SUM(E180:J180)</f>
        <v>15449452</v>
      </c>
      <c r="L180" s="510" t="n">
        <v>206270465</v>
      </c>
    </row>
    <row r="181" customFormat="false" ht="20" hidden="false" customHeight="false" outlineLevel="0" collapsed="false">
      <c r="A181" s="508" t="s">
        <v>485</v>
      </c>
      <c r="B181" s="509" t="s">
        <v>142</v>
      </c>
      <c r="C181" s="196" t="s">
        <v>768</v>
      </c>
      <c r="D181" s="404" t="s">
        <v>769</v>
      </c>
      <c r="E181" s="510" t="n">
        <v>0</v>
      </c>
      <c r="F181" s="510" t="n">
        <v>0</v>
      </c>
      <c r="G181" s="510" t="n">
        <v>0</v>
      </c>
      <c r="H181" s="510" t="n">
        <v>0</v>
      </c>
      <c r="I181" s="510" t="n">
        <v>0</v>
      </c>
      <c r="J181" s="510" t="n">
        <v>0</v>
      </c>
      <c r="K181" s="510" t="n">
        <f aca="false">SUM(E181:J181)</f>
        <v>0</v>
      </c>
      <c r="L181" s="510" t="n">
        <v>0</v>
      </c>
    </row>
    <row r="182" customFormat="false" ht="12.8" hidden="false" customHeight="false" outlineLevel="0" collapsed="false">
      <c r="A182" s="508" t="s">
        <v>485</v>
      </c>
      <c r="B182" s="509" t="s">
        <v>142</v>
      </c>
      <c r="C182" s="196" t="s">
        <v>455</v>
      </c>
      <c r="D182" s="404" t="s">
        <v>770</v>
      </c>
      <c r="E182" s="510" t="n">
        <v>0</v>
      </c>
      <c r="F182" s="510" t="n">
        <v>0</v>
      </c>
      <c r="G182" s="510" t="n">
        <v>0</v>
      </c>
      <c r="H182" s="510" t="n">
        <v>0</v>
      </c>
      <c r="I182" s="510" t="n">
        <v>0</v>
      </c>
      <c r="J182" s="510" t="n">
        <v>0</v>
      </c>
      <c r="K182" s="510" t="n">
        <f aca="false">SUM(E182:J182)</f>
        <v>0</v>
      </c>
      <c r="L182" s="510" t="n">
        <v>0</v>
      </c>
    </row>
    <row r="183" customFormat="false" ht="20" hidden="false" customHeight="false" outlineLevel="0" collapsed="false">
      <c r="A183" s="508" t="s">
        <v>485</v>
      </c>
      <c r="B183" s="509" t="s">
        <v>142</v>
      </c>
      <c r="C183" s="196" t="s">
        <v>771</v>
      </c>
      <c r="D183" s="404" t="s">
        <v>772</v>
      </c>
      <c r="E183" s="510" t="n">
        <v>0</v>
      </c>
      <c r="F183" s="510" t="n">
        <v>0</v>
      </c>
      <c r="G183" s="510" t="n">
        <v>0</v>
      </c>
      <c r="H183" s="510" t="n">
        <v>0</v>
      </c>
      <c r="I183" s="510" t="n">
        <v>0</v>
      </c>
      <c r="J183" s="510" t="n">
        <v>0</v>
      </c>
      <c r="K183" s="510" t="n">
        <f aca="false">SUM(E183:J183)</f>
        <v>0</v>
      </c>
      <c r="L183" s="510" t="n">
        <v>0</v>
      </c>
    </row>
    <row r="184" customFormat="false" ht="12.8" hidden="false" customHeight="false" outlineLevel="0" collapsed="false">
      <c r="A184" s="508" t="s">
        <v>485</v>
      </c>
      <c r="B184" s="509" t="s">
        <v>142</v>
      </c>
      <c r="C184" s="196" t="s">
        <v>773</v>
      </c>
      <c r="D184" s="404" t="s">
        <v>774</v>
      </c>
      <c r="E184" s="510" t="n">
        <v>0</v>
      </c>
      <c r="F184" s="510" t="n">
        <v>0</v>
      </c>
      <c r="G184" s="510" t="n">
        <v>0</v>
      </c>
      <c r="H184" s="510" t="n">
        <v>0</v>
      </c>
      <c r="I184" s="510" t="n">
        <v>0</v>
      </c>
      <c r="J184" s="510" t="n">
        <v>0</v>
      </c>
      <c r="K184" s="510" t="n">
        <f aca="false">SUM(E184:J184)</f>
        <v>0</v>
      </c>
      <c r="L184" s="510" t="n">
        <v>0</v>
      </c>
    </row>
    <row r="185" customFormat="false" ht="12.8" hidden="false" customHeight="false" outlineLevel="0" collapsed="false">
      <c r="A185" s="508" t="s">
        <v>801</v>
      </c>
      <c r="B185" s="509" t="s">
        <v>802</v>
      </c>
      <c r="C185" s="196" t="s">
        <v>803</v>
      </c>
      <c r="D185" s="407" t="s">
        <v>804</v>
      </c>
      <c r="E185" s="510" t="n">
        <v>0</v>
      </c>
      <c r="F185" s="510" t="n">
        <v>0</v>
      </c>
      <c r="G185" s="510" t="n">
        <v>0</v>
      </c>
      <c r="H185" s="510" t="n">
        <v>0</v>
      </c>
      <c r="I185" s="510" t="n">
        <v>2320000</v>
      </c>
      <c r="J185" s="510" t="n">
        <v>0</v>
      </c>
      <c r="K185" s="510" t="n">
        <f aca="false">SUM(E185:J185)</f>
        <v>2320000</v>
      </c>
      <c r="L185" s="510" t="n">
        <v>8581277</v>
      </c>
    </row>
    <row r="186" customFormat="false" ht="20" hidden="false" customHeight="false" outlineLevel="0" collapsed="false">
      <c r="A186" s="508" t="s">
        <v>801</v>
      </c>
      <c r="B186" s="509" t="s">
        <v>802</v>
      </c>
      <c r="C186" s="196" t="s">
        <v>534</v>
      </c>
      <c r="D186" s="407" t="s">
        <v>805</v>
      </c>
      <c r="E186" s="510" t="n">
        <v>0</v>
      </c>
      <c r="F186" s="510" t="n">
        <v>0</v>
      </c>
      <c r="G186" s="510" t="n">
        <v>0</v>
      </c>
      <c r="H186" s="510" t="n">
        <v>2082500</v>
      </c>
      <c r="I186" s="510" t="n">
        <v>4262600</v>
      </c>
      <c r="J186" s="510" t="n">
        <v>548410</v>
      </c>
      <c r="K186" s="510" t="n">
        <f aca="false">SUM(E186:J186)</f>
        <v>6893510</v>
      </c>
      <c r="L186" s="510" t="n">
        <v>161324560</v>
      </c>
    </row>
    <row r="187" customFormat="false" ht="20" hidden="false" customHeight="false" outlineLevel="0" collapsed="false">
      <c r="A187" s="508" t="s">
        <v>801</v>
      </c>
      <c r="B187" s="509" t="s">
        <v>802</v>
      </c>
      <c r="C187" s="196" t="s">
        <v>530</v>
      </c>
      <c r="D187" s="407" t="s">
        <v>806</v>
      </c>
      <c r="E187" s="510" t="n">
        <v>0</v>
      </c>
      <c r="F187" s="510" t="n">
        <v>0</v>
      </c>
      <c r="G187" s="510" t="n">
        <v>0</v>
      </c>
      <c r="H187" s="510" t="n">
        <v>1242000</v>
      </c>
      <c r="I187" s="510" t="n">
        <v>0</v>
      </c>
      <c r="J187" s="510" t="n">
        <v>24000</v>
      </c>
      <c r="K187" s="510" t="n">
        <f aca="false">SUM(E187:J187)</f>
        <v>1266000</v>
      </c>
      <c r="L187" s="510" t="n">
        <v>37389622</v>
      </c>
    </row>
    <row r="188" customFormat="false" ht="20" hidden="false" customHeight="false" outlineLevel="0" collapsed="false">
      <c r="A188" s="508" t="s">
        <v>801</v>
      </c>
      <c r="B188" s="509" t="s">
        <v>802</v>
      </c>
      <c r="C188" s="196" t="s">
        <v>532</v>
      </c>
      <c r="D188" s="407" t="s">
        <v>807</v>
      </c>
      <c r="E188" s="510" t="n">
        <v>0</v>
      </c>
      <c r="F188" s="510" t="n">
        <v>0</v>
      </c>
      <c r="G188" s="510" t="n">
        <v>0</v>
      </c>
      <c r="H188" s="510" t="n">
        <v>1671500</v>
      </c>
      <c r="I188" s="510" t="n">
        <v>24000</v>
      </c>
      <c r="J188" s="510" t="n">
        <v>0</v>
      </c>
      <c r="K188" s="510" t="n">
        <f aca="false">SUM(E188:J188)</f>
        <v>1695500</v>
      </c>
      <c r="L188" s="510" t="n">
        <v>21250220</v>
      </c>
    </row>
    <row r="189" customFormat="false" ht="12.8" hidden="false" customHeight="false" outlineLevel="0" collapsed="false">
      <c r="A189" s="508" t="s">
        <v>801</v>
      </c>
      <c r="B189" s="509" t="s">
        <v>802</v>
      </c>
      <c r="C189" s="196" t="s">
        <v>808</v>
      </c>
      <c r="D189" s="407" t="s">
        <v>809</v>
      </c>
      <c r="E189" s="510" t="n">
        <v>0</v>
      </c>
      <c r="F189" s="510" t="n">
        <v>0</v>
      </c>
      <c r="G189" s="510" t="n">
        <v>0</v>
      </c>
      <c r="H189" s="510" t="n">
        <v>10939000</v>
      </c>
      <c r="I189" s="510" t="n">
        <v>4706400</v>
      </c>
      <c r="J189" s="510" t="n">
        <v>12111900</v>
      </c>
      <c r="K189" s="510" t="n">
        <f aca="false">SUM(E189:J189)</f>
        <v>27757300</v>
      </c>
      <c r="L189" s="510" t="n">
        <v>69019400</v>
      </c>
    </row>
    <row r="190" customFormat="false" ht="12.8" hidden="false" customHeight="false" outlineLevel="0" collapsed="false">
      <c r="A190" s="508" t="s">
        <v>801</v>
      </c>
      <c r="B190" s="509" t="s">
        <v>802</v>
      </c>
      <c r="C190" s="196" t="s">
        <v>542</v>
      </c>
      <c r="D190" s="407" t="s">
        <v>810</v>
      </c>
      <c r="E190" s="510" t="n">
        <v>0</v>
      </c>
      <c r="F190" s="510" t="n">
        <v>0</v>
      </c>
      <c r="G190" s="510" t="n">
        <v>0</v>
      </c>
      <c r="H190" s="510" t="n">
        <v>0</v>
      </c>
      <c r="I190" s="510" t="n">
        <v>0</v>
      </c>
      <c r="J190" s="510" t="n">
        <v>0</v>
      </c>
      <c r="K190" s="510" t="n">
        <f aca="false">SUM(E190:J190)</f>
        <v>0</v>
      </c>
      <c r="L190" s="510" t="n">
        <v>896000</v>
      </c>
    </row>
    <row r="191" customFormat="false" ht="20" hidden="false" customHeight="false" outlineLevel="0" collapsed="false">
      <c r="A191" s="508" t="s">
        <v>801</v>
      </c>
      <c r="B191" s="509" t="s">
        <v>802</v>
      </c>
      <c r="C191" s="196" t="s">
        <v>811</v>
      </c>
      <c r="D191" s="407" t="s">
        <v>812</v>
      </c>
      <c r="E191" s="510" t="n">
        <v>0</v>
      </c>
      <c r="F191" s="510" t="n">
        <v>0</v>
      </c>
      <c r="G191" s="510" t="n">
        <v>0</v>
      </c>
      <c r="H191" s="510" t="n">
        <v>0</v>
      </c>
      <c r="I191" s="510" t="n">
        <v>0</v>
      </c>
      <c r="J191" s="510" t="n">
        <v>0</v>
      </c>
      <c r="K191" s="510" t="n">
        <f aca="false">SUM(E191:J191)</f>
        <v>0</v>
      </c>
      <c r="L191" s="510" t="n">
        <v>180061986</v>
      </c>
    </row>
    <row r="192" customFormat="false" ht="20" hidden="false" customHeight="false" outlineLevel="0" collapsed="false">
      <c r="A192" s="508" t="s">
        <v>801</v>
      </c>
      <c r="B192" s="509" t="s">
        <v>802</v>
      </c>
      <c r="C192" s="196" t="s">
        <v>571</v>
      </c>
      <c r="D192" s="407" t="s">
        <v>813</v>
      </c>
      <c r="E192" s="510" t="n">
        <v>0</v>
      </c>
      <c r="F192" s="510" t="n">
        <v>0</v>
      </c>
      <c r="G192" s="510" t="n">
        <v>0</v>
      </c>
      <c r="H192" s="510" t="n">
        <v>0</v>
      </c>
      <c r="I192" s="510" t="n">
        <v>0</v>
      </c>
      <c r="J192" s="510" t="n">
        <v>0</v>
      </c>
      <c r="K192" s="510" t="n">
        <f aca="false">SUM(E192:J192)</f>
        <v>0</v>
      </c>
      <c r="L192" s="510" t="n">
        <v>222400</v>
      </c>
    </row>
    <row r="193" customFormat="false" ht="12.8" hidden="false" customHeight="false" outlineLevel="0" collapsed="false">
      <c r="A193" s="508" t="s">
        <v>801</v>
      </c>
      <c r="B193" s="509" t="s">
        <v>802</v>
      </c>
      <c r="C193" s="196" t="s">
        <v>814</v>
      </c>
      <c r="D193" s="407" t="s">
        <v>815</v>
      </c>
      <c r="E193" s="510" t="n">
        <v>0</v>
      </c>
      <c r="F193" s="510" t="n">
        <v>0</v>
      </c>
      <c r="G193" s="510" t="n">
        <v>0</v>
      </c>
      <c r="H193" s="510" t="n">
        <v>3334800</v>
      </c>
      <c r="I193" s="510" t="n">
        <v>0</v>
      </c>
      <c r="J193" s="510" t="n">
        <v>0</v>
      </c>
      <c r="K193" s="510" t="n">
        <f aca="false">SUM(E193:J193)</f>
        <v>3334800</v>
      </c>
      <c r="L193" s="510" t="n">
        <v>214755225</v>
      </c>
    </row>
    <row r="194" customFormat="false" ht="12.8" hidden="false" customHeight="false" outlineLevel="0" collapsed="false">
      <c r="A194" s="508" t="s">
        <v>801</v>
      </c>
      <c r="B194" s="509" t="s">
        <v>217</v>
      </c>
      <c r="C194" s="196" t="s">
        <v>834</v>
      </c>
      <c r="D194" s="407" t="s">
        <v>835</v>
      </c>
      <c r="E194" s="510" t="n">
        <v>0</v>
      </c>
      <c r="F194" s="510" t="n">
        <v>0</v>
      </c>
      <c r="G194" s="510" t="n">
        <v>0</v>
      </c>
      <c r="H194" s="510" t="n">
        <v>0</v>
      </c>
      <c r="I194" s="510" t="n">
        <v>0</v>
      </c>
      <c r="J194" s="510" t="n">
        <v>0</v>
      </c>
      <c r="K194" s="510" t="n">
        <f aca="false">SUM(E194:J194)</f>
        <v>0</v>
      </c>
      <c r="L194" s="510" t="n">
        <v>271600</v>
      </c>
    </row>
    <row r="195" customFormat="false" ht="12.8" hidden="false" customHeight="false" outlineLevel="0" collapsed="false">
      <c r="A195" s="508" t="s">
        <v>801</v>
      </c>
      <c r="B195" s="509" t="s">
        <v>217</v>
      </c>
      <c r="C195" s="196" t="s">
        <v>241</v>
      </c>
      <c r="D195" s="407" t="s">
        <v>836</v>
      </c>
      <c r="E195" s="510" t="n">
        <v>0</v>
      </c>
      <c r="F195" s="510" t="n">
        <v>0</v>
      </c>
      <c r="G195" s="510" t="n">
        <v>0</v>
      </c>
      <c r="H195" s="510" t="n">
        <v>0</v>
      </c>
      <c r="I195" s="510" t="n">
        <v>0</v>
      </c>
      <c r="J195" s="510" t="n">
        <v>0</v>
      </c>
      <c r="K195" s="510" t="n">
        <f aca="false">SUM(E195:J195)</f>
        <v>0</v>
      </c>
      <c r="L195" s="510" t="n">
        <v>8739200</v>
      </c>
    </row>
    <row r="196" customFormat="false" ht="12.8" hidden="false" customHeight="false" outlineLevel="0" collapsed="false">
      <c r="A196" s="508" t="s">
        <v>801</v>
      </c>
      <c r="B196" s="509" t="s">
        <v>201</v>
      </c>
      <c r="C196" s="196" t="s">
        <v>840</v>
      </c>
      <c r="D196" s="407" t="s">
        <v>841</v>
      </c>
      <c r="E196" s="510" t="n">
        <v>180440</v>
      </c>
      <c r="F196" s="510" t="n">
        <v>0</v>
      </c>
      <c r="G196" s="510" t="n">
        <v>34430</v>
      </c>
      <c r="H196" s="510" t="n">
        <v>194650</v>
      </c>
      <c r="I196" s="510" t="n">
        <v>232184</v>
      </c>
      <c r="J196" s="510" t="n">
        <v>0</v>
      </c>
      <c r="K196" s="510" t="n">
        <f aca="false">SUM(E196:J196)</f>
        <v>641704</v>
      </c>
      <c r="L196" s="510" t="n">
        <v>29083701</v>
      </c>
    </row>
    <row r="197" customFormat="false" ht="20" hidden="false" customHeight="false" outlineLevel="0" collapsed="false">
      <c r="A197" s="508" t="s">
        <v>801</v>
      </c>
      <c r="B197" s="509" t="s">
        <v>201</v>
      </c>
      <c r="C197" s="196" t="s">
        <v>204</v>
      </c>
      <c r="D197" s="407" t="s">
        <v>842</v>
      </c>
      <c r="E197" s="510" t="n">
        <v>5723400</v>
      </c>
      <c r="F197" s="510" t="n">
        <v>45731200</v>
      </c>
      <c r="G197" s="510" t="n">
        <v>112926800</v>
      </c>
      <c r="H197" s="510" t="n">
        <v>95965500</v>
      </c>
      <c r="I197" s="510" t="n">
        <v>43521200</v>
      </c>
      <c r="J197" s="510" t="n">
        <v>44819300</v>
      </c>
      <c r="K197" s="510" t="n">
        <f aca="false">SUM(E197:J197)</f>
        <v>348687400</v>
      </c>
      <c r="L197" s="510" t="n">
        <v>6037503365</v>
      </c>
    </row>
    <row r="198" customFormat="false" ht="12.8" hidden="false" customHeight="false" outlineLevel="0" collapsed="false">
      <c r="A198" s="508" t="s">
        <v>801</v>
      </c>
      <c r="B198" s="509" t="s">
        <v>201</v>
      </c>
      <c r="C198" s="196" t="s">
        <v>843</v>
      </c>
      <c r="D198" s="407" t="s">
        <v>844</v>
      </c>
      <c r="E198" s="510" t="n">
        <v>0</v>
      </c>
      <c r="F198" s="510" t="n">
        <v>0</v>
      </c>
      <c r="G198" s="510" t="n">
        <v>0</v>
      </c>
      <c r="H198" s="510" t="n">
        <v>0</v>
      </c>
      <c r="I198" s="510" t="n">
        <v>0</v>
      </c>
      <c r="J198" s="510" t="n">
        <v>0</v>
      </c>
      <c r="K198" s="510" t="n">
        <f aca="false">SUM(E198:J198)</f>
        <v>0</v>
      </c>
      <c r="L198" s="510" t="n">
        <v>309436300</v>
      </c>
    </row>
    <row r="199" customFormat="false" ht="20" hidden="false" customHeight="false" outlineLevel="0" collapsed="false">
      <c r="A199" s="508" t="s">
        <v>801</v>
      </c>
      <c r="B199" s="509" t="s">
        <v>201</v>
      </c>
      <c r="C199" s="196" t="s">
        <v>845</v>
      </c>
      <c r="D199" s="407" t="s">
        <v>846</v>
      </c>
      <c r="E199" s="510" t="n">
        <v>0</v>
      </c>
      <c r="F199" s="510" t="n">
        <v>0</v>
      </c>
      <c r="G199" s="510" t="n">
        <v>3686400</v>
      </c>
      <c r="H199" s="510" t="n">
        <v>3120960</v>
      </c>
      <c r="I199" s="510" t="n">
        <v>0</v>
      </c>
      <c r="J199" s="510" t="n">
        <v>6072000</v>
      </c>
      <c r="K199" s="510" t="n">
        <f aca="false">SUM(E199:J199)</f>
        <v>12879360</v>
      </c>
      <c r="L199" s="510" t="n">
        <v>625110740</v>
      </c>
    </row>
    <row r="200" customFormat="false" ht="20" hidden="false" customHeight="false" outlineLevel="0" collapsed="false">
      <c r="A200" s="508" t="s">
        <v>801</v>
      </c>
      <c r="B200" s="509" t="s">
        <v>201</v>
      </c>
      <c r="C200" s="196" t="s">
        <v>847</v>
      </c>
      <c r="D200" s="407" t="s">
        <v>848</v>
      </c>
      <c r="E200" s="510" t="n">
        <v>0</v>
      </c>
      <c r="F200" s="510" t="n">
        <v>0</v>
      </c>
      <c r="G200" s="510" t="n">
        <v>2538170</v>
      </c>
      <c r="H200" s="510" t="n">
        <v>0</v>
      </c>
      <c r="I200" s="510" t="n">
        <v>0</v>
      </c>
      <c r="J200" s="510" t="n">
        <v>0</v>
      </c>
      <c r="K200" s="510" t="n">
        <f aca="false">SUM(E200:J200)</f>
        <v>2538170</v>
      </c>
      <c r="L200" s="510" t="n">
        <v>375624000</v>
      </c>
    </row>
    <row r="201" customFormat="false" ht="12.8" hidden="false" customHeight="false" outlineLevel="0" collapsed="false">
      <c r="A201" s="508" t="s">
        <v>801</v>
      </c>
      <c r="B201" s="509" t="s">
        <v>201</v>
      </c>
      <c r="C201" s="196" t="s">
        <v>849</v>
      </c>
      <c r="D201" s="407" t="s">
        <v>850</v>
      </c>
      <c r="E201" s="510" t="n">
        <v>0</v>
      </c>
      <c r="F201" s="510" t="n">
        <v>0</v>
      </c>
      <c r="G201" s="510" t="n">
        <v>0</v>
      </c>
      <c r="H201" s="510" t="n">
        <v>0</v>
      </c>
      <c r="I201" s="510" t="n">
        <v>0</v>
      </c>
      <c r="J201" s="510" t="n">
        <v>0</v>
      </c>
      <c r="K201" s="510" t="n">
        <f aca="false">SUM(E201:J201)</f>
        <v>0</v>
      </c>
      <c r="L201" s="510" t="n">
        <v>0</v>
      </c>
    </row>
    <row r="202" customFormat="false" ht="20" hidden="false" customHeight="false" outlineLevel="0" collapsed="false">
      <c r="A202" s="508" t="s">
        <v>801</v>
      </c>
      <c r="B202" s="509" t="s">
        <v>201</v>
      </c>
      <c r="C202" s="196" t="s">
        <v>851</v>
      </c>
      <c r="D202" s="407" t="s">
        <v>852</v>
      </c>
      <c r="E202" s="510" t="n">
        <v>0</v>
      </c>
      <c r="F202" s="510" t="n">
        <v>0</v>
      </c>
      <c r="G202" s="510" t="n">
        <v>0</v>
      </c>
      <c r="H202" s="510" t="n">
        <v>81040640</v>
      </c>
      <c r="I202" s="510" t="n">
        <v>3053000</v>
      </c>
      <c r="J202" s="510" t="n">
        <v>13692000</v>
      </c>
      <c r="K202" s="510" t="n">
        <f aca="false">SUM(E202:J202)</f>
        <v>97785640</v>
      </c>
      <c r="L202" s="510" t="n">
        <v>549381346</v>
      </c>
    </row>
    <row r="203" customFormat="false" ht="12.8" hidden="false" customHeight="false" outlineLevel="0" collapsed="false">
      <c r="A203" s="508" t="s">
        <v>801</v>
      </c>
      <c r="B203" s="509" t="s">
        <v>201</v>
      </c>
      <c r="C203" s="196" t="s">
        <v>853</v>
      </c>
      <c r="D203" s="407" t="s">
        <v>854</v>
      </c>
      <c r="E203" s="510" t="n">
        <v>0</v>
      </c>
      <c r="F203" s="510" t="n">
        <v>0</v>
      </c>
      <c r="G203" s="510" t="n">
        <v>0</v>
      </c>
      <c r="H203" s="510" t="n">
        <v>186370055</v>
      </c>
      <c r="I203" s="510" t="n">
        <v>0</v>
      </c>
      <c r="J203" s="510" t="n">
        <v>24480000</v>
      </c>
      <c r="K203" s="510" t="n">
        <f aca="false">SUM(E203:J203)</f>
        <v>210850055</v>
      </c>
      <c r="L203" s="510" t="n">
        <v>1094188755</v>
      </c>
    </row>
    <row r="204" customFormat="false" ht="29.15" hidden="false" customHeight="false" outlineLevel="0" collapsed="false">
      <c r="A204" s="508" t="s">
        <v>801</v>
      </c>
      <c r="B204" s="509" t="s">
        <v>201</v>
      </c>
      <c r="C204" s="196" t="s">
        <v>855</v>
      </c>
      <c r="D204" s="407" t="s">
        <v>856</v>
      </c>
      <c r="E204" s="510" t="n">
        <v>0</v>
      </c>
      <c r="F204" s="510" t="n">
        <v>0</v>
      </c>
      <c r="G204" s="510" t="n">
        <v>0</v>
      </c>
      <c r="H204" s="510" t="n">
        <v>630000</v>
      </c>
      <c r="I204" s="510" t="n">
        <v>0</v>
      </c>
      <c r="J204" s="510" t="n">
        <v>4817400</v>
      </c>
      <c r="K204" s="510" t="n">
        <f aca="false">SUM(E204:J204)</f>
        <v>5447400</v>
      </c>
      <c r="L204" s="510" t="n">
        <v>627836800</v>
      </c>
    </row>
    <row r="205" customFormat="false" ht="20" hidden="false" customHeight="false" outlineLevel="0" collapsed="false">
      <c r="A205" s="508" t="s">
        <v>801</v>
      </c>
      <c r="B205" s="509" t="s">
        <v>201</v>
      </c>
      <c r="C205" s="196" t="s">
        <v>857</v>
      </c>
      <c r="D205" s="407" t="s">
        <v>858</v>
      </c>
      <c r="E205" s="510" t="n">
        <v>0</v>
      </c>
      <c r="F205" s="510" t="n">
        <v>0</v>
      </c>
      <c r="G205" s="510" t="n">
        <v>0</v>
      </c>
      <c r="H205" s="510" t="n">
        <v>0</v>
      </c>
      <c r="I205" s="510" t="n">
        <v>0</v>
      </c>
      <c r="J205" s="510" t="n">
        <v>0</v>
      </c>
      <c r="K205" s="510" t="n">
        <f aca="false">SUM(E205:J205)</f>
        <v>0</v>
      </c>
      <c r="L205" s="510" t="n">
        <v>2327920</v>
      </c>
    </row>
    <row r="206" customFormat="false" ht="12.8" hidden="false" customHeight="false" outlineLevel="0" collapsed="false">
      <c r="A206" s="508" t="s">
        <v>801</v>
      </c>
      <c r="B206" s="509" t="s">
        <v>201</v>
      </c>
      <c r="C206" s="196" t="s">
        <v>867</v>
      </c>
      <c r="D206" s="407" t="s">
        <v>868</v>
      </c>
      <c r="E206" s="510" t="n">
        <v>0</v>
      </c>
      <c r="F206" s="510" t="n">
        <v>0</v>
      </c>
      <c r="G206" s="510" t="n">
        <v>0</v>
      </c>
      <c r="H206" s="510" t="n">
        <v>0</v>
      </c>
      <c r="I206" s="510" t="n">
        <v>4845000</v>
      </c>
      <c r="J206" s="510" t="n">
        <v>0</v>
      </c>
      <c r="K206" s="510" t="n">
        <f aca="false">SUM(E206:J206)</f>
        <v>4845000</v>
      </c>
      <c r="L206" s="510" t="n">
        <v>4845000</v>
      </c>
    </row>
    <row r="207" customFormat="false" ht="12.8" hidden="false" customHeight="false" outlineLevel="0" collapsed="false">
      <c r="A207" s="508" t="s">
        <v>801</v>
      </c>
      <c r="B207" s="509" t="s">
        <v>201</v>
      </c>
      <c r="C207" s="196" t="s">
        <v>881</v>
      </c>
      <c r="D207" s="407" t="s">
        <v>882</v>
      </c>
      <c r="E207" s="510" t="n">
        <v>0</v>
      </c>
      <c r="F207" s="510" t="n">
        <v>0</v>
      </c>
      <c r="G207" s="510" t="n">
        <v>0</v>
      </c>
      <c r="H207" s="510" t="n">
        <v>0</v>
      </c>
      <c r="I207" s="510" t="n">
        <v>0</v>
      </c>
      <c r="J207" s="510" t="n">
        <v>0</v>
      </c>
      <c r="K207" s="510" t="n">
        <f aca="false">SUM(E207:J207)</f>
        <v>0</v>
      </c>
      <c r="L207" s="510" t="n">
        <v>0</v>
      </c>
    </row>
    <row r="208" customFormat="false" ht="12.8" hidden="false" customHeight="false" outlineLevel="0" collapsed="false">
      <c r="A208" s="508" t="s">
        <v>801</v>
      </c>
      <c r="B208" s="509" t="s">
        <v>201</v>
      </c>
      <c r="C208" s="196" t="s">
        <v>124</v>
      </c>
      <c r="D208" s="407" t="s">
        <v>900</v>
      </c>
      <c r="E208" s="510" t="n">
        <v>0</v>
      </c>
      <c r="F208" s="510" t="n">
        <v>0</v>
      </c>
      <c r="G208" s="510" t="n">
        <v>0</v>
      </c>
      <c r="H208" s="510" t="n">
        <v>0</v>
      </c>
      <c r="I208" s="510" t="n">
        <v>0</v>
      </c>
      <c r="J208" s="510" t="n">
        <v>0</v>
      </c>
      <c r="K208" s="510" t="n">
        <f aca="false">SUM(E208:J208)</f>
        <v>0</v>
      </c>
      <c r="L208" s="510" t="n">
        <v>0</v>
      </c>
    </row>
    <row r="209" customFormat="false" ht="12.8" hidden="false" customHeight="false" outlineLevel="0" collapsed="false">
      <c r="A209" s="508" t="s">
        <v>801</v>
      </c>
      <c r="B209" s="509" t="s">
        <v>201</v>
      </c>
      <c r="C209" s="196" t="s">
        <v>202</v>
      </c>
      <c r="D209" s="407" t="s">
        <v>914</v>
      </c>
      <c r="E209" s="510" t="n">
        <v>0</v>
      </c>
      <c r="F209" s="510" t="n">
        <v>0</v>
      </c>
      <c r="G209" s="510" t="n">
        <v>0</v>
      </c>
      <c r="H209" s="510" t="n">
        <v>0</v>
      </c>
      <c r="I209" s="510" t="n">
        <v>0</v>
      </c>
      <c r="J209" s="510" t="n">
        <v>0</v>
      </c>
      <c r="K209" s="510" t="n">
        <f aca="false">SUM(E209:J209)</f>
        <v>0</v>
      </c>
      <c r="L209" s="510" t="n">
        <v>0</v>
      </c>
    </row>
    <row r="210" customFormat="false" ht="20" hidden="false" customHeight="false" outlineLevel="0" collapsed="false">
      <c r="A210" s="508" t="s">
        <v>801</v>
      </c>
      <c r="B210" s="509" t="s">
        <v>201</v>
      </c>
      <c r="C210" s="196" t="s">
        <v>915</v>
      </c>
      <c r="D210" s="407" t="s">
        <v>916</v>
      </c>
      <c r="E210" s="510" t="n">
        <v>0</v>
      </c>
      <c r="F210" s="510" t="n">
        <v>0</v>
      </c>
      <c r="G210" s="510" t="n">
        <v>0</v>
      </c>
      <c r="H210" s="510" t="n">
        <v>0</v>
      </c>
      <c r="I210" s="510" t="n">
        <v>0</v>
      </c>
      <c r="J210" s="510" t="n">
        <v>0</v>
      </c>
      <c r="K210" s="510" t="n">
        <f aca="false">SUM(E210:J210)</f>
        <v>0</v>
      </c>
      <c r="L210" s="510" t="n">
        <v>0</v>
      </c>
    </row>
    <row r="211" customFormat="false" ht="20" hidden="false" customHeight="false" outlineLevel="0" collapsed="false">
      <c r="A211" s="508" t="s">
        <v>801</v>
      </c>
      <c r="B211" s="509" t="s">
        <v>201</v>
      </c>
      <c r="C211" s="196" t="s">
        <v>917</v>
      </c>
      <c r="D211" s="407" t="s">
        <v>918</v>
      </c>
      <c r="E211" s="510" t="n">
        <v>0</v>
      </c>
      <c r="F211" s="510" t="n">
        <v>0</v>
      </c>
      <c r="G211" s="510" t="n">
        <v>0</v>
      </c>
      <c r="H211" s="510" t="n">
        <v>0</v>
      </c>
      <c r="I211" s="510" t="n">
        <v>0</v>
      </c>
      <c r="J211" s="510" t="n">
        <v>0</v>
      </c>
      <c r="K211" s="510" t="n">
        <f aca="false">SUM(E211:J211)</f>
        <v>0</v>
      </c>
      <c r="L211" s="510" t="n">
        <v>0</v>
      </c>
    </row>
    <row r="212" customFormat="false" ht="12.8" hidden="false" customHeight="false" outlineLevel="0" collapsed="false">
      <c r="A212" s="508" t="s">
        <v>801</v>
      </c>
      <c r="B212" s="509" t="s">
        <v>201</v>
      </c>
      <c r="C212" s="196" t="s">
        <v>919</v>
      </c>
      <c r="D212" s="407" t="s">
        <v>920</v>
      </c>
      <c r="E212" s="510" t="n">
        <v>0</v>
      </c>
      <c r="F212" s="510" t="n">
        <v>0</v>
      </c>
      <c r="G212" s="510" t="n">
        <v>0</v>
      </c>
      <c r="H212" s="510" t="n">
        <v>0</v>
      </c>
      <c r="I212" s="510" t="n">
        <v>0</v>
      </c>
      <c r="J212" s="510" t="n">
        <v>0</v>
      </c>
      <c r="K212" s="510" t="n">
        <f aca="false">SUM(E212:J212)</f>
        <v>0</v>
      </c>
      <c r="L212" s="510" t="n">
        <v>0</v>
      </c>
    </row>
    <row r="213" customFormat="false" ht="20" hidden="false" customHeight="false" outlineLevel="0" collapsed="false">
      <c r="A213" s="508" t="s">
        <v>801</v>
      </c>
      <c r="B213" s="509" t="s">
        <v>201</v>
      </c>
      <c r="C213" s="196" t="s">
        <v>921</v>
      </c>
      <c r="D213" s="407" t="s">
        <v>922</v>
      </c>
      <c r="E213" s="510" t="n">
        <v>0</v>
      </c>
      <c r="F213" s="510" t="n">
        <v>0</v>
      </c>
      <c r="G213" s="510" t="n">
        <v>0</v>
      </c>
      <c r="H213" s="510" t="n">
        <v>0</v>
      </c>
      <c r="I213" s="510" t="n">
        <v>0</v>
      </c>
      <c r="J213" s="510" t="n">
        <v>0</v>
      </c>
      <c r="K213" s="510" t="n">
        <f aca="false">SUM(E213:J213)</f>
        <v>0</v>
      </c>
      <c r="L213" s="510" t="n">
        <v>0</v>
      </c>
    </row>
    <row r="214" customFormat="false" ht="20" hidden="false" customHeight="false" outlineLevel="0" collapsed="false">
      <c r="A214" s="508" t="s">
        <v>944</v>
      </c>
      <c r="B214" s="509" t="s">
        <v>945</v>
      </c>
      <c r="C214" s="196" t="s">
        <v>946</v>
      </c>
      <c r="D214" s="408" t="s">
        <v>947</v>
      </c>
      <c r="E214" s="510" t="n">
        <v>0</v>
      </c>
      <c r="F214" s="510" t="n">
        <v>0</v>
      </c>
      <c r="G214" s="510" t="n">
        <v>0</v>
      </c>
      <c r="H214" s="510" t="n">
        <v>0</v>
      </c>
      <c r="I214" s="510" t="n">
        <v>0</v>
      </c>
      <c r="J214" s="510" t="n">
        <v>0</v>
      </c>
      <c r="K214" s="510" t="n">
        <f aca="false">SUM(E214:J214)</f>
        <v>0</v>
      </c>
      <c r="L214" s="510" t="n">
        <v>3758928589</v>
      </c>
    </row>
    <row r="215" customFormat="false" ht="20" hidden="false" customHeight="false" outlineLevel="0" collapsed="false">
      <c r="A215" s="508" t="s">
        <v>944</v>
      </c>
      <c r="B215" s="509" t="s">
        <v>945</v>
      </c>
      <c r="C215" s="196" t="s">
        <v>948</v>
      </c>
      <c r="D215" s="408" t="s">
        <v>949</v>
      </c>
      <c r="E215" s="510" t="n">
        <v>0</v>
      </c>
      <c r="F215" s="510" t="n">
        <v>0</v>
      </c>
      <c r="G215" s="510" t="n">
        <v>0</v>
      </c>
      <c r="H215" s="510" t="n">
        <v>0</v>
      </c>
      <c r="I215" s="510" t="n">
        <v>0</v>
      </c>
      <c r="J215" s="510" t="n">
        <v>0</v>
      </c>
      <c r="K215" s="510" t="n">
        <f aca="false">SUM(E215:J215)</f>
        <v>0</v>
      </c>
      <c r="L215" s="510" t="n">
        <v>68112375</v>
      </c>
    </row>
    <row r="216" customFormat="false" ht="20" hidden="false" customHeight="false" outlineLevel="0" collapsed="false">
      <c r="A216" s="508" t="s">
        <v>944</v>
      </c>
      <c r="B216" s="509" t="s">
        <v>945</v>
      </c>
      <c r="C216" s="196" t="s">
        <v>950</v>
      </c>
      <c r="D216" s="408" t="s">
        <v>951</v>
      </c>
      <c r="E216" s="510" t="n">
        <v>0</v>
      </c>
      <c r="F216" s="510" t="n">
        <v>0</v>
      </c>
      <c r="G216" s="510" t="n">
        <v>0</v>
      </c>
      <c r="H216" s="510" t="n">
        <v>0</v>
      </c>
      <c r="I216" s="510" t="n">
        <v>0</v>
      </c>
      <c r="J216" s="510" t="n">
        <v>0</v>
      </c>
      <c r="K216" s="510" t="n">
        <f aca="false">SUM(E216:J216)</f>
        <v>0</v>
      </c>
      <c r="L216" s="510" t="n">
        <v>96544047</v>
      </c>
    </row>
    <row r="217" customFormat="false" ht="20" hidden="false" customHeight="false" outlineLevel="0" collapsed="false">
      <c r="A217" s="508" t="s">
        <v>944</v>
      </c>
      <c r="B217" s="509" t="s">
        <v>945</v>
      </c>
      <c r="C217" s="196" t="s">
        <v>952</v>
      </c>
      <c r="D217" s="408" t="s">
        <v>953</v>
      </c>
      <c r="E217" s="510" t="n">
        <v>0</v>
      </c>
      <c r="F217" s="510" t="n">
        <v>0</v>
      </c>
      <c r="G217" s="510" t="n">
        <v>0</v>
      </c>
      <c r="H217" s="510" t="n">
        <v>0</v>
      </c>
      <c r="I217" s="510" t="n">
        <v>0</v>
      </c>
      <c r="J217" s="510" t="n">
        <v>0</v>
      </c>
      <c r="K217" s="510" t="n">
        <f aca="false">SUM(E217:J217)</f>
        <v>0</v>
      </c>
      <c r="L217" s="510" t="n">
        <v>77701678</v>
      </c>
    </row>
    <row r="218" customFormat="false" ht="20" hidden="false" customHeight="false" outlineLevel="0" collapsed="false">
      <c r="A218" s="508" t="s">
        <v>944</v>
      </c>
      <c r="B218" s="509" t="s">
        <v>945</v>
      </c>
      <c r="C218" s="196" t="s">
        <v>954</v>
      </c>
      <c r="D218" s="408" t="s">
        <v>955</v>
      </c>
      <c r="E218" s="510" t="n">
        <v>0</v>
      </c>
      <c r="F218" s="510" t="n">
        <v>0</v>
      </c>
      <c r="G218" s="510" t="n">
        <v>0</v>
      </c>
      <c r="H218" s="510" t="n">
        <v>0</v>
      </c>
      <c r="I218" s="510" t="n">
        <v>0</v>
      </c>
      <c r="J218" s="510" t="n">
        <v>0</v>
      </c>
      <c r="K218" s="510" t="n">
        <f aca="false">SUM(E218:J218)</f>
        <v>0</v>
      </c>
      <c r="L218" s="510" t="n">
        <v>856159900</v>
      </c>
    </row>
    <row r="219" customFormat="false" ht="12.8" hidden="false" customHeight="false" outlineLevel="0" collapsed="false">
      <c r="A219" s="508" t="s">
        <v>944</v>
      </c>
      <c r="B219" s="509" t="s">
        <v>976</v>
      </c>
      <c r="C219" s="196" t="s">
        <v>977</v>
      </c>
      <c r="D219" s="408" t="s">
        <v>978</v>
      </c>
      <c r="E219" s="510" t="n">
        <v>141580</v>
      </c>
      <c r="F219" s="510" t="n">
        <v>0</v>
      </c>
      <c r="G219" s="510" t="n">
        <v>2524200</v>
      </c>
      <c r="H219" s="510" t="n">
        <v>218000</v>
      </c>
      <c r="I219" s="510" t="n">
        <v>634420</v>
      </c>
      <c r="J219" s="510" t="n">
        <v>30000</v>
      </c>
      <c r="K219" s="510" t="n">
        <f aca="false">SUM(E219:J219)</f>
        <v>3548200</v>
      </c>
      <c r="L219" s="510" t="n">
        <v>14754280</v>
      </c>
    </row>
    <row r="220" customFormat="false" ht="20" hidden="false" customHeight="false" outlineLevel="0" collapsed="false">
      <c r="A220" s="508" t="s">
        <v>944</v>
      </c>
      <c r="B220" s="509" t="s">
        <v>976</v>
      </c>
      <c r="C220" s="196" t="s">
        <v>979</v>
      </c>
      <c r="D220" s="408" t="s">
        <v>980</v>
      </c>
      <c r="E220" s="510" t="n">
        <v>0</v>
      </c>
      <c r="F220" s="510" t="n">
        <v>0</v>
      </c>
      <c r="G220" s="510" t="n">
        <v>2513770</v>
      </c>
      <c r="H220" s="510" t="n">
        <v>116800</v>
      </c>
      <c r="I220" s="510" t="n">
        <v>12720</v>
      </c>
      <c r="J220" s="510" t="n">
        <v>0</v>
      </c>
      <c r="K220" s="510" t="n">
        <f aca="false">SUM(E220:J220)</f>
        <v>2643290</v>
      </c>
      <c r="L220" s="510" t="n">
        <v>6858426</v>
      </c>
    </row>
    <row r="221" customFormat="false" ht="12.8" hidden="false" customHeight="false" outlineLevel="0" collapsed="false">
      <c r="A221" s="508" t="s">
        <v>944</v>
      </c>
      <c r="B221" s="509" t="s">
        <v>976</v>
      </c>
      <c r="C221" s="196" t="s">
        <v>981</v>
      </c>
      <c r="D221" s="408" t="s">
        <v>982</v>
      </c>
      <c r="E221" s="510" t="n">
        <v>566320</v>
      </c>
      <c r="F221" s="510" t="n">
        <v>0</v>
      </c>
      <c r="G221" s="510" t="n">
        <v>7130808</v>
      </c>
      <c r="H221" s="510" t="n">
        <v>1265408</v>
      </c>
      <c r="I221" s="510" t="n">
        <v>194920</v>
      </c>
      <c r="J221" s="510" t="n">
        <v>120000</v>
      </c>
      <c r="K221" s="510" t="n">
        <f aca="false">SUM(E221:J221)</f>
        <v>9277456</v>
      </c>
      <c r="L221" s="510" t="n">
        <v>53279808</v>
      </c>
    </row>
    <row r="222" customFormat="false" ht="12.8" hidden="false" customHeight="false" outlineLevel="0" collapsed="false">
      <c r="A222" s="508" t="s">
        <v>944</v>
      </c>
      <c r="B222" s="509" t="s">
        <v>976</v>
      </c>
      <c r="C222" s="196" t="s">
        <v>983</v>
      </c>
      <c r="D222" s="408" t="s">
        <v>984</v>
      </c>
      <c r="E222" s="510" t="n">
        <v>166400</v>
      </c>
      <c r="F222" s="510" t="n">
        <v>0</v>
      </c>
      <c r="G222" s="510" t="n">
        <v>20774400</v>
      </c>
      <c r="H222" s="510" t="n">
        <v>23968000</v>
      </c>
      <c r="I222" s="510" t="n">
        <v>18867200</v>
      </c>
      <c r="J222" s="510" t="n">
        <v>0</v>
      </c>
      <c r="K222" s="510" t="n">
        <f aca="false">SUM(E222:J222)</f>
        <v>63776000</v>
      </c>
      <c r="L222" s="510" t="n">
        <v>1495027200</v>
      </c>
    </row>
    <row r="223" customFormat="false" ht="20" hidden="false" customHeight="false" outlineLevel="0" collapsed="false">
      <c r="A223" s="508" t="s">
        <v>944</v>
      </c>
      <c r="B223" s="509" t="s">
        <v>976</v>
      </c>
      <c r="C223" s="196" t="s">
        <v>985</v>
      </c>
      <c r="D223" s="408" t="s">
        <v>986</v>
      </c>
      <c r="E223" s="510" t="n">
        <v>0</v>
      </c>
      <c r="F223" s="510" t="n">
        <v>0</v>
      </c>
      <c r="G223" s="510" t="n">
        <v>0</v>
      </c>
      <c r="H223" s="510" t="n">
        <v>0</v>
      </c>
      <c r="I223" s="510" t="n">
        <v>0</v>
      </c>
      <c r="J223" s="510" t="n">
        <v>0</v>
      </c>
      <c r="K223" s="510" t="n">
        <f aca="false">SUM(E223:J223)</f>
        <v>0</v>
      </c>
      <c r="L223" s="510" t="n">
        <v>0</v>
      </c>
    </row>
    <row r="224" customFormat="false" ht="20" hidden="false" customHeight="false" outlineLevel="0" collapsed="false">
      <c r="A224" s="508" t="s">
        <v>944</v>
      </c>
      <c r="B224" s="509" t="s">
        <v>1000</v>
      </c>
      <c r="C224" s="196" t="s">
        <v>998</v>
      </c>
      <c r="D224" s="408" t="s">
        <v>999</v>
      </c>
      <c r="E224" s="510" t="n">
        <v>0</v>
      </c>
      <c r="F224" s="510" t="n">
        <v>0</v>
      </c>
      <c r="G224" s="510" t="n">
        <v>0</v>
      </c>
      <c r="H224" s="510" t="n">
        <v>0</v>
      </c>
      <c r="I224" s="510" t="n">
        <v>0</v>
      </c>
      <c r="J224" s="510" t="n">
        <v>0</v>
      </c>
      <c r="K224" s="510" t="n">
        <f aca="false">SUM(E224:J224)</f>
        <v>0</v>
      </c>
      <c r="L224" s="510" t="n">
        <v>374300</v>
      </c>
    </row>
    <row r="225" customFormat="false" ht="20" hidden="false" customHeight="false" outlineLevel="0" collapsed="false">
      <c r="A225" s="508" t="s">
        <v>944</v>
      </c>
      <c r="B225" s="509" t="s">
        <v>1000</v>
      </c>
      <c r="C225" s="196" t="s">
        <v>998</v>
      </c>
      <c r="D225" s="408" t="s">
        <v>1001</v>
      </c>
      <c r="E225" s="510" t="n">
        <v>0</v>
      </c>
      <c r="F225" s="510" t="n">
        <v>0</v>
      </c>
      <c r="G225" s="510" t="n">
        <v>0</v>
      </c>
      <c r="H225" s="510" t="n">
        <v>0</v>
      </c>
      <c r="I225" s="510" t="n">
        <v>0</v>
      </c>
      <c r="J225" s="510" t="n">
        <v>0</v>
      </c>
      <c r="K225" s="510" t="n">
        <f aca="false">SUM(E225:J225)</f>
        <v>0</v>
      </c>
      <c r="L225" s="510" t="n">
        <v>0</v>
      </c>
    </row>
    <row r="226" customFormat="false" ht="12.8" hidden="false" customHeight="false" outlineLevel="0" collapsed="false">
      <c r="A226" s="508" t="s">
        <v>1003</v>
      </c>
      <c r="B226" s="509" t="s">
        <v>119</v>
      </c>
      <c r="C226" s="196" t="s">
        <v>1004</v>
      </c>
      <c r="D226" s="409" t="s">
        <v>1005</v>
      </c>
      <c r="E226" s="510" t="n">
        <v>0</v>
      </c>
      <c r="F226" s="510" t="n">
        <v>0</v>
      </c>
      <c r="G226" s="510" t="n">
        <v>0</v>
      </c>
      <c r="H226" s="510" t="n">
        <v>18608000</v>
      </c>
      <c r="I226" s="510" t="n">
        <v>0</v>
      </c>
      <c r="J226" s="510" t="n">
        <v>0</v>
      </c>
      <c r="K226" s="510" t="n">
        <f aca="false">SUM(E226:J226)</f>
        <v>18608000</v>
      </c>
      <c r="L226" s="510" t="n">
        <v>379504000</v>
      </c>
    </row>
    <row r="227" customFormat="false" ht="12.8" hidden="false" customHeight="false" outlineLevel="0" collapsed="false">
      <c r="A227" s="508" t="s">
        <v>1003</v>
      </c>
      <c r="B227" s="509" t="s">
        <v>119</v>
      </c>
      <c r="C227" s="196" t="s">
        <v>1006</v>
      </c>
      <c r="D227" s="409" t="s">
        <v>1007</v>
      </c>
      <c r="E227" s="510" t="n">
        <v>0</v>
      </c>
      <c r="F227" s="510" t="n">
        <v>0</v>
      </c>
      <c r="G227" s="510" t="n">
        <v>0</v>
      </c>
      <c r="H227" s="510" t="n">
        <v>0</v>
      </c>
      <c r="I227" s="510" t="n">
        <v>0</v>
      </c>
      <c r="J227" s="510" t="n">
        <v>0</v>
      </c>
      <c r="K227" s="510" t="n">
        <f aca="false">SUM(E227:J227)</f>
        <v>0</v>
      </c>
      <c r="L227" s="510" t="n">
        <v>0</v>
      </c>
    </row>
    <row r="228" customFormat="false" ht="12.8" hidden="false" customHeight="false" outlineLevel="0" collapsed="false">
      <c r="A228" s="508" t="s">
        <v>1003</v>
      </c>
      <c r="B228" s="509" t="s">
        <v>119</v>
      </c>
      <c r="C228" s="196" t="s">
        <v>1008</v>
      </c>
      <c r="D228" s="409" t="s">
        <v>1009</v>
      </c>
      <c r="E228" s="510" t="n">
        <v>0</v>
      </c>
      <c r="F228" s="510" t="n">
        <v>0</v>
      </c>
      <c r="G228" s="510" t="n">
        <v>0</v>
      </c>
      <c r="H228" s="510" t="n">
        <v>0</v>
      </c>
      <c r="I228" s="510" t="n">
        <v>0</v>
      </c>
      <c r="J228" s="510" t="n">
        <v>0</v>
      </c>
      <c r="K228" s="510" t="n">
        <f aca="false">SUM(E228:J228)</f>
        <v>0</v>
      </c>
      <c r="L228" s="510" t="n">
        <v>0</v>
      </c>
    </row>
    <row r="229" customFormat="false" ht="12.8" hidden="false" customHeight="false" outlineLevel="0" collapsed="false">
      <c r="A229" s="508" t="s">
        <v>1003</v>
      </c>
      <c r="B229" s="509" t="s">
        <v>119</v>
      </c>
      <c r="C229" s="196" t="s">
        <v>1010</v>
      </c>
      <c r="D229" s="409" t="s">
        <v>1011</v>
      </c>
      <c r="E229" s="510" t="n">
        <v>0</v>
      </c>
      <c r="F229" s="510" t="n">
        <v>0</v>
      </c>
      <c r="G229" s="510" t="n">
        <v>0</v>
      </c>
      <c r="H229" s="510" t="n">
        <v>0</v>
      </c>
      <c r="I229" s="510" t="n">
        <v>0</v>
      </c>
      <c r="J229" s="510" t="n">
        <v>0</v>
      </c>
      <c r="K229" s="510" t="n">
        <f aca="false">SUM(E229:J229)</f>
        <v>0</v>
      </c>
      <c r="L229" s="510" t="n">
        <v>0</v>
      </c>
    </row>
    <row r="230" customFormat="false" ht="19.5" hidden="false" customHeight="false" outlineLevel="0" collapsed="false">
      <c r="A230" s="508" t="s">
        <v>1003</v>
      </c>
      <c r="B230" s="509" t="s">
        <v>119</v>
      </c>
      <c r="C230" s="196" t="s">
        <v>1012</v>
      </c>
      <c r="D230" s="409" t="s">
        <v>1013</v>
      </c>
      <c r="E230" s="510" t="n">
        <v>0</v>
      </c>
      <c r="F230" s="510" t="n">
        <v>0</v>
      </c>
      <c r="G230" s="510" t="n">
        <v>0</v>
      </c>
      <c r="H230" s="510" t="n">
        <v>0</v>
      </c>
      <c r="I230" s="510" t="n">
        <v>0</v>
      </c>
      <c r="J230" s="510" t="n">
        <v>0</v>
      </c>
      <c r="K230" s="510" t="n">
        <f aca="false">SUM(E230:J230)</f>
        <v>0</v>
      </c>
      <c r="L230" s="510" t="n">
        <v>0</v>
      </c>
    </row>
    <row r="231" customFormat="false" ht="12.8" hidden="false" customHeight="false" outlineLevel="0" collapsed="false">
      <c r="A231" s="508" t="s">
        <v>1003</v>
      </c>
      <c r="B231" s="509" t="s">
        <v>119</v>
      </c>
      <c r="C231" s="196" t="s">
        <v>1014</v>
      </c>
      <c r="D231" s="409" t="s">
        <v>1015</v>
      </c>
      <c r="E231" s="510" t="n">
        <v>0</v>
      </c>
      <c r="F231" s="510" t="n">
        <v>0</v>
      </c>
      <c r="G231" s="510" t="n">
        <v>0</v>
      </c>
      <c r="H231" s="510" t="n">
        <v>0</v>
      </c>
      <c r="I231" s="510" t="n">
        <v>0</v>
      </c>
      <c r="J231" s="510" t="n">
        <v>0</v>
      </c>
      <c r="K231" s="510" t="n">
        <f aca="false">SUM(E231:J231)</f>
        <v>0</v>
      </c>
      <c r="L231" s="510" t="n">
        <v>0</v>
      </c>
    </row>
    <row r="232" customFormat="false" ht="19.5" hidden="false" customHeight="false" outlineLevel="0" collapsed="false">
      <c r="A232" s="508" t="s">
        <v>1003</v>
      </c>
      <c r="B232" s="509" t="s">
        <v>119</v>
      </c>
      <c r="C232" s="196" t="s">
        <v>1016</v>
      </c>
      <c r="D232" s="409" t="s">
        <v>1017</v>
      </c>
      <c r="E232" s="510" t="n">
        <v>0</v>
      </c>
      <c r="F232" s="510" t="n">
        <v>0</v>
      </c>
      <c r="G232" s="510" t="n">
        <v>0</v>
      </c>
      <c r="H232" s="510" t="n">
        <v>0</v>
      </c>
      <c r="I232" s="510" t="n">
        <v>0</v>
      </c>
      <c r="J232" s="510" t="n">
        <v>0</v>
      </c>
      <c r="K232" s="510" t="n">
        <f aca="false">SUM(E232:J232)</f>
        <v>0</v>
      </c>
      <c r="L232" s="510" t="n">
        <v>0</v>
      </c>
    </row>
    <row r="233" customFormat="false" ht="12.8" hidden="false" customHeight="false" outlineLevel="0" collapsed="false">
      <c r="A233" s="508" t="s">
        <v>1003</v>
      </c>
      <c r="B233" s="509" t="s">
        <v>119</v>
      </c>
      <c r="C233" s="196" t="s">
        <v>1018</v>
      </c>
      <c r="D233" s="409" t="s">
        <v>1019</v>
      </c>
      <c r="E233" s="510" t="n">
        <v>0</v>
      </c>
      <c r="F233" s="510" t="n">
        <v>0</v>
      </c>
      <c r="G233" s="510" t="n">
        <v>0</v>
      </c>
      <c r="H233" s="510" t="n">
        <v>0</v>
      </c>
      <c r="I233" s="510" t="n">
        <v>0</v>
      </c>
      <c r="J233" s="510" t="n">
        <v>0</v>
      </c>
      <c r="K233" s="510" t="n">
        <f aca="false">SUM(E233:J233)</f>
        <v>0</v>
      </c>
      <c r="L233" s="510" t="n">
        <v>0</v>
      </c>
    </row>
    <row r="234" customFormat="false" ht="12.8" hidden="false" customHeight="false" outlineLevel="0" collapsed="false">
      <c r="A234" s="508" t="s">
        <v>1003</v>
      </c>
      <c r="B234" s="509" t="s">
        <v>119</v>
      </c>
      <c r="C234" s="196" t="s">
        <v>1020</v>
      </c>
      <c r="D234" s="409" t="s">
        <v>1021</v>
      </c>
      <c r="E234" s="510" t="n">
        <v>0</v>
      </c>
      <c r="F234" s="510" t="n">
        <v>0</v>
      </c>
      <c r="G234" s="510" t="n">
        <v>0</v>
      </c>
      <c r="H234" s="510" t="n">
        <v>0</v>
      </c>
      <c r="I234" s="510" t="n">
        <v>0</v>
      </c>
      <c r="J234" s="510" t="n">
        <v>0</v>
      </c>
      <c r="K234" s="510" t="n">
        <f aca="false">SUM(E234:J234)</f>
        <v>0</v>
      </c>
      <c r="L234" s="510" t="n">
        <v>0</v>
      </c>
    </row>
    <row r="235" customFormat="false" ht="12.8" hidden="false" customHeight="false" outlineLevel="0" collapsed="false">
      <c r="A235" s="508" t="s">
        <v>1003</v>
      </c>
      <c r="B235" s="509" t="s">
        <v>119</v>
      </c>
      <c r="C235" s="196" t="s">
        <v>1022</v>
      </c>
      <c r="D235" s="409" t="s">
        <v>1023</v>
      </c>
      <c r="E235" s="510" t="n">
        <v>0</v>
      </c>
      <c r="F235" s="510" t="n">
        <v>0</v>
      </c>
      <c r="G235" s="510" t="n">
        <v>0</v>
      </c>
      <c r="H235" s="510" t="n">
        <v>0</v>
      </c>
      <c r="I235" s="510" t="n">
        <v>0</v>
      </c>
      <c r="J235" s="510" t="n">
        <v>0</v>
      </c>
      <c r="K235" s="510" t="n">
        <f aca="false">SUM(E235:J235)</f>
        <v>0</v>
      </c>
      <c r="L235" s="510" t="n">
        <v>0</v>
      </c>
    </row>
    <row r="236" customFormat="false" ht="19.5" hidden="false" customHeight="false" outlineLevel="0" collapsed="false">
      <c r="A236" s="508" t="s">
        <v>1003</v>
      </c>
      <c r="B236" s="509" t="s">
        <v>119</v>
      </c>
      <c r="C236" s="196" t="s">
        <v>1032</v>
      </c>
      <c r="D236" s="409" t="s">
        <v>1033</v>
      </c>
      <c r="E236" s="510" t="n">
        <v>0</v>
      </c>
      <c r="F236" s="510" t="n">
        <v>0</v>
      </c>
      <c r="G236" s="510" t="n">
        <v>0</v>
      </c>
      <c r="H236" s="510" t="n">
        <v>0</v>
      </c>
      <c r="I236" s="510" t="n">
        <v>0</v>
      </c>
      <c r="J236" s="510" t="n">
        <v>0</v>
      </c>
      <c r="K236" s="510" t="n">
        <f aca="false">SUM(E236:J236)</f>
        <v>0</v>
      </c>
      <c r="L236" s="510" t="n">
        <v>0</v>
      </c>
    </row>
    <row r="237" customFormat="false" ht="28.5" hidden="false" customHeight="false" outlineLevel="0" collapsed="false">
      <c r="A237" s="508" t="s">
        <v>1003</v>
      </c>
      <c r="B237" s="509" t="s">
        <v>119</v>
      </c>
      <c r="C237" s="196" t="s">
        <v>1049</v>
      </c>
      <c r="D237" s="409" t="s">
        <v>1050</v>
      </c>
      <c r="E237" s="510" t="n">
        <v>0</v>
      </c>
      <c r="F237" s="510" t="n">
        <v>0</v>
      </c>
      <c r="G237" s="510" t="n">
        <v>0</v>
      </c>
      <c r="H237" s="510" t="n">
        <v>0</v>
      </c>
      <c r="I237" s="510" t="n">
        <v>0</v>
      </c>
      <c r="J237" s="510" t="n">
        <v>0</v>
      </c>
      <c r="K237" s="510" t="n">
        <f aca="false">SUM(E237:J237)</f>
        <v>0</v>
      </c>
      <c r="L237" s="510" t="n">
        <v>0</v>
      </c>
    </row>
    <row r="238" customFormat="false" ht="19.5" hidden="false" customHeight="false" outlineLevel="0" collapsed="false">
      <c r="A238" s="508" t="s">
        <v>1003</v>
      </c>
      <c r="B238" s="509" t="s">
        <v>119</v>
      </c>
      <c r="C238" s="196" t="s">
        <v>1059</v>
      </c>
      <c r="D238" s="409" t="s">
        <v>1060</v>
      </c>
      <c r="E238" s="510" t="n">
        <v>0</v>
      </c>
      <c r="F238" s="510" t="n">
        <v>0</v>
      </c>
      <c r="G238" s="510" t="n">
        <v>0</v>
      </c>
      <c r="H238" s="510" t="n">
        <v>0</v>
      </c>
      <c r="I238" s="510" t="n">
        <v>0</v>
      </c>
      <c r="J238" s="510" t="n">
        <v>0</v>
      </c>
      <c r="K238" s="510" t="n">
        <f aca="false">SUM(E238:J238)</f>
        <v>0</v>
      </c>
      <c r="L238" s="510" t="n">
        <v>0</v>
      </c>
    </row>
    <row r="239" customFormat="false" ht="20" hidden="false" customHeight="false" outlineLevel="0" collapsed="false">
      <c r="A239" s="508" t="s">
        <v>1003</v>
      </c>
      <c r="B239" s="509" t="s">
        <v>135</v>
      </c>
      <c r="C239" s="196" t="s">
        <v>1071</v>
      </c>
      <c r="D239" s="409" t="s">
        <v>1072</v>
      </c>
      <c r="E239" s="510" t="n">
        <v>0</v>
      </c>
      <c r="F239" s="510" t="n">
        <v>0</v>
      </c>
      <c r="G239" s="510" t="n">
        <v>0</v>
      </c>
      <c r="H239" s="510" t="n">
        <v>67200</v>
      </c>
      <c r="I239" s="510" t="n">
        <v>441000</v>
      </c>
      <c r="J239" s="510" t="n">
        <v>0</v>
      </c>
      <c r="K239" s="510" t="n">
        <f aca="false">SUM(E239:J239)</f>
        <v>508200</v>
      </c>
      <c r="L239" s="510" t="n">
        <v>44172300</v>
      </c>
    </row>
    <row r="240" customFormat="false" ht="20" hidden="false" customHeight="false" outlineLevel="0" collapsed="false">
      <c r="A240" s="508" t="s">
        <v>1003</v>
      </c>
      <c r="B240" s="509" t="s">
        <v>135</v>
      </c>
      <c r="C240" s="196" t="s">
        <v>1073</v>
      </c>
      <c r="D240" s="409" t="s">
        <v>1074</v>
      </c>
      <c r="E240" s="510" t="n">
        <v>0</v>
      </c>
      <c r="F240" s="510" t="n">
        <v>0</v>
      </c>
      <c r="G240" s="510" t="n">
        <v>0</v>
      </c>
      <c r="H240" s="510" t="n">
        <v>104400</v>
      </c>
      <c r="I240" s="510" t="n">
        <v>0</v>
      </c>
      <c r="J240" s="510" t="n">
        <v>0</v>
      </c>
      <c r="K240" s="510" t="n">
        <f aca="false">SUM(E240:J240)</f>
        <v>104400</v>
      </c>
      <c r="L240" s="510" t="n">
        <v>1837800</v>
      </c>
    </row>
    <row r="241" customFormat="false" ht="12.8" hidden="false" customHeight="false" outlineLevel="0" collapsed="false">
      <c r="A241" s="508" t="s">
        <v>1003</v>
      </c>
      <c r="B241" s="509" t="s">
        <v>135</v>
      </c>
      <c r="C241" s="196" t="s">
        <v>1075</v>
      </c>
      <c r="D241" s="409" t="s">
        <v>1076</v>
      </c>
      <c r="E241" s="510" t="n">
        <v>0</v>
      </c>
      <c r="F241" s="510" t="n">
        <v>0</v>
      </c>
      <c r="G241" s="510" t="n">
        <v>0</v>
      </c>
      <c r="H241" s="510" t="n">
        <v>0</v>
      </c>
      <c r="I241" s="510" t="n">
        <v>0</v>
      </c>
      <c r="J241" s="510" t="n">
        <v>0</v>
      </c>
      <c r="K241" s="510" t="n">
        <f aca="false">SUM(E241:J241)</f>
        <v>0</v>
      </c>
      <c r="L241" s="510" t="n">
        <v>16800</v>
      </c>
    </row>
  </sheetData>
  <autoFilter ref="A17:L241"/>
  <mergeCells count="2">
    <mergeCell ref="M4:M6"/>
    <mergeCell ref="N4:N6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21409A"/>
    <pageSetUpPr fitToPage="false"/>
  </sheetPr>
  <dimension ref="A1:M19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1" activeCellId="0" sqref="D1"/>
    </sheetView>
  </sheetViews>
  <sheetFormatPr defaultRowHeight="12.8" zeroHeight="false" outlineLevelRow="0" outlineLevelCol="0"/>
  <cols>
    <col collapsed="false" customWidth="true" hidden="false" outlineLevel="0" max="1" min="1" style="0" width="18.06"/>
    <col collapsed="false" customWidth="true" hidden="false" outlineLevel="0" max="2" min="2" style="303" width="10.65"/>
    <col collapsed="false" customWidth="true" hidden="false" outlineLevel="0" max="3" min="3" style="0" width="10.65"/>
    <col collapsed="false" customWidth="true" hidden="false" outlineLevel="0" max="4" min="4" style="511" width="16.94"/>
    <col collapsed="false" customWidth="true" hidden="false" outlineLevel="0" max="1023" min="5" style="0" width="10.65"/>
    <col collapsed="false" customWidth="false" hidden="false" outlineLevel="0" max="1025" min="1024" style="0" width="11.52"/>
  </cols>
  <sheetData>
    <row r="1" customFormat="false" ht="13.8" hidden="false" customHeight="false" outlineLevel="0" collapsed="false">
      <c r="B1" s="512" t="s">
        <v>1364</v>
      </c>
      <c r="D1" s="513" t="s">
        <v>1365</v>
      </c>
    </row>
    <row r="2" customFormat="false" ht="13.8" hidden="false" customHeight="true" outlineLevel="0" collapsed="false">
      <c r="A2" s="0" t="s">
        <v>127</v>
      </c>
      <c r="B2" s="303" t="n">
        <v>5</v>
      </c>
      <c r="D2" s="511" t="n">
        <v>4.62989522425685</v>
      </c>
      <c r="G2" s="514" t="s">
        <v>1366</v>
      </c>
      <c r="H2" s="514"/>
      <c r="I2" s="514"/>
      <c r="J2" s="514"/>
      <c r="K2" s="514"/>
      <c r="L2" s="514"/>
      <c r="M2" s="514"/>
    </row>
    <row r="3" customFormat="false" ht="12.8" hidden="false" customHeight="false" outlineLevel="0" collapsed="false">
      <c r="A3" s="0" t="s">
        <v>128</v>
      </c>
      <c r="B3" s="303" t="n">
        <v>8</v>
      </c>
      <c r="D3" s="511" t="n">
        <v>7.00205466994841</v>
      </c>
      <c r="G3" s="514"/>
      <c r="H3" s="514"/>
      <c r="I3" s="514"/>
      <c r="J3" s="514"/>
      <c r="K3" s="514"/>
      <c r="L3" s="514"/>
      <c r="M3" s="514"/>
    </row>
    <row r="4" customFormat="false" ht="12.8" hidden="false" customHeight="false" outlineLevel="0" collapsed="false">
      <c r="A4" s="0" t="s">
        <v>130</v>
      </c>
      <c r="B4" s="303" t="n">
        <v>8</v>
      </c>
      <c r="D4" s="511" t="n">
        <v>7.00205466994841</v>
      </c>
      <c r="G4" s="514"/>
      <c r="H4" s="514"/>
      <c r="I4" s="514"/>
      <c r="J4" s="514"/>
      <c r="K4" s="514"/>
      <c r="L4" s="514"/>
      <c r="M4" s="514"/>
    </row>
    <row r="5" customFormat="false" ht="12.8" hidden="false" customHeight="false" outlineLevel="0" collapsed="false">
      <c r="A5" s="0" t="s">
        <v>141</v>
      </c>
      <c r="B5" s="303" t="n">
        <v>2</v>
      </c>
      <c r="D5" s="511" t="n">
        <v>1.96153846153846</v>
      </c>
      <c r="G5" s="514"/>
      <c r="H5" s="514"/>
      <c r="I5" s="514"/>
      <c r="J5" s="514"/>
      <c r="K5" s="514"/>
      <c r="L5" s="514"/>
      <c r="M5" s="514"/>
    </row>
    <row r="6" customFormat="false" ht="12.8" hidden="false" customHeight="false" outlineLevel="0" collapsed="false">
      <c r="A6" s="0" t="s">
        <v>164</v>
      </c>
      <c r="B6" s="303" t="n">
        <v>15</v>
      </c>
      <c r="D6" s="511" t="n">
        <v>11.5631229294548</v>
      </c>
      <c r="G6" s="514"/>
      <c r="H6" s="514"/>
      <c r="I6" s="514"/>
      <c r="J6" s="514"/>
      <c r="K6" s="514"/>
      <c r="L6" s="514"/>
      <c r="M6" s="514"/>
    </row>
    <row r="7" customFormat="false" ht="12.8" hidden="false" customHeight="false" outlineLevel="0" collapsed="false">
      <c r="A7" s="0" t="s">
        <v>166</v>
      </c>
      <c r="B7" s="303" t="n">
        <v>15</v>
      </c>
      <c r="D7" s="511" t="n">
        <v>11.5631229294548</v>
      </c>
      <c r="G7" s="514"/>
      <c r="H7" s="514"/>
      <c r="I7" s="514"/>
      <c r="J7" s="514"/>
      <c r="K7" s="514"/>
      <c r="L7" s="514"/>
      <c r="M7" s="514"/>
    </row>
    <row r="8" customFormat="false" ht="12.8" hidden="false" customHeight="false" outlineLevel="0" collapsed="false">
      <c r="A8" s="0" t="s">
        <v>168</v>
      </c>
      <c r="B8" s="303" t="n">
        <v>14</v>
      </c>
      <c r="D8" s="511" t="n">
        <v>10.985647846633</v>
      </c>
      <c r="G8" s="514"/>
      <c r="H8" s="514"/>
      <c r="I8" s="514"/>
      <c r="J8" s="514"/>
      <c r="K8" s="514"/>
      <c r="L8" s="514"/>
      <c r="M8" s="514"/>
    </row>
    <row r="9" customFormat="false" ht="12.8" hidden="false" customHeight="false" outlineLevel="0" collapsed="false">
      <c r="A9" s="0" t="s">
        <v>170</v>
      </c>
      <c r="B9" s="303" t="n">
        <v>14</v>
      </c>
      <c r="D9" s="511" t="n">
        <v>10.985647846633</v>
      </c>
    </row>
    <row r="10" customFormat="false" ht="12.8" hidden="false" customHeight="false" outlineLevel="0" collapsed="false">
      <c r="A10" s="0" t="s">
        <v>172</v>
      </c>
      <c r="B10" s="303" t="n">
        <v>14</v>
      </c>
      <c r="D10" s="511" t="n">
        <v>10.985647846633</v>
      </c>
      <c r="G10" s="0" t="s">
        <v>1367</v>
      </c>
    </row>
    <row r="11" customFormat="false" ht="12.8" hidden="false" customHeight="false" outlineLevel="0" collapsed="false">
      <c r="A11" s="0" t="s">
        <v>174</v>
      </c>
      <c r="B11" s="303" t="n">
        <v>17</v>
      </c>
      <c r="D11" s="511" t="n">
        <v>12.652295607854</v>
      </c>
    </row>
    <row r="12" customFormat="false" ht="12.8" hidden="false" customHeight="false" outlineLevel="0" collapsed="false">
      <c r="A12" s="0" t="s">
        <v>175</v>
      </c>
      <c r="B12" s="303" t="n">
        <v>11</v>
      </c>
      <c r="D12" s="511" t="n">
        <v>9.11089577935503</v>
      </c>
    </row>
    <row r="13" customFormat="false" ht="12.8" hidden="false" customHeight="false" outlineLevel="0" collapsed="false">
      <c r="A13" s="0" t="s">
        <v>179</v>
      </c>
      <c r="B13" s="303" t="n">
        <v>22</v>
      </c>
      <c r="D13" s="511" t="n">
        <v>15.0291599470843</v>
      </c>
    </row>
    <row r="14" customFormat="false" ht="12.8" hidden="false" customHeight="false" outlineLevel="0" collapsed="false">
      <c r="A14" s="0" t="s">
        <v>181</v>
      </c>
      <c r="B14" s="303" t="n">
        <v>15</v>
      </c>
      <c r="D14" s="511" t="n">
        <v>11.5631229294548</v>
      </c>
    </row>
    <row r="15" customFormat="false" ht="12.8" hidden="false" customHeight="false" outlineLevel="0" collapsed="false">
      <c r="A15" s="0" t="s">
        <v>183</v>
      </c>
      <c r="B15" s="303" t="n">
        <v>20</v>
      </c>
      <c r="D15" s="511" t="n">
        <v>14.1339393987664</v>
      </c>
    </row>
    <row r="16" customFormat="false" ht="12.8" hidden="false" customHeight="false" outlineLevel="0" collapsed="false">
      <c r="A16" s="0" t="s">
        <v>185</v>
      </c>
      <c r="B16" s="303" t="n">
        <v>17</v>
      </c>
      <c r="D16" s="511" t="n">
        <v>12.652295607854</v>
      </c>
    </row>
    <row r="17" customFormat="false" ht="12.8" hidden="false" customHeight="false" outlineLevel="0" collapsed="false">
      <c r="A17" s="0" t="s">
        <v>187</v>
      </c>
      <c r="B17" s="303" t="n">
        <v>15</v>
      </c>
      <c r="D17" s="511" t="n">
        <v>11.5631229294548</v>
      </c>
    </row>
    <row r="18" customFormat="false" ht="12.8" hidden="false" customHeight="false" outlineLevel="0" collapsed="false">
      <c r="A18" s="0" t="s">
        <v>210</v>
      </c>
      <c r="B18" s="303" t="n">
        <v>13</v>
      </c>
      <c r="D18" s="511" t="n">
        <v>10.3850737604984</v>
      </c>
    </row>
    <row r="19" customFormat="false" ht="12.8" hidden="false" customHeight="false" outlineLevel="0" collapsed="false">
      <c r="A19" s="0" t="s">
        <v>211</v>
      </c>
      <c r="B19" s="303" t="n">
        <v>15</v>
      </c>
      <c r="D19" s="511" t="n">
        <v>11.5631229294548</v>
      </c>
    </row>
    <row r="20" customFormat="false" ht="12.8" hidden="false" customHeight="false" outlineLevel="0" collapsed="false">
      <c r="A20" s="0" t="s">
        <v>213</v>
      </c>
      <c r="B20" s="303" t="n">
        <v>14</v>
      </c>
      <c r="D20" s="511" t="n">
        <v>10.985647846633</v>
      </c>
    </row>
    <row r="21" customFormat="false" ht="12.8" hidden="false" customHeight="false" outlineLevel="0" collapsed="false">
      <c r="A21" s="0" t="s">
        <v>215</v>
      </c>
      <c r="B21" s="303" t="n">
        <v>14</v>
      </c>
      <c r="D21" s="511" t="n">
        <v>10.985647846633</v>
      </c>
    </row>
    <row r="22" customFormat="false" ht="12.8" hidden="false" customHeight="false" outlineLevel="0" collapsed="false">
      <c r="A22" s="0" t="s">
        <v>236</v>
      </c>
      <c r="B22" s="303" t="n">
        <v>30</v>
      </c>
      <c r="D22" s="511" t="n">
        <v>17.9837146326911</v>
      </c>
    </row>
    <row r="23" customFormat="false" ht="12.8" hidden="false" customHeight="false" outlineLevel="0" collapsed="false">
      <c r="A23" s="0" t="s">
        <v>237</v>
      </c>
      <c r="B23" s="303" t="n">
        <v>30</v>
      </c>
      <c r="D23" s="511" t="n">
        <v>17.9837146326911</v>
      </c>
    </row>
    <row r="24" customFormat="false" ht="12.8" hidden="false" customHeight="false" outlineLevel="0" collapsed="false">
      <c r="A24" s="0" t="s">
        <v>238</v>
      </c>
      <c r="B24" s="303" t="n">
        <v>30</v>
      </c>
      <c r="D24" s="511" t="n">
        <v>17.9837146326911</v>
      </c>
    </row>
    <row r="25" customFormat="false" ht="12.8" hidden="false" customHeight="false" outlineLevel="0" collapsed="false">
      <c r="A25" s="0" t="s">
        <v>239</v>
      </c>
      <c r="B25" s="303" t="n">
        <v>24</v>
      </c>
      <c r="D25" s="511" t="n">
        <v>15.8568416670528</v>
      </c>
    </row>
    <row r="26" customFormat="false" ht="12.8" hidden="false" customHeight="false" outlineLevel="0" collapsed="false">
      <c r="A26" s="0" t="s">
        <v>240</v>
      </c>
      <c r="B26" s="303" t="n">
        <v>30</v>
      </c>
      <c r="D26" s="511" t="n">
        <v>17.9837146326911</v>
      </c>
    </row>
    <row r="27" customFormat="false" ht="12.8" hidden="false" customHeight="false" outlineLevel="0" collapsed="false">
      <c r="A27" s="0" t="s">
        <v>242</v>
      </c>
      <c r="B27" s="303" t="n">
        <v>30</v>
      </c>
      <c r="D27" s="511" t="n">
        <v>17.9837146326911</v>
      </c>
    </row>
    <row r="28" customFormat="false" ht="12.8" hidden="false" customHeight="false" outlineLevel="0" collapsed="false">
      <c r="A28" s="0" t="s">
        <v>244</v>
      </c>
      <c r="B28" s="303" t="n">
        <v>30</v>
      </c>
      <c r="D28" s="511" t="n">
        <v>17.9837146326911</v>
      </c>
    </row>
    <row r="29" customFormat="false" ht="12.8" hidden="false" customHeight="false" outlineLevel="0" collapsed="false">
      <c r="A29" s="0" t="s">
        <v>245</v>
      </c>
      <c r="B29" s="303" t="n">
        <v>24</v>
      </c>
      <c r="D29" s="511" t="n">
        <v>15.8568416670528</v>
      </c>
    </row>
    <row r="30" customFormat="false" ht="12.8" hidden="false" customHeight="false" outlineLevel="0" collapsed="false">
      <c r="A30" s="0" t="s">
        <v>247</v>
      </c>
      <c r="B30" s="303" t="n">
        <v>30</v>
      </c>
      <c r="D30" s="511" t="n">
        <v>17.9837146326911</v>
      </c>
    </row>
    <row r="31" customFormat="false" ht="12.8" hidden="false" customHeight="false" outlineLevel="0" collapsed="false">
      <c r="A31" s="0" t="s">
        <v>269</v>
      </c>
      <c r="B31" s="303" t="n">
        <v>12</v>
      </c>
      <c r="D31" s="511" t="n">
        <v>9.7604767109183</v>
      </c>
    </row>
    <row r="32" customFormat="false" ht="12.8" hidden="false" customHeight="false" outlineLevel="0" collapsed="false">
      <c r="A32" s="0" t="s">
        <v>271</v>
      </c>
      <c r="B32" s="303" t="n">
        <v>11</v>
      </c>
      <c r="D32" s="511" t="n">
        <v>9.11089577935503</v>
      </c>
    </row>
    <row r="33" customFormat="false" ht="12.8" hidden="false" customHeight="false" outlineLevel="0" collapsed="false">
      <c r="A33" s="0" t="s">
        <v>273</v>
      </c>
      <c r="B33" s="303" t="n">
        <v>11</v>
      </c>
      <c r="D33" s="511" t="n">
        <v>9.11089577935503</v>
      </c>
    </row>
    <row r="34" customFormat="false" ht="12.8" hidden="false" customHeight="false" outlineLevel="0" collapsed="false">
      <c r="A34" s="0" t="s">
        <v>275</v>
      </c>
      <c r="B34" s="303" t="n">
        <v>14</v>
      </c>
      <c r="C34" s="0" t="s">
        <v>1368</v>
      </c>
      <c r="D34" s="511" t="n">
        <v>10.985647846633</v>
      </c>
    </row>
    <row r="35" customFormat="false" ht="12.8" hidden="false" customHeight="false" outlineLevel="0" collapsed="false">
      <c r="A35" s="0" t="s">
        <v>277</v>
      </c>
      <c r="B35" s="303" t="n">
        <v>18</v>
      </c>
      <c r="D35" s="511" t="n">
        <v>13.1656688537057</v>
      </c>
    </row>
    <row r="36" customFormat="false" ht="12.8" hidden="false" customHeight="false" outlineLevel="0" collapsed="false">
      <c r="A36" s="0" t="s">
        <v>279</v>
      </c>
      <c r="B36" s="303" t="n">
        <v>6</v>
      </c>
      <c r="D36" s="511" t="n">
        <v>5.4518223310162</v>
      </c>
    </row>
    <row r="37" customFormat="false" ht="12.8" hidden="false" customHeight="false" outlineLevel="0" collapsed="false">
      <c r="A37" s="0" t="s">
        <v>281</v>
      </c>
      <c r="B37" s="303" t="n">
        <v>4</v>
      </c>
      <c r="D37" s="511" t="n">
        <v>3.77509103322713</v>
      </c>
    </row>
    <row r="38" customFormat="false" ht="12.8" hidden="false" customHeight="false" outlineLevel="0" collapsed="false">
      <c r="A38" s="0" t="s">
        <v>283</v>
      </c>
      <c r="B38" s="303" t="n">
        <v>4</v>
      </c>
      <c r="D38" s="511" t="n">
        <v>3.77509103322713</v>
      </c>
    </row>
    <row r="39" customFormat="false" ht="12.8" hidden="false" customHeight="false" outlineLevel="0" collapsed="false">
      <c r="A39" s="0" t="s">
        <v>291</v>
      </c>
      <c r="B39" s="303" t="n">
        <v>10</v>
      </c>
      <c r="D39" s="511" t="n">
        <v>8.43533161052923</v>
      </c>
    </row>
    <row r="40" customFormat="false" ht="12.8" hidden="false" customHeight="false" outlineLevel="0" collapsed="false">
      <c r="A40" s="515" t="s">
        <v>293</v>
      </c>
      <c r="B40" s="516" t="n">
        <v>2</v>
      </c>
      <c r="C40" s="515" t="s">
        <v>1369</v>
      </c>
      <c r="D40" s="517" t="n">
        <v>1.96153846153846</v>
      </c>
    </row>
    <row r="41" customFormat="false" ht="12.8" hidden="false" customHeight="false" outlineLevel="0" collapsed="false">
      <c r="A41" s="515" t="s">
        <v>295</v>
      </c>
      <c r="B41" s="516" t="n">
        <v>1</v>
      </c>
      <c r="C41" s="515"/>
      <c r="D41" s="517" t="n">
        <v>1</v>
      </c>
    </row>
    <row r="42" customFormat="false" ht="12.8" hidden="false" customHeight="false" outlineLevel="0" collapsed="false">
      <c r="A42" s="0" t="s">
        <v>320</v>
      </c>
      <c r="B42" s="303" t="n">
        <v>20</v>
      </c>
      <c r="D42" s="511" t="n">
        <v>14.1339393987664</v>
      </c>
    </row>
    <row r="43" customFormat="false" ht="12.8" hidden="false" customHeight="false" outlineLevel="0" collapsed="false">
      <c r="A43" s="0" t="s">
        <v>322</v>
      </c>
      <c r="B43" s="303" t="n">
        <v>22</v>
      </c>
      <c r="D43" s="511" t="n">
        <v>15.0291599470843</v>
      </c>
    </row>
    <row r="44" customFormat="false" ht="12.8" hidden="false" customHeight="false" outlineLevel="0" collapsed="false">
      <c r="A44" s="0" t="s">
        <v>323</v>
      </c>
      <c r="B44" s="303" t="n">
        <v>17</v>
      </c>
      <c r="D44" s="511" t="n">
        <v>12.652295607854</v>
      </c>
    </row>
    <row r="45" customFormat="false" ht="12.8" hidden="false" customHeight="false" outlineLevel="0" collapsed="false">
      <c r="A45" s="0" t="s">
        <v>325</v>
      </c>
      <c r="B45" s="303" t="n">
        <v>17</v>
      </c>
      <c r="D45" s="511" t="n">
        <v>12.652295607854</v>
      </c>
    </row>
    <row r="46" customFormat="false" ht="12.8" hidden="false" customHeight="false" outlineLevel="0" collapsed="false">
      <c r="A46" s="0" t="s">
        <v>327</v>
      </c>
      <c r="B46" s="303" t="n">
        <v>22</v>
      </c>
      <c r="D46" s="511" t="n">
        <v>15.0291599470843</v>
      </c>
    </row>
    <row r="47" customFormat="false" ht="12.8" hidden="false" customHeight="false" outlineLevel="0" collapsed="false">
      <c r="A47" s="0" t="s">
        <v>329</v>
      </c>
      <c r="B47" s="303" t="n">
        <v>22</v>
      </c>
      <c r="D47" s="511" t="n">
        <v>15.0291599470843</v>
      </c>
    </row>
    <row r="48" customFormat="false" ht="12.8" hidden="false" customHeight="false" outlineLevel="0" collapsed="false">
      <c r="A48" s="0" t="s">
        <v>333</v>
      </c>
      <c r="B48" s="303" t="n">
        <v>35</v>
      </c>
      <c r="D48" s="511" t="n">
        <v>19.4111977610904</v>
      </c>
    </row>
    <row r="49" customFormat="false" ht="12.8" hidden="false" customHeight="false" outlineLevel="0" collapsed="false">
      <c r="A49" s="0" t="s">
        <v>334</v>
      </c>
      <c r="B49" s="303" t="n">
        <v>11</v>
      </c>
      <c r="D49" s="511" t="n">
        <v>9.11089577935503</v>
      </c>
    </row>
    <row r="50" customFormat="false" ht="12.8" hidden="false" customHeight="false" outlineLevel="0" collapsed="false">
      <c r="A50" s="0" t="s">
        <v>336</v>
      </c>
      <c r="B50" s="303" t="n">
        <v>12</v>
      </c>
      <c r="D50" s="511" t="n">
        <v>9.7604767109183</v>
      </c>
    </row>
    <row r="51" customFormat="false" ht="12.8" hidden="false" customHeight="false" outlineLevel="0" collapsed="false">
      <c r="A51" s="0" t="s">
        <v>338</v>
      </c>
      <c r="B51" s="303" t="n">
        <v>17</v>
      </c>
      <c r="D51" s="511" t="n">
        <v>12.652295607854</v>
      </c>
    </row>
    <row r="52" customFormat="false" ht="12.8" hidden="false" customHeight="false" outlineLevel="0" collapsed="false">
      <c r="A52" s="0" t="s">
        <v>340</v>
      </c>
      <c r="B52" s="303" t="n">
        <v>20</v>
      </c>
      <c r="D52" s="511" t="n">
        <v>14.1339393987664</v>
      </c>
    </row>
    <row r="53" customFormat="false" ht="12.8" hidden="false" customHeight="false" outlineLevel="0" collapsed="false">
      <c r="A53" s="0" t="s">
        <v>342</v>
      </c>
      <c r="B53" s="303" t="n">
        <v>50</v>
      </c>
      <c r="D53" s="511" t="n">
        <v>22.3414720013358</v>
      </c>
    </row>
    <row r="54" customFormat="false" ht="12.8" hidden="false" customHeight="false" outlineLevel="0" collapsed="false">
      <c r="A54" s="0" t="s">
        <v>344</v>
      </c>
      <c r="B54" s="303" t="n">
        <v>20</v>
      </c>
      <c r="D54" s="511" t="n">
        <v>14.1339393987664</v>
      </c>
    </row>
    <row r="55" customFormat="false" ht="12.8" hidden="false" customHeight="false" outlineLevel="0" collapsed="false">
      <c r="A55" s="0" t="s">
        <v>346</v>
      </c>
      <c r="B55" s="303" t="n">
        <v>12</v>
      </c>
      <c r="D55" s="511" t="n">
        <v>9.7604767109183</v>
      </c>
    </row>
    <row r="56" customFormat="false" ht="12.8" hidden="false" customHeight="false" outlineLevel="0" collapsed="false">
      <c r="A56" s="0" t="s">
        <v>349</v>
      </c>
      <c r="B56" s="303" t="n">
        <v>10</v>
      </c>
      <c r="D56" s="511" t="n">
        <v>8.43533161052923</v>
      </c>
    </row>
    <row r="57" customFormat="false" ht="12.8" hidden="false" customHeight="false" outlineLevel="0" collapsed="false">
      <c r="A57" s="0" t="s">
        <v>351</v>
      </c>
      <c r="B57" s="303" t="n">
        <v>11</v>
      </c>
      <c r="D57" s="511" t="n">
        <v>9.11089577935503</v>
      </c>
    </row>
    <row r="58" customFormat="false" ht="12.8" hidden="false" customHeight="false" outlineLevel="0" collapsed="false">
      <c r="A58" s="0" t="s">
        <v>353</v>
      </c>
      <c r="B58" s="303" t="n">
        <v>15</v>
      </c>
      <c r="D58" s="511" t="n">
        <v>11.5631229294548</v>
      </c>
    </row>
    <row r="59" customFormat="false" ht="12.8" hidden="false" customHeight="false" outlineLevel="0" collapsed="false">
      <c r="A59" s="0" t="s">
        <v>355</v>
      </c>
      <c r="B59" s="303" t="n">
        <v>17</v>
      </c>
      <c r="D59" s="511" t="n">
        <v>12.652295607854</v>
      </c>
    </row>
    <row r="60" customFormat="false" ht="12.8" hidden="false" customHeight="false" outlineLevel="0" collapsed="false">
      <c r="A60" s="0" t="s">
        <v>357</v>
      </c>
      <c r="B60" s="303" t="n">
        <v>17</v>
      </c>
      <c r="D60" s="511" t="n">
        <v>12.652295607854</v>
      </c>
    </row>
    <row r="61" customFormat="false" ht="12.8" hidden="false" customHeight="false" outlineLevel="0" collapsed="false">
      <c r="A61" s="0" t="s">
        <v>359</v>
      </c>
      <c r="B61" s="303" t="n">
        <v>17</v>
      </c>
      <c r="D61" s="511" t="n">
        <v>12.652295607854</v>
      </c>
    </row>
    <row r="62" customFormat="false" ht="12.8" hidden="false" customHeight="false" outlineLevel="0" collapsed="false">
      <c r="A62" s="0" t="s">
        <v>361</v>
      </c>
      <c r="B62" s="303" t="n">
        <v>17</v>
      </c>
      <c r="D62" s="511" t="n">
        <v>12.652295607854</v>
      </c>
    </row>
    <row r="63" customFormat="false" ht="12.8" hidden="false" customHeight="false" outlineLevel="0" collapsed="false">
      <c r="A63" s="0" t="s">
        <v>366</v>
      </c>
      <c r="B63" s="303" t="n">
        <v>20</v>
      </c>
      <c r="D63" s="511" t="n">
        <v>14.1339393987664</v>
      </c>
    </row>
    <row r="64" customFormat="false" ht="12.8" hidden="false" customHeight="false" outlineLevel="0" collapsed="false">
      <c r="A64" s="0" t="s">
        <v>368</v>
      </c>
      <c r="B64" s="303" t="n">
        <v>20</v>
      </c>
      <c r="D64" s="511" t="n">
        <v>14.1339393987664</v>
      </c>
    </row>
    <row r="65" customFormat="false" ht="12.8" hidden="false" customHeight="false" outlineLevel="0" collapsed="false">
      <c r="A65" s="0" t="s">
        <v>370</v>
      </c>
      <c r="B65" s="303" t="n">
        <v>30</v>
      </c>
      <c r="D65" s="511" t="n">
        <v>17.9837146326911</v>
      </c>
    </row>
    <row r="66" customFormat="false" ht="12.8" hidden="false" customHeight="false" outlineLevel="0" collapsed="false">
      <c r="A66" s="0" t="s">
        <v>372</v>
      </c>
      <c r="B66" s="303" t="n">
        <v>13</v>
      </c>
      <c r="D66" s="511" t="n">
        <v>10.3850737604984</v>
      </c>
    </row>
    <row r="67" customFormat="false" ht="12.8" hidden="false" customHeight="false" outlineLevel="0" collapsed="false">
      <c r="A67" s="0" t="s">
        <v>378</v>
      </c>
      <c r="B67" s="303" t="n">
        <v>9</v>
      </c>
      <c r="D67" s="511" t="n">
        <v>7.7327448749504</v>
      </c>
    </row>
    <row r="68" customFormat="false" ht="12.8" hidden="false" customHeight="false" outlineLevel="0" collapsed="false">
      <c r="A68" s="0" t="s">
        <v>380</v>
      </c>
      <c r="B68" s="303" t="n">
        <v>20</v>
      </c>
      <c r="D68" s="511" t="n">
        <v>14.1339393987664</v>
      </c>
    </row>
    <row r="69" customFormat="false" ht="12.8" hidden="false" customHeight="false" outlineLevel="0" collapsed="false">
      <c r="A69" s="0" t="s">
        <v>382</v>
      </c>
      <c r="B69" s="303" t="n">
        <v>30</v>
      </c>
      <c r="D69" s="511" t="n">
        <v>17.9837146326911</v>
      </c>
    </row>
    <row r="70" customFormat="false" ht="12.8" hidden="false" customHeight="false" outlineLevel="0" collapsed="false">
      <c r="A70" s="0" t="s">
        <v>384</v>
      </c>
      <c r="B70" s="303" t="n">
        <v>17</v>
      </c>
      <c r="D70" s="511" t="n">
        <v>12.652295607854</v>
      </c>
    </row>
    <row r="71" customFormat="false" ht="12.8" hidden="false" customHeight="false" outlineLevel="0" collapsed="false">
      <c r="A71" s="0" t="s">
        <v>388</v>
      </c>
      <c r="B71" s="303" t="n">
        <v>22</v>
      </c>
      <c r="D71" s="511" t="n">
        <v>15.0291599470843</v>
      </c>
    </row>
    <row r="72" customFormat="false" ht="12.8" hidden="false" customHeight="false" outlineLevel="0" collapsed="false">
      <c r="A72" s="0" t="s">
        <v>390</v>
      </c>
      <c r="B72" s="303" t="n">
        <v>17</v>
      </c>
      <c r="D72" s="511" t="n">
        <v>12.652295607854</v>
      </c>
    </row>
    <row r="73" customFormat="false" ht="12.8" hidden="false" customHeight="false" outlineLevel="0" collapsed="false">
      <c r="A73" s="0" t="s">
        <v>392</v>
      </c>
      <c r="B73" s="303" t="n">
        <v>16</v>
      </c>
      <c r="D73" s="511" t="n">
        <v>12.1183874321681</v>
      </c>
    </row>
    <row r="74" customFormat="false" ht="12.8" hidden="false" customHeight="false" outlineLevel="0" collapsed="false">
      <c r="A74" s="0" t="s">
        <v>394</v>
      </c>
      <c r="B74" s="303" t="n">
        <v>17</v>
      </c>
      <c r="D74" s="511" t="n">
        <v>12.652295607854</v>
      </c>
    </row>
    <row r="75" customFormat="false" ht="12.8" hidden="false" customHeight="false" outlineLevel="0" collapsed="false">
      <c r="A75" s="0" t="s">
        <v>398</v>
      </c>
      <c r="B75" s="303" t="n">
        <v>20</v>
      </c>
      <c r="D75" s="511" t="n">
        <v>14.1339393987664</v>
      </c>
    </row>
    <row r="76" customFormat="false" ht="12.8" hidden="false" customHeight="false" outlineLevel="0" collapsed="false">
      <c r="A76" s="515" t="s">
        <v>404</v>
      </c>
      <c r="B76" s="516" t="n">
        <v>30</v>
      </c>
      <c r="D76" s="517" t="n">
        <v>17.9837146326911</v>
      </c>
    </row>
    <row r="77" customFormat="false" ht="12.8" hidden="false" customHeight="false" outlineLevel="0" collapsed="false">
      <c r="A77" s="515" t="s">
        <v>406</v>
      </c>
      <c r="B77" s="516" t="n">
        <v>30</v>
      </c>
      <c r="C77" s="515"/>
      <c r="D77" s="517" t="n">
        <v>17.9837146326911</v>
      </c>
    </row>
    <row r="78" customFormat="false" ht="12.8" hidden="false" customHeight="false" outlineLevel="0" collapsed="false">
      <c r="A78" s="515" t="s">
        <v>408</v>
      </c>
      <c r="B78" s="516" t="n">
        <v>22</v>
      </c>
      <c r="C78" s="515"/>
      <c r="D78" s="517" t="n">
        <v>15.03</v>
      </c>
    </row>
    <row r="79" customFormat="false" ht="12.8" hidden="false" customHeight="false" outlineLevel="0" collapsed="false">
      <c r="A79" s="0" t="s">
        <v>511</v>
      </c>
      <c r="B79" s="303" t="n">
        <v>30</v>
      </c>
      <c r="D79" s="511" t="n">
        <v>17.9837146326911</v>
      </c>
    </row>
    <row r="80" customFormat="false" ht="12.8" hidden="false" customHeight="false" outlineLevel="0" collapsed="false">
      <c r="A80" s="0" t="s">
        <v>513</v>
      </c>
      <c r="B80" s="303" t="n">
        <v>30</v>
      </c>
      <c r="D80" s="511" t="n">
        <v>17.9837146326911</v>
      </c>
    </row>
    <row r="81" customFormat="false" ht="12.8" hidden="false" customHeight="false" outlineLevel="0" collapsed="false">
      <c r="A81" s="0" t="s">
        <v>514</v>
      </c>
      <c r="B81" s="303" t="n">
        <v>30</v>
      </c>
      <c r="D81" s="511" t="n">
        <v>17.9837146326911</v>
      </c>
    </row>
    <row r="82" customFormat="false" ht="12.8" hidden="false" customHeight="false" outlineLevel="0" collapsed="false">
      <c r="A82" s="0" t="s">
        <v>515</v>
      </c>
      <c r="B82" s="303" t="n">
        <v>24</v>
      </c>
      <c r="D82" s="511" t="n">
        <v>15.8568416670528</v>
      </c>
    </row>
    <row r="83" customFormat="false" ht="12.8" hidden="false" customHeight="false" outlineLevel="0" collapsed="false">
      <c r="A83" s="0" t="s">
        <v>517</v>
      </c>
      <c r="B83" s="303" t="n">
        <v>30</v>
      </c>
      <c r="D83" s="511" t="n">
        <v>17.9837146326911</v>
      </c>
    </row>
    <row r="84" customFormat="false" ht="12.8" hidden="false" customHeight="false" outlineLevel="0" collapsed="false">
      <c r="A84" s="0" t="s">
        <v>518</v>
      </c>
      <c r="B84" s="303" t="n">
        <v>30</v>
      </c>
      <c r="D84" s="511" t="n">
        <v>17.9837146326911</v>
      </c>
    </row>
    <row r="85" customFormat="false" ht="12.8" hidden="false" customHeight="false" outlineLevel="0" collapsed="false">
      <c r="A85" s="0" t="s">
        <v>520</v>
      </c>
      <c r="B85" s="303" t="n">
        <v>30</v>
      </c>
      <c r="D85" s="511" t="n">
        <v>17.9837146326911</v>
      </c>
    </row>
    <row r="86" customFormat="false" ht="12.8" hidden="false" customHeight="false" outlineLevel="0" collapsed="false">
      <c r="A86" s="0" t="s">
        <v>521</v>
      </c>
      <c r="B86" s="303" t="n">
        <v>30</v>
      </c>
      <c r="D86" s="511" t="n">
        <v>17.9837146326911</v>
      </c>
    </row>
    <row r="87" customFormat="false" ht="12.8" hidden="false" customHeight="false" outlineLevel="0" collapsed="false">
      <c r="A87" s="0" t="s">
        <v>523</v>
      </c>
      <c r="B87" s="303" t="n">
        <v>20</v>
      </c>
      <c r="D87" s="511" t="n">
        <v>14.1339393987664</v>
      </c>
    </row>
    <row r="88" customFormat="false" ht="12.8" hidden="false" customHeight="false" outlineLevel="0" collapsed="false">
      <c r="A88" s="0" t="s">
        <v>547</v>
      </c>
      <c r="B88" s="303" t="n">
        <v>10</v>
      </c>
      <c r="D88" s="511" t="n">
        <v>8.43533161052923</v>
      </c>
    </row>
    <row r="89" customFormat="false" ht="12.8" hidden="false" customHeight="false" outlineLevel="0" collapsed="false">
      <c r="A89" s="0" t="s">
        <v>549</v>
      </c>
      <c r="B89" s="303" t="n">
        <v>11</v>
      </c>
      <c r="D89" s="511" t="n">
        <v>9.11089577935503</v>
      </c>
    </row>
    <row r="90" customFormat="false" ht="12.8" hidden="false" customHeight="false" outlineLevel="0" collapsed="false">
      <c r="A90" s="0" t="s">
        <v>551</v>
      </c>
      <c r="B90" s="303" t="n">
        <v>10</v>
      </c>
      <c r="C90" s="0" t="s">
        <v>1370</v>
      </c>
      <c r="D90" s="511" t="n">
        <v>8.43533161052923</v>
      </c>
    </row>
    <row r="91" customFormat="false" ht="12.8" hidden="false" customHeight="false" outlineLevel="0" collapsed="false">
      <c r="A91" s="0" t="s">
        <v>553</v>
      </c>
      <c r="B91" s="303" t="n">
        <v>15</v>
      </c>
      <c r="D91" s="511" t="n">
        <v>11.5631229294548</v>
      </c>
    </row>
    <row r="92" customFormat="false" ht="12.8" hidden="false" customHeight="false" outlineLevel="0" collapsed="false">
      <c r="A92" s="0" t="s">
        <v>557</v>
      </c>
      <c r="B92" s="303" t="n">
        <v>20</v>
      </c>
      <c r="D92" s="511" t="n">
        <v>14.1339393987664</v>
      </c>
    </row>
    <row r="93" customFormat="false" ht="12.8" hidden="false" customHeight="false" outlineLevel="0" collapsed="false">
      <c r="A93" s="0" t="s">
        <v>559</v>
      </c>
      <c r="B93" s="303" t="n">
        <v>7</v>
      </c>
      <c r="D93" s="511" t="n">
        <v>6.24213685674635</v>
      </c>
    </row>
    <row r="94" customFormat="false" ht="12.8" hidden="false" customHeight="false" outlineLevel="0" collapsed="false">
      <c r="A94" s="0" t="s">
        <v>563</v>
      </c>
      <c r="B94" s="303" t="n">
        <v>7</v>
      </c>
      <c r="D94" s="511" t="n">
        <v>6.24213685674635</v>
      </c>
    </row>
    <row r="95" customFormat="false" ht="12.8" hidden="false" customHeight="false" outlineLevel="0" collapsed="false">
      <c r="A95" s="0" t="s">
        <v>1346</v>
      </c>
      <c r="B95" s="303" t="n">
        <v>13</v>
      </c>
      <c r="C95" s="0" t="s">
        <v>1371</v>
      </c>
      <c r="D95" s="511" t="n">
        <v>10.3850737604984</v>
      </c>
    </row>
    <row r="96" customFormat="false" ht="12.8" hidden="false" customHeight="false" outlineLevel="0" collapsed="false">
      <c r="A96" s="0" t="s">
        <v>568</v>
      </c>
      <c r="B96" s="303" t="n">
        <v>22</v>
      </c>
      <c r="C96" s="0" t="s">
        <v>1372</v>
      </c>
      <c r="D96" s="511" t="n">
        <v>15.0291599470843</v>
      </c>
    </row>
    <row r="97" customFormat="false" ht="12.8" hidden="false" customHeight="false" outlineLevel="0" collapsed="false">
      <c r="A97" s="0" t="s">
        <v>573</v>
      </c>
      <c r="B97" s="303" t="n">
        <v>15</v>
      </c>
      <c r="D97" s="511" t="n">
        <v>11.5631229294548</v>
      </c>
    </row>
    <row r="98" customFormat="false" ht="12.8" hidden="false" customHeight="false" outlineLevel="0" collapsed="false">
      <c r="A98" s="0" t="s">
        <v>575</v>
      </c>
      <c r="B98" s="303" t="n">
        <v>20</v>
      </c>
      <c r="D98" s="511" t="n">
        <v>14.1339393987664</v>
      </c>
    </row>
    <row r="99" customFormat="false" ht="12.8" hidden="false" customHeight="false" outlineLevel="0" collapsed="false">
      <c r="A99" s="0" t="s">
        <v>577</v>
      </c>
      <c r="B99" s="303" t="n">
        <v>8</v>
      </c>
      <c r="C99" s="518" t="n">
        <v>42648</v>
      </c>
      <c r="D99" s="511" t="n">
        <v>7.00205466994841</v>
      </c>
    </row>
    <row r="100" customFormat="false" ht="12.8" hidden="false" customHeight="false" outlineLevel="0" collapsed="false">
      <c r="A100" s="0" t="s">
        <v>579</v>
      </c>
      <c r="B100" s="303" t="n">
        <v>6</v>
      </c>
      <c r="D100" s="511" t="n">
        <v>5.4518223310162</v>
      </c>
    </row>
    <row r="101" customFormat="false" ht="12.8" hidden="false" customHeight="false" outlineLevel="0" collapsed="false">
      <c r="A101" s="0" t="s">
        <v>616</v>
      </c>
      <c r="B101" s="303" t="n">
        <v>10</v>
      </c>
      <c r="D101" s="511" t="n">
        <v>8.43533161052923</v>
      </c>
    </row>
    <row r="102" customFormat="false" ht="12.8" hidden="false" customHeight="false" outlineLevel="0" collapsed="false">
      <c r="A102" s="0" t="s">
        <v>652</v>
      </c>
      <c r="B102" s="303" t="n">
        <v>22</v>
      </c>
      <c r="D102" s="511" t="n">
        <v>15.0291599470843</v>
      </c>
    </row>
    <row r="103" customFormat="false" ht="12.8" hidden="false" customHeight="false" outlineLevel="0" collapsed="false">
      <c r="A103" s="0" t="s">
        <v>653</v>
      </c>
      <c r="B103" s="303" t="n">
        <v>50</v>
      </c>
      <c r="D103" s="511" t="n">
        <v>22.3414720013358</v>
      </c>
    </row>
    <row r="104" customFormat="false" ht="12.8" hidden="false" customHeight="false" outlineLevel="0" collapsed="false">
      <c r="A104" s="0" t="s">
        <v>654</v>
      </c>
      <c r="B104" s="303" t="n">
        <v>20</v>
      </c>
      <c r="D104" s="511" t="n">
        <v>14.1339393987664</v>
      </c>
    </row>
    <row r="105" customFormat="false" ht="12.8" hidden="false" customHeight="false" outlineLevel="0" collapsed="false">
      <c r="A105" s="0" t="s">
        <v>655</v>
      </c>
      <c r="B105" s="303" t="n">
        <v>35</v>
      </c>
      <c r="D105" s="511" t="n">
        <v>19.4111977610904</v>
      </c>
    </row>
    <row r="106" customFormat="false" ht="12.8" hidden="false" customHeight="false" outlineLevel="0" collapsed="false">
      <c r="A106" s="0" t="s">
        <v>657</v>
      </c>
      <c r="B106" s="303" t="n">
        <v>20</v>
      </c>
      <c r="D106" s="511" t="n">
        <v>14.1339393987664</v>
      </c>
    </row>
    <row r="107" customFormat="false" ht="12.8" hidden="false" customHeight="false" outlineLevel="0" collapsed="false">
      <c r="A107" s="0" t="s">
        <v>658</v>
      </c>
      <c r="B107" s="303" t="n">
        <v>12</v>
      </c>
      <c r="D107" s="511" t="n">
        <v>9.7604767109183</v>
      </c>
    </row>
    <row r="108" customFormat="false" ht="12.8" hidden="false" customHeight="false" outlineLevel="0" collapsed="false">
      <c r="A108" s="0" t="s">
        <v>659</v>
      </c>
      <c r="B108" s="303" t="n">
        <v>15</v>
      </c>
      <c r="D108" s="511" t="n">
        <v>11.5631229294548</v>
      </c>
    </row>
    <row r="109" customFormat="false" ht="12.8" hidden="false" customHeight="false" outlineLevel="0" collapsed="false">
      <c r="A109" s="0" t="s">
        <v>663</v>
      </c>
      <c r="B109" s="303" t="n">
        <v>11</v>
      </c>
      <c r="D109" s="511" t="n">
        <v>9.11089577935503</v>
      </c>
    </row>
    <row r="110" customFormat="false" ht="12.8" hidden="false" customHeight="false" outlineLevel="0" collapsed="false">
      <c r="A110" s="0" t="s">
        <v>664</v>
      </c>
      <c r="B110" s="303" t="n">
        <v>22</v>
      </c>
      <c r="D110" s="511" t="n">
        <v>15.0291599470843</v>
      </c>
    </row>
    <row r="111" customFormat="false" ht="12.8" hidden="false" customHeight="false" outlineLevel="0" collapsed="false">
      <c r="A111" s="0" t="s">
        <v>665</v>
      </c>
      <c r="B111" s="303" t="n">
        <v>15</v>
      </c>
      <c r="D111" s="511" t="n">
        <v>11.5631229294548</v>
      </c>
    </row>
    <row r="112" customFormat="false" ht="12.8" hidden="false" customHeight="false" outlineLevel="0" collapsed="false">
      <c r="A112" s="0" t="s">
        <v>666</v>
      </c>
      <c r="B112" s="303" t="n">
        <v>20</v>
      </c>
      <c r="D112" s="511" t="n">
        <v>14.1339393987664</v>
      </c>
    </row>
    <row r="113" customFormat="false" ht="12.8" hidden="false" customHeight="false" outlineLevel="0" collapsed="false">
      <c r="A113" s="0" t="s">
        <v>668</v>
      </c>
      <c r="B113" s="303" t="n">
        <v>9</v>
      </c>
      <c r="D113" s="511" t="n">
        <v>7.7327448749504</v>
      </c>
    </row>
    <row r="114" customFormat="false" ht="12.8" hidden="false" customHeight="false" outlineLevel="0" collapsed="false">
      <c r="A114" s="0" t="s">
        <v>670</v>
      </c>
      <c r="B114" s="303" t="n">
        <v>15</v>
      </c>
      <c r="D114" s="511" t="n">
        <v>11.5631229294548</v>
      </c>
    </row>
    <row r="115" customFormat="false" ht="12.8" hidden="false" customHeight="false" outlineLevel="0" collapsed="false">
      <c r="A115" s="0" t="s">
        <v>1347</v>
      </c>
      <c r="B115" s="303" t="n">
        <v>20</v>
      </c>
      <c r="D115" s="511" t="n">
        <v>14.1339393987664</v>
      </c>
    </row>
    <row r="116" customFormat="false" ht="12.8" hidden="false" customHeight="false" outlineLevel="0" collapsed="false">
      <c r="A116" s="0" t="s">
        <v>676</v>
      </c>
      <c r="B116" s="303" t="n">
        <v>20</v>
      </c>
      <c r="C116" s="0" t="s">
        <v>1373</v>
      </c>
      <c r="D116" s="511" t="n">
        <v>14.1339393987664</v>
      </c>
    </row>
    <row r="117" customFormat="false" ht="12.8" hidden="false" customHeight="false" outlineLevel="0" collapsed="false">
      <c r="A117" s="0" t="s">
        <v>678</v>
      </c>
      <c r="B117" s="303" t="n">
        <v>21</v>
      </c>
      <c r="D117" s="511" t="n">
        <v>14.5903263449677</v>
      </c>
    </row>
    <row r="118" customFormat="false" ht="12.8" hidden="false" customHeight="false" outlineLevel="0" collapsed="false">
      <c r="A118" s="0" t="s">
        <v>680</v>
      </c>
      <c r="B118" s="303" t="n">
        <v>17</v>
      </c>
      <c r="D118" s="511" t="n">
        <v>12.652295607854</v>
      </c>
    </row>
    <row r="119" customFormat="false" ht="12.8" hidden="false" customHeight="false" outlineLevel="0" collapsed="false">
      <c r="A119" s="0" t="s">
        <v>682</v>
      </c>
      <c r="B119" s="303" t="n">
        <v>17</v>
      </c>
      <c r="D119" s="511" t="n">
        <v>12.652295607854</v>
      </c>
    </row>
    <row r="120" customFormat="false" ht="12.8" hidden="false" customHeight="false" outlineLevel="0" collapsed="false">
      <c r="A120" s="0" t="s">
        <v>684</v>
      </c>
      <c r="B120" s="303" t="n">
        <v>30</v>
      </c>
      <c r="D120" s="511" t="n">
        <v>17.9837146326911</v>
      </c>
    </row>
    <row r="121" customFormat="false" ht="12.8" hidden="false" customHeight="false" outlineLevel="0" collapsed="false">
      <c r="A121" s="0" t="s">
        <v>689</v>
      </c>
      <c r="B121" s="303" t="n">
        <v>14</v>
      </c>
      <c r="D121" s="511" t="n">
        <v>10.985647846633</v>
      </c>
    </row>
    <row r="122" customFormat="false" ht="12.8" hidden="false" customHeight="false" outlineLevel="0" collapsed="false">
      <c r="A122" s="0" t="s">
        <v>692</v>
      </c>
      <c r="B122" s="303" t="n">
        <v>10</v>
      </c>
      <c r="D122" s="511" t="n">
        <v>8.43533161052923</v>
      </c>
    </row>
    <row r="123" customFormat="false" ht="12.8" hidden="false" customHeight="false" outlineLevel="0" collapsed="false">
      <c r="A123" s="0" t="s">
        <v>694</v>
      </c>
      <c r="B123" s="303" t="n">
        <v>14</v>
      </c>
      <c r="D123" s="511" t="n">
        <v>10.985647846633</v>
      </c>
    </row>
    <row r="124" customFormat="false" ht="12.8" hidden="false" customHeight="false" outlineLevel="0" collapsed="false">
      <c r="A124" s="0" t="s">
        <v>699</v>
      </c>
      <c r="B124" s="303" t="n">
        <v>22</v>
      </c>
      <c r="D124" s="511" t="n">
        <v>15.0291599470843</v>
      </c>
    </row>
    <row r="125" customFormat="false" ht="12.8" hidden="false" customHeight="false" outlineLevel="0" collapsed="false">
      <c r="A125" s="0" t="s">
        <v>701</v>
      </c>
      <c r="B125" s="303" t="n">
        <v>20</v>
      </c>
      <c r="D125" s="511" t="n">
        <v>14.1339393987664</v>
      </c>
    </row>
    <row r="126" customFormat="false" ht="12.8" hidden="false" customHeight="false" outlineLevel="0" collapsed="false">
      <c r="A126" s="0" t="s">
        <v>703</v>
      </c>
      <c r="B126" s="303" t="n">
        <v>15</v>
      </c>
      <c r="D126" s="511" t="n">
        <v>11.5631229294548</v>
      </c>
    </row>
    <row r="127" customFormat="false" ht="12.8" hidden="false" customHeight="false" outlineLevel="0" collapsed="false">
      <c r="A127" s="0" t="s">
        <v>705</v>
      </c>
      <c r="B127" s="303" t="n">
        <v>15</v>
      </c>
      <c r="D127" s="511" t="n">
        <v>11.5631229294548</v>
      </c>
    </row>
    <row r="128" customFormat="false" ht="12.8" hidden="false" customHeight="false" outlineLevel="0" collapsed="false">
      <c r="A128" s="0" t="s">
        <v>707</v>
      </c>
      <c r="B128" s="303" t="n">
        <v>14</v>
      </c>
      <c r="D128" s="511" t="n">
        <v>10.985647846633</v>
      </c>
    </row>
    <row r="129" customFormat="false" ht="12.8" hidden="false" customHeight="false" outlineLevel="0" collapsed="false">
      <c r="A129" s="0" t="s">
        <v>709</v>
      </c>
      <c r="B129" s="303" t="n">
        <v>20</v>
      </c>
      <c r="D129" s="511" t="n">
        <v>14.1339393987664</v>
      </c>
    </row>
    <row r="130" customFormat="false" ht="12.8" hidden="false" customHeight="false" outlineLevel="0" collapsed="false">
      <c r="A130" s="0" t="s">
        <v>821</v>
      </c>
      <c r="B130" s="303" t="n">
        <v>15</v>
      </c>
      <c r="D130" s="511" t="n">
        <v>11.5631229294548</v>
      </c>
    </row>
    <row r="131" customFormat="false" ht="12.8" hidden="false" customHeight="false" outlineLevel="0" collapsed="false">
      <c r="A131" s="0" t="s">
        <v>823</v>
      </c>
      <c r="B131" s="303" t="n">
        <v>10</v>
      </c>
      <c r="D131" s="511" t="n">
        <v>8.43533161052923</v>
      </c>
    </row>
    <row r="132" customFormat="false" ht="12.8" hidden="false" customHeight="false" outlineLevel="0" collapsed="false">
      <c r="A132" s="0" t="s">
        <v>826</v>
      </c>
      <c r="B132" s="303" t="n">
        <v>20</v>
      </c>
      <c r="D132" s="511" t="n">
        <v>14.1339393987664</v>
      </c>
    </row>
    <row r="133" customFormat="false" ht="12.8" hidden="false" customHeight="false" outlineLevel="0" collapsed="false">
      <c r="A133" s="0" t="s">
        <v>827</v>
      </c>
      <c r="B133" s="303" t="n">
        <v>5</v>
      </c>
      <c r="D133" s="511" t="n">
        <v>4.62989522425685</v>
      </c>
    </row>
    <row r="134" customFormat="false" ht="12.8" hidden="false" customHeight="false" outlineLevel="0" collapsed="false">
      <c r="A134" s="0" t="s">
        <v>829</v>
      </c>
      <c r="B134" s="303" t="n">
        <v>16</v>
      </c>
      <c r="C134" s="0" t="s">
        <v>1374</v>
      </c>
      <c r="D134" s="511" t="n">
        <v>12.1183874321681</v>
      </c>
    </row>
    <row r="135" customFormat="false" ht="12.8" hidden="false" customHeight="false" outlineLevel="0" collapsed="false">
      <c r="A135" s="0" t="s">
        <v>831</v>
      </c>
      <c r="B135" s="303" t="n">
        <v>17</v>
      </c>
      <c r="D135" s="511" t="n">
        <v>12.652295607854</v>
      </c>
    </row>
    <row r="136" customFormat="false" ht="12.8" hidden="false" customHeight="false" outlineLevel="0" collapsed="false">
      <c r="A136" s="0" t="s">
        <v>837</v>
      </c>
      <c r="B136" s="303" t="n">
        <v>30</v>
      </c>
      <c r="D136" s="511" t="n">
        <v>17.9837146326911</v>
      </c>
    </row>
    <row r="137" customFormat="false" ht="12.8" hidden="false" customHeight="false" outlineLevel="0" collapsed="false">
      <c r="A137" s="0" t="s">
        <v>838</v>
      </c>
      <c r="B137" s="303" t="n">
        <v>30</v>
      </c>
      <c r="D137" s="511" t="n">
        <v>17.9837146326911</v>
      </c>
    </row>
    <row r="138" customFormat="false" ht="12.8" hidden="false" customHeight="false" outlineLevel="0" collapsed="false">
      <c r="A138" s="0" t="s">
        <v>859</v>
      </c>
      <c r="B138" s="303" t="n">
        <v>15</v>
      </c>
      <c r="D138" s="511" t="n">
        <v>11.5631229294548</v>
      </c>
    </row>
    <row r="139" customFormat="false" ht="12.8" hidden="false" customHeight="false" outlineLevel="0" collapsed="false">
      <c r="A139" s="0" t="s">
        <v>862</v>
      </c>
      <c r="B139" s="303" t="n">
        <v>13</v>
      </c>
      <c r="D139" s="511" t="n">
        <v>10.3850737604984</v>
      </c>
    </row>
    <row r="140" customFormat="false" ht="12.8" hidden="false" customHeight="false" outlineLevel="0" collapsed="false">
      <c r="A140" s="0" t="s">
        <v>864</v>
      </c>
      <c r="B140" s="303" t="n">
        <v>10</v>
      </c>
      <c r="D140" s="511" t="n">
        <v>8.43533161052923</v>
      </c>
    </row>
    <row r="141" customFormat="false" ht="12.8" hidden="false" customHeight="false" outlineLevel="0" collapsed="false">
      <c r="A141" s="0" t="s">
        <v>866</v>
      </c>
      <c r="B141" s="303" t="n">
        <v>15</v>
      </c>
      <c r="D141" s="511" t="n">
        <v>11.5631229294548</v>
      </c>
    </row>
    <row r="142" customFormat="false" ht="12.8" hidden="false" customHeight="false" outlineLevel="0" collapsed="false">
      <c r="A142" s="0" t="s">
        <v>870</v>
      </c>
      <c r="B142" s="303" t="n">
        <v>20</v>
      </c>
      <c r="C142" s="0" t="s">
        <v>1375</v>
      </c>
      <c r="D142" s="511" t="n">
        <v>14.1339393987664</v>
      </c>
    </row>
    <row r="143" customFormat="false" ht="12.8" hidden="false" customHeight="false" outlineLevel="0" collapsed="false">
      <c r="A143" s="0" t="s">
        <v>871</v>
      </c>
      <c r="B143" s="303" t="n">
        <v>15</v>
      </c>
      <c r="D143" s="511" t="n">
        <v>11.5631229294548</v>
      </c>
    </row>
    <row r="144" customFormat="false" ht="12.8" hidden="false" customHeight="false" outlineLevel="0" collapsed="false">
      <c r="A144" s="0" t="s">
        <v>872</v>
      </c>
      <c r="B144" s="303" t="n">
        <v>13</v>
      </c>
      <c r="D144" s="511" t="n">
        <v>10.3850737604984</v>
      </c>
    </row>
    <row r="145" customFormat="false" ht="12.8" hidden="false" customHeight="false" outlineLevel="0" collapsed="false">
      <c r="A145" s="0" t="s">
        <v>873</v>
      </c>
      <c r="B145" s="303" t="n">
        <v>14</v>
      </c>
      <c r="D145" s="511" t="n">
        <v>10.985647846633</v>
      </c>
    </row>
    <row r="146" customFormat="false" ht="12.8" hidden="false" customHeight="false" outlineLevel="0" collapsed="false">
      <c r="A146" s="0" t="s">
        <v>875</v>
      </c>
      <c r="B146" s="303" t="n">
        <v>14</v>
      </c>
      <c r="D146" s="511" t="n">
        <v>10.985647846633</v>
      </c>
    </row>
    <row r="147" customFormat="false" ht="12.8" hidden="false" customHeight="false" outlineLevel="0" collapsed="false">
      <c r="A147" s="0" t="s">
        <v>877</v>
      </c>
      <c r="B147" s="303" t="n">
        <v>14</v>
      </c>
      <c r="D147" s="511" t="n">
        <v>10.985647846633</v>
      </c>
    </row>
    <row r="148" customFormat="false" ht="12.8" hidden="false" customHeight="false" outlineLevel="0" collapsed="false">
      <c r="A148" s="0" t="s">
        <v>880</v>
      </c>
      <c r="B148" s="303" t="n">
        <v>15</v>
      </c>
      <c r="D148" s="511" t="n">
        <v>11.5631229294548</v>
      </c>
    </row>
    <row r="149" customFormat="false" ht="12.8" hidden="false" customHeight="false" outlineLevel="0" collapsed="false">
      <c r="A149" s="0" t="s">
        <v>884</v>
      </c>
      <c r="B149" s="303" t="n">
        <v>15</v>
      </c>
      <c r="D149" s="511" t="n">
        <v>11.5631229294548</v>
      </c>
    </row>
    <row r="150" customFormat="false" ht="12.8" hidden="false" customHeight="false" outlineLevel="0" collapsed="false">
      <c r="A150" s="0" t="s">
        <v>886</v>
      </c>
      <c r="B150" s="303" t="n">
        <v>5</v>
      </c>
      <c r="D150" s="511" t="n">
        <v>4.62989522425685</v>
      </c>
    </row>
    <row r="151" customFormat="false" ht="12.8" hidden="false" customHeight="false" outlineLevel="0" collapsed="false">
      <c r="A151" s="0" t="s">
        <v>889</v>
      </c>
      <c r="B151" s="303" t="n">
        <v>15</v>
      </c>
      <c r="D151" s="511" t="n">
        <v>11.5631229294548</v>
      </c>
    </row>
    <row r="152" customFormat="false" ht="12.8" hidden="false" customHeight="false" outlineLevel="0" collapsed="false">
      <c r="A152" s="0" t="s">
        <v>891</v>
      </c>
      <c r="B152" s="303" t="n">
        <v>20</v>
      </c>
      <c r="C152" s="0" t="s">
        <v>1375</v>
      </c>
      <c r="D152" s="511" t="n">
        <v>14.1339393987664</v>
      </c>
    </row>
    <row r="153" customFormat="false" ht="12.8" hidden="false" customHeight="false" outlineLevel="0" collapsed="false">
      <c r="A153" s="0" t="s">
        <v>893</v>
      </c>
      <c r="B153" s="303" t="n">
        <v>13</v>
      </c>
      <c r="D153" s="511" t="n">
        <v>10.3850737604984</v>
      </c>
    </row>
    <row r="154" customFormat="false" ht="12.8" hidden="false" customHeight="false" outlineLevel="0" collapsed="false">
      <c r="A154" s="0" t="s">
        <v>895</v>
      </c>
      <c r="B154" s="303" t="n">
        <v>10</v>
      </c>
      <c r="D154" s="511" t="n">
        <v>8.43533161052923</v>
      </c>
    </row>
    <row r="155" customFormat="false" ht="12.8" hidden="false" customHeight="false" outlineLevel="0" collapsed="false">
      <c r="A155" s="0" t="s">
        <v>897</v>
      </c>
      <c r="B155" s="303" t="n">
        <v>15</v>
      </c>
      <c r="D155" s="511" t="n">
        <v>11.5631229294548</v>
      </c>
    </row>
    <row r="156" customFormat="false" ht="12.8" hidden="false" customHeight="false" outlineLevel="0" collapsed="false">
      <c r="A156" s="0" t="s">
        <v>899</v>
      </c>
      <c r="B156" s="303" t="n">
        <v>15</v>
      </c>
      <c r="C156" s="0" t="s">
        <v>1376</v>
      </c>
      <c r="D156" s="511" t="n">
        <v>11.5631229294548</v>
      </c>
    </row>
    <row r="157" customFormat="false" ht="12.8" hidden="false" customHeight="false" outlineLevel="0" collapsed="false">
      <c r="A157" s="0" t="s">
        <v>902</v>
      </c>
      <c r="B157" s="303" t="n">
        <v>10</v>
      </c>
      <c r="D157" s="511" t="n">
        <v>8.43533161052923</v>
      </c>
    </row>
    <row r="158" customFormat="false" ht="12.8" hidden="false" customHeight="false" outlineLevel="0" collapsed="false">
      <c r="A158" s="0" t="s">
        <v>904</v>
      </c>
      <c r="B158" s="303" t="n">
        <v>11</v>
      </c>
      <c r="D158" s="511" t="n">
        <v>9.11089577935503</v>
      </c>
    </row>
    <row r="159" customFormat="false" ht="12.8" hidden="false" customHeight="false" outlineLevel="0" collapsed="false">
      <c r="A159" s="0" t="s">
        <v>906</v>
      </c>
      <c r="B159" s="303" t="n">
        <v>20</v>
      </c>
      <c r="C159" s="0" t="s">
        <v>1375</v>
      </c>
      <c r="D159" s="511" t="n">
        <v>14.1339393987664</v>
      </c>
    </row>
    <row r="160" customFormat="false" ht="12.8" hidden="false" customHeight="false" outlineLevel="0" collapsed="false">
      <c r="A160" s="0" t="s">
        <v>963</v>
      </c>
      <c r="B160" s="303" t="n">
        <v>20</v>
      </c>
      <c r="D160" s="511" t="n">
        <v>14.1339393987664</v>
      </c>
    </row>
    <row r="161" customFormat="false" ht="12.8" hidden="false" customHeight="false" outlineLevel="0" collapsed="false">
      <c r="A161" s="0" t="s">
        <v>965</v>
      </c>
      <c r="B161" s="303" t="n">
        <v>20</v>
      </c>
      <c r="D161" s="511" t="n">
        <v>14.1339393987664</v>
      </c>
    </row>
    <row r="162" customFormat="false" ht="12.8" hidden="false" customHeight="false" outlineLevel="0" collapsed="false">
      <c r="A162" s="0" t="s">
        <v>967</v>
      </c>
      <c r="B162" s="303" t="n">
        <v>20</v>
      </c>
      <c r="D162" s="511" t="n">
        <v>14.1339393987664</v>
      </c>
    </row>
    <row r="163" customFormat="false" ht="12.8" hidden="false" customHeight="false" outlineLevel="0" collapsed="false">
      <c r="A163" s="0" t="s">
        <v>969</v>
      </c>
      <c r="B163" s="303" t="n">
        <v>30</v>
      </c>
      <c r="D163" s="511" t="n">
        <v>17.9837146326911</v>
      </c>
    </row>
    <row r="164" customFormat="false" ht="12.8" hidden="false" customHeight="false" outlineLevel="0" collapsed="false">
      <c r="A164" s="0" t="s">
        <v>971</v>
      </c>
      <c r="B164" s="303" t="n">
        <v>30</v>
      </c>
      <c r="D164" s="511" t="n">
        <v>17.9837146326911</v>
      </c>
    </row>
    <row r="165" customFormat="false" ht="12.8" hidden="false" customHeight="false" outlineLevel="0" collapsed="false">
      <c r="A165" s="0" t="s">
        <v>973</v>
      </c>
      <c r="B165" s="303" t="n">
        <v>5</v>
      </c>
      <c r="D165" s="511" t="n">
        <v>4.62989522425685</v>
      </c>
    </row>
    <row r="166" customFormat="false" ht="12.8" hidden="false" customHeight="false" outlineLevel="0" collapsed="false">
      <c r="A166" s="0" t="s">
        <v>992</v>
      </c>
      <c r="B166" s="303" t="n">
        <v>12</v>
      </c>
      <c r="D166" s="511" t="n">
        <v>9.7604767109183</v>
      </c>
    </row>
    <row r="167" customFormat="false" ht="12.8" hidden="false" customHeight="false" outlineLevel="0" collapsed="false">
      <c r="A167" s="0" t="s">
        <v>993</v>
      </c>
      <c r="B167" s="303" t="n">
        <v>12</v>
      </c>
      <c r="D167" s="511" t="n">
        <v>9.7604767109183</v>
      </c>
    </row>
    <row r="168" customFormat="false" ht="12.8" hidden="false" customHeight="false" outlineLevel="0" collapsed="false">
      <c r="A168" s="0" t="s">
        <v>994</v>
      </c>
      <c r="B168" s="303" t="n">
        <v>12</v>
      </c>
      <c r="D168" s="511" t="n">
        <v>9.7604767109183</v>
      </c>
    </row>
    <row r="169" customFormat="false" ht="12.8" hidden="false" customHeight="false" outlineLevel="0" collapsed="false">
      <c r="A169" s="0" t="s">
        <v>995</v>
      </c>
      <c r="B169" s="303" t="n">
        <v>30</v>
      </c>
      <c r="D169" s="511" t="n">
        <v>17.9837146326911</v>
      </c>
    </row>
    <row r="170" customFormat="false" ht="12.8" hidden="false" customHeight="false" outlineLevel="0" collapsed="false">
      <c r="A170" s="0" t="s">
        <v>997</v>
      </c>
      <c r="B170" s="303" t="n">
        <v>15</v>
      </c>
      <c r="D170" s="511" t="n">
        <v>11.5631229294548</v>
      </c>
    </row>
    <row r="171" customFormat="false" ht="12.8" hidden="false" customHeight="false" outlineLevel="0" collapsed="false">
      <c r="A171" s="0" t="s">
        <v>1024</v>
      </c>
      <c r="B171" s="303" t="n">
        <v>12</v>
      </c>
      <c r="D171" s="511" t="n">
        <v>9.7604767109183</v>
      </c>
    </row>
    <row r="172" customFormat="false" ht="12.8" hidden="false" customHeight="false" outlineLevel="0" collapsed="false">
      <c r="A172" s="0" t="s">
        <v>1025</v>
      </c>
      <c r="B172" s="303" t="n">
        <v>4</v>
      </c>
      <c r="D172" s="511" t="n">
        <v>3.77509103322713</v>
      </c>
    </row>
    <row r="173" customFormat="false" ht="12.8" hidden="false" customHeight="false" outlineLevel="0" collapsed="false">
      <c r="A173" s="0" t="s">
        <v>1026</v>
      </c>
      <c r="B173" s="303" t="n">
        <v>1</v>
      </c>
      <c r="D173" s="511" t="n">
        <v>1</v>
      </c>
    </row>
    <row r="174" customFormat="false" ht="12.8" hidden="false" customHeight="false" outlineLevel="0" collapsed="false">
      <c r="A174" s="0" t="s">
        <v>1027</v>
      </c>
      <c r="B174" s="303" t="n">
        <v>1</v>
      </c>
      <c r="D174" s="511" t="n">
        <v>1</v>
      </c>
    </row>
    <row r="175" customFormat="false" ht="12.8" hidden="false" customHeight="false" outlineLevel="0" collapsed="false">
      <c r="A175" s="0" t="s">
        <v>1029</v>
      </c>
      <c r="B175" s="303" t="n">
        <v>12</v>
      </c>
      <c r="D175" s="511" t="n">
        <v>9.7604767109183</v>
      </c>
    </row>
    <row r="176" customFormat="false" ht="12.8" hidden="false" customHeight="false" outlineLevel="0" collapsed="false">
      <c r="A176" s="0" t="s">
        <v>1030</v>
      </c>
      <c r="B176" s="303" t="n">
        <v>30</v>
      </c>
      <c r="D176" s="511" t="n">
        <v>17.9837146326911</v>
      </c>
    </row>
    <row r="177" customFormat="false" ht="12.8" hidden="false" customHeight="false" outlineLevel="0" collapsed="false">
      <c r="A177" s="0" t="s">
        <v>1031</v>
      </c>
      <c r="B177" s="303" t="n">
        <v>40</v>
      </c>
      <c r="D177" s="511" t="n">
        <v>20.5844848387635</v>
      </c>
    </row>
    <row r="178" customFormat="false" ht="12.8" hidden="false" customHeight="false" outlineLevel="0" collapsed="false">
      <c r="A178" s="0" t="s">
        <v>1034</v>
      </c>
      <c r="B178" s="303" t="n">
        <v>40</v>
      </c>
      <c r="D178" s="511" t="n">
        <v>20.5844848387635</v>
      </c>
    </row>
    <row r="179" customFormat="false" ht="12.8" hidden="false" customHeight="false" outlineLevel="0" collapsed="false">
      <c r="A179" s="0" t="s">
        <v>1036</v>
      </c>
      <c r="B179" s="303" t="n">
        <v>10</v>
      </c>
      <c r="D179" s="511" t="n">
        <v>8.43533161052923</v>
      </c>
    </row>
    <row r="180" customFormat="false" ht="12.8" hidden="false" customHeight="false" outlineLevel="0" collapsed="false">
      <c r="A180" s="0" t="s">
        <v>1038</v>
      </c>
      <c r="B180" s="303" t="n">
        <v>1</v>
      </c>
      <c r="D180" s="511" t="n">
        <v>1</v>
      </c>
    </row>
    <row r="181" customFormat="false" ht="12.8" hidden="false" customHeight="false" outlineLevel="0" collapsed="false">
      <c r="A181" s="0" t="s">
        <v>1040</v>
      </c>
      <c r="B181" s="303" t="n">
        <v>8</v>
      </c>
      <c r="C181" s="0" t="s">
        <v>1377</v>
      </c>
      <c r="D181" s="511" t="n">
        <v>7.00205466994841</v>
      </c>
    </row>
    <row r="182" customFormat="false" ht="12.8" hidden="false" customHeight="false" outlineLevel="0" collapsed="false">
      <c r="A182" s="0" t="s">
        <v>1042</v>
      </c>
      <c r="B182" s="303" t="n">
        <v>10</v>
      </c>
      <c r="D182" s="511" t="n">
        <v>8.43533161052923</v>
      </c>
    </row>
    <row r="183" customFormat="false" ht="12.8" hidden="false" customHeight="false" outlineLevel="0" collapsed="false">
      <c r="A183" s="0" t="s">
        <v>1044</v>
      </c>
      <c r="B183" s="303" t="n">
        <v>8</v>
      </c>
      <c r="D183" s="511" t="n">
        <v>7.00205466994841</v>
      </c>
    </row>
    <row r="184" customFormat="false" ht="12.8" hidden="false" customHeight="false" outlineLevel="0" collapsed="false">
      <c r="A184" s="0" t="s">
        <v>1046</v>
      </c>
      <c r="B184" s="303" t="n">
        <v>1</v>
      </c>
      <c r="D184" s="511" t="n">
        <v>1</v>
      </c>
    </row>
    <row r="185" customFormat="false" ht="12.8" hidden="false" customHeight="false" outlineLevel="0" collapsed="false">
      <c r="A185" s="0" t="s">
        <v>1048</v>
      </c>
      <c r="B185" s="303" t="n">
        <v>1</v>
      </c>
      <c r="D185" s="511" t="n">
        <v>1</v>
      </c>
    </row>
    <row r="186" customFormat="false" ht="12.8" hidden="false" customHeight="false" outlineLevel="0" collapsed="false">
      <c r="A186" s="0" t="s">
        <v>1052</v>
      </c>
      <c r="B186" s="303" t="n">
        <v>20</v>
      </c>
      <c r="D186" s="511" t="n">
        <v>14.1339393987664</v>
      </c>
    </row>
    <row r="187" customFormat="false" ht="12.8" hidden="false" customHeight="false" outlineLevel="0" collapsed="false">
      <c r="A187" s="0" t="s">
        <v>1092</v>
      </c>
      <c r="B187" s="303" t="n">
        <v>3</v>
      </c>
      <c r="D187" s="511" t="n">
        <v>2.88609467455621</v>
      </c>
    </row>
    <row r="188" customFormat="false" ht="12.8" hidden="false" customHeight="false" outlineLevel="0" collapsed="false">
      <c r="A188" s="0" t="s">
        <v>1094</v>
      </c>
      <c r="B188" s="303" t="n">
        <v>3</v>
      </c>
      <c r="D188" s="511" t="n">
        <v>2.88609467455621</v>
      </c>
    </row>
    <row r="189" customFormat="false" ht="12.8" hidden="false" customHeight="false" outlineLevel="0" collapsed="false">
      <c r="A189" s="0" t="s">
        <v>1096</v>
      </c>
      <c r="B189" s="303" t="n">
        <v>1</v>
      </c>
      <c r="D189" s="511" t="n">
        <v>1</v>
      </c>
    </row>
    <row r="190" customFormat="false" ht="12.8" hidden="false" customHeight="false" outlineLevel="0" collapsed="false">
      <c r="A190" s="0" t="s">
        <v>1097</v>
      </c>
      <c r="B190" s="303" t="n">
        <v>1</v>
      </c>
      <c r="D190" s="511" t="n">
        <v>1</v>
      </c>
    </row>
    <row r="191" customFormat="false" ht="12.8" hidden="false" customHeight="false" outlineLevel="0" collapsed="false">
      <c r="A191" s="0" t="s">
        <v>1098</v>
      </c>
      <c r="B191" s="303" t="n">
        <v>5</v>
      </c>
      <c r="D191" s="511" t="n">
        <v>4.62989522425685</v>
      </c>
    </row>
    <row r="192" customFormat="false" ht="12.8" hidden="false" customHeight="false" outlineLevel="0" collapsed="false">
      <c r="A192" s="0" t="s">
        <v>1099</v>
      </c>
      <c r="B192" s="303" t="n">
        <v>3</v>
      </c>
      <c r="D192" s="511" t="n">
        <v>2.88609467455621</v>
      </c>
    </row>
    <row r="193" customFormat="false" ht="12.8" hidden="false" customHeight="false" outlineLevel="0" collapsed="false">
      <c r="A193" s="0" t="s">
        <v>1101</v>
      </c>
      <c r="B193" s="303" t="n">
        <v>1</v>
      </c>
      <c r="D193" s="511" t="n">
        <v>1</v>
      </c>
    </row>
    <row r="194" customFormat="false" ht="12.8" hidden="false" customHeight="false" outlineLevel="0" collapsed="false">
      <c r="A194" s="0" t="s">
        <v>1103</v>
      </c>
      <c r="B194" s="303" t="n">
        <v>1</v>
      </c>
      <c r="D194" s="511" t="n">
        <v>1</v>
      </c>
    </row>
    <row r="195" customFormat="false" ht="12.8" hidden="false" customHeight="false" outlineLevel="0" collapsed="false">
      <c r="A195" s="0" t="s">
        <v>1107</v>
      </c>
      <c r="B195" s="303" t="n">
        <v>1</v>
      </c>
      <c r="D195" s="511" t="n">
        <v>1</v>
      </c>
    </row>
    <row r="196" customFormat="false" ht="12.8" hidden="false" customHeight="false" outlineLevel="0" collapsed="false">
      <c r="A196" s="0" t="s">
        <v>1109</v>
      </c>
      <c r="B196" s="303" t="n">
        <v>1</v>
      </c>
      <c r="D196" s="511" t="n">
        <v>1</v>
      </c>
    </row>
    <row r="197" customFormat="false" ht="12.8" hidden="false" customHeight="false" outlineLevel="0" collapsed="false">
      <c r="A197" s="0" t="s">
        <v>1111</v>
      </c>
      <c r="B197" s="303" t="n">
        <v>5</v>
      </c>
      <c r="D197" s="511" t="n">
        <v>4.62989522425685</v>
      </c>
    </row>
    <row r="198" customFormat="false" ht="12.8" hidden="false" customHeight="false" outlineLevel="0" collapsed="false">
      <c r="A198" s="0" t="s">
        <v>1112</v>
      </c>
      <c r="B198" s="303" t="n">
        <v>4</v>
      </c>
      <c r="D198" s="511" t="n">
        <v>3.77509103322713</v>
      </c>
    </row>
  </sheetData>
  <mergeCells count="1">
    <mergeCell ref="G2:M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FF009999"/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H12" activeCellId="0" sqref="H12"/>
    </sheetView>
  </sheetViews>
  <sheetFormatPr defaultRowHeight="14.65" zeroHeight="false" outlineLevelRow="0" outlineLevelCol="0"/>
  <cols>
    <col collapsed="false" customWidth="true" hidden="false" outlineLevel="0" max="1" min="1" style="29" width="15.83"/>
    <col collapsed="false" customWidth="true" hidden="false" outlineLevel="0" max="7" min="2" style="0" width="15.29"/>
    <col collapsed="false" customWidth="true" hidden="false" outlineLevel="0" max="8" min="8" style="0" width="18.05"/>
    <col collapsed="false" customWidth="true" hidden="false" outlineLevel="0" max="9" min="9" style="0" width="9.17"/>
    <col collapsed="false" customWidth="true" hidden="false" outlineLevel="0" max="10" min="10" style="0" width="19.31"/>
    <col collapsed="false" customWidth="true" hidden="false" outlineLevel="0" max="11" min="11" style="0" width="14.98"/>
    <col collapsed="false" customWidth="true" hidden="false" outlineLevel="0" max="1025" min="12" style="0" width="11.04"/>
  </cols>
  <sheetData>
    <row r="1" customFormat="false" ht="24" hidden="false" customHeight="true" outlineLevel="0" collapsed="false">
      <c r="A1" s="17" t="s">
        <v>1378</v>
      </c>
    </row>
    <row r="2" customFormat="false" ht="13.6" hidden="false" customHeight="true" outlineLevel="0" collapsed="false">
      <c r="A2" s="519"/>
    </row>
    <row r="3" customFormat="false" ht="37" hidden="false" customHeight="false" outlineLevel="0" collapsed="false">
      <c r="A3" s="520" t="s">
        <v>58</v>
      </c>
      <c r="B3" s="333" t="s">
        <v>59</v>
      </c>
      <c r="C3" s="333" t="s">
        <v>60</v>
      </c>
      <c r="D3" s="333" t="s">
        <v>61</v>
      </c>
      <c r="E3" s="333" t="s">
        <v>62</v>
      </c>
      <c r="F3" s="333" t="s">
        <v>63</v>
      </c>
      <c r="G3" s="521" t="s">
        <v>64</v>
      </c>
      <c r="H3" s="333" t="s">
        <v>1379</v>
      </c>
      <c r="I3" s="522" t="s">
        <v>66</v>
      </c>
      <c r="J3" s="521" t="s">
        <v>1351</v>
      </c>
      <c r="K3" s="71" t="s">
        <v>92</v>
      </c>
    </row>
    <row r="4" customFormat="false" ht="19.85" hidden="false" customHeight="true" outlineLevel="0" collapsed="false">
      <c r="A4" s="80" t="n">
        <v>2016</v>
      </c>
      <c r="B4" s="73" t="n">
        <v>62656419</v>
      </c>
      <c r="C4" s="73" t="n">
        <v>109353991</v>
      </c>
      <c r="D4" s="73" t="n">
        <v>336624265</v>
      </c>
      <c r="E4" s="73" t="n">
        <v>26150295</v>
      </c>
      <c r="F4" s="73" t="n">
        <v>58815640</v>
      </c>
      <c r="G4" s="523" t="n">
        <v>193095023</v>
      </c>
      <c r="H4" s="73" t="n">
        <f aca="false">SUM(B4:G4)</f>
        <v>786695633</v>
      </c>
      <c r="I4" s="74" t="n">
        <f aca="false">H4/J4</f>
        <v>0.00415850292360383</v>
      </c>
      <c r="J4" s="523" t="n">
        <v>189177607291</v>
      </c>
      <c r="K4" s="524" t="n">
        <v>4.7</v>
      </c>
    </row>
    <row r="5" customFormat="false" ht="19.85" hidden="false" customHeight="true" outlineLevel="0" collapsed="false">
      <c r="A5" s="80" t="n">
        <v>2017</v>
      </c>
      <c r="B5" s="73" t="n">
        <v>52712743</v>
      </c>
      <c r="C5" s="73" t="n">
        <v>670552559</v>
      </c>
      <c r="D5" s="73" t="n">
        <v>76237887</v>
      </c>
      <c r="E5" s="73" t="n">
        <v>277218160</v>
      </c>
      <c r="F5" s="73" t="n">
        <v>57044202</v>
      </c>
      <c r="G5" s="523" t="n">
        <v>260730581</v>
      </c>
      <c r="H5" s="73" t="n">
        <f aca="false">SUM(B5:G5)</f>
        <v>1394496132</v>
      </c>
      <c r="I5" s="74" t="n">
        <f aca="false">H5/J5</f>
        <v>0.0197277678931189</v>
      </c>
      <c r="J5" s="523" t="n">
        <v>70686969735</v>
      </c>
      <c r="K5" s="524" t="n">
        <v>4.74</v>
      </c>
    </row>
    <row r="6" customFormat="false" ht="19.85" hidden="false" customHeight="true" outlineLevel="0" collapsed="false">
      <c r="A6" s="80" t="s">
        <v>1343</v>
      </c>
      <c r="B6" s="73" t="n">
        <f aca="false">SUM(B4:B5)</f>
        <v>115369162</v>
      </c>
      <c r="C6" s="73" t="n">
        <f aca="false">SUM(C4:C5)</f>
        <v>779906550</v>
      </c>
      <c r="D6" s="73" t="n">
        <f aca="false">SUM(D4:D5)</f>
        <v>412862152</v>
      </c>
      <c r="E6" s="73" t="n">
        <f aca="false">SUM(E4:E5)</f>
        <v>303368455</v>
      </c>
      <c r="F6" s="73" t="n">
        <f aca="false">SUM(F4:F5)</f>
        <v>115859842</v>
      </c>
      <c r="G6" s="523" t="n">
        <f aca="false">SUM(G4:G5)</f>
        <v>453825604</v>
      </c>
      <c r="H6" s="73" t="n">
        <f aca="false">SUM(B6:G6)</f>
        <v>2181191765</v>
      </c>
      <c r="I6" s="74" t="n">
        <f aca="false">H6/J6</f>
        <v>0.00839357095131041</v>
      </c>
      <c r="J6" s="73" t="n">
        <f aca="false">SUM(J4:J5)</f>
        <v>259864577026</v>
      </c>
    </row>
    <row r="7" customFormat="false" ht="19.85" hidden="false" customHeight="true" outlineLevel="0" collapsed="false">
      <c r="A7" s="525" t="s">
        <v>75</v>
      </c>
      <c r="B7" s="200" t="n">
        <f aca="false">B6/$H6</f>
        <v>0.0528927184905267</v>
      </c>
      <c r="C7" s="200" t="n">
        <f aca="false">C6/$H6</f>
        <v>0.357559826932503</v>
      </c>
      <c r="D7" s="200" t="n">
        <f aca="false">D6/$H6</f>
        <v>0.189282830893138</v>
      </c>
      <c r="E7" s="200" t="n">
        <f aca="false">E6/$H6</f>
        <v>0.139083807241497</v>
      </c>
      <c r="F7" s="200" t="n">
        <f aca="false">F6/$H6</f>
        <v>0.0531176780781583</v>
      </c>
      <c r="G7" s="200" t="n">
        <f aca="false">G6/$H6</f>
        <v>0.208063138364178</v>
      </c>
      <c r="H7" s="526"/>
    </row>
    <row r="8" customFormat="false" ht="25.55" hidden="false" customHeight="true" outlineLevel="0" collapsed="false"/>
    <row r="9" customFormat="false" ht="43.2" hidden="false" customHeight="true" outlineLevel="0" collapsed="false">
      <c r="A9" s="527" t="s">
        <v>1380</v>
      </c>
      <c r="B9" s="71" t="s">
        <v>59</v>
      </c>
      <c r="C9" s="71" t="s">
        <v>60</v>
      </c>
      <c r="D9" s="71" t="s">
        <v>61</v>
      </c>
      <c r="E9" s="71" t="s">
        <v>62</v>
      </c>
      <c r="F9" s="71" t="s">
        <v>63</v>
      </c>
      <c r="G9" s="528" t="s">
        <v>64</v>
      </c>
      <c r="H9" s="71" t="s">
        <v>1379</v>
      </c>
      <c r="I9" s="53" t="s">
        <v>66</v>
      </c>
      <c r="J9" s="528" t="s">
        <v>1351</v>
      </c>
    </row>
    <row r="10" customFormat="false" ht="19.85" hidden="false" customHeight="true" outlineLevel="0" collapsed="false">
      <c r="A10" s="80" t="n">
        <v>2016</v>
      </c>
      <c r="B10" s="529" t="n">
        <f aca="false">B4*$K4/1000</f>
        <v>294485.1693</v>
      </c>
      <c r="C10" s="529" t="n">
        <f aca="false">C4*$K4/1000</f>
        <v>513963.7577</v>
      </c>
      <c r="D10" s="529" t="n">
        <f aca="false">D4*$K4/1000</f>
        <v>1582134.0455</v>
      </c>
      <c r="E10" s="529" t="n">
        <f aca="false">E4*$K4/1000</f>
        <v>122906.3865</v>
      </c>
      <c r="F10" s="529" t="n">
        <f aca="false">F4*$K4/1000</f>
        <v>276433.508</v>
      </c>
      <c r="G10" s="529" t="n">
        <f aca="false">G4*$K4/1000</f>
        <v>907546.6081</v>
      </c>
      <c r="H10" s="529" t="n">
        <f aca="false">H4*$K4/1000</f>
        <v>3697469.4751</v>
      </c>
      <c r="I10" s="530" t="n">
        <f aca="false">H10/J10</f>
        <v>0.00415850292360383</v>
      </c>
      <c r="J10" s="529" t="n">
        <f aca="false">J4*$K4/1000</f>
        <v>889134754.2677</v>
      </c>
    </row>
    <row r="11" customFormat="false" ht="19.85" hidden="false" customHeight="true" outlineLevel="0" collapsed="false">
      <c r="A11" s="80" t="n">
        <v>2017</v>
      </c>
      <c r="B11" s="529" t="n">
        <f aca="false">B5*$K5/1000</f>
        <v>249858.40182</v>
      </c>
      <c r="C11" s="529" t="n">
        <f aca="false">C5*$K5/1000</f>
        <v>3178419.12966</v>
      </c>
      <c r="D11" s="529" t="n">
        <f aca="false">D5*$K5/1000</f>
        <v>361367.58438</v>
      </c>
      <c r="E11" s="529" t="n">
        <f aca="false">E5*$K5/1000</f>
        <v>1314014.0784</v>
      </c>
      <c r="F11" s="529" t="n">
        <f aca="false">F5*$K5/1000</f>
        <v>270389.51748</v>
      </c>
      <c r="G11" s="529" t="n">
        <f aca="false">G5*$K5/1000</f>
        <v>1235862.95394</v>
      </c>
      <c r="H11" s="529" t="n">
        <f aca="false">H5*$K5/1000</f>
        <v>6609911.66568</v>
      </c>
      <c r="I11" s="530" t="n">
        <f aca="false">H11/J11</f>
        <v>0.0197277678931189</v>
      </c>
      <c r="J11" s="529" t="n">
        <f aca="false">J5*$K5/1000</f>
        <v>335056236.5439</v>
      </c>
    </row>
    <row r="12" customFormat="false" ht="19.85" hidden="false" customHeight="true" outlineLevel="0" collapsed="false">
      <c r="A12" s="80" t="s">
        <v>1343</v>
      </c>
      <c r="B12" s="531" t="n">
        <f aca="false">SUM(B10:B11)</f>
        <v>544343.57112</v>
      </c>
      <c r="C12" s="531" t="n">
        <f aca="false">SUM(C10:C11)</f>
        <v>3692382.88736</v>
      </c>
      <c r="D12" s="531" t="n">
        <f aca="false">SUM(D10:D11)</f>
        <v>1943501.62988</v>
      </c>
      <c r="E12" s="531" t="n">
        <f aca="false">SUM(E10:E11)</f>
        <v>1436920.4649</v>
      </c>
      <c r="F12" s="531" t="n">
        <f aca="false">SUM(F10:F11)</f>
        <v>546823.02548</v>
      </c>
      <c r="G12" s="531" t="n">
        <f aca="false">SUM(G10:G11)</f>
        <v>2143409.56204</v>
      </c>
      <c r="H12" s="532" t="n">
        <f aca="false">SUM(B12:G12)</f>
        <v>10307381.14078</v>
      </c>
      <c r="I12" s="530" t="n">
        <f aca="false">H12/J12</f>
        <v>0.00841974922062327</v>
      </c>
      <c r="J12" s="531" t="n">
        <f aca="false">SUM(J10:J11)</f>
        <v>1224190990.8116</v>
      </c>
    </row>
    <row r="13" customFormat="false" ht="19.85" hidden="false" customHeight="true" outlineLevel="0" collapsed="false">
      <c r="A13" s="525" t="s">
        <v>75</v>
      </c>
      <c r="B13" s="200" t="n">
        <f aca="false">B12/$H12</f>
        <v>0.0528110451806585</v>
      </c>
      <c r="C13" s="200" t="n">
        <f aca="false">C12/$H12</f>
        <v>0.3582270643657</v>
      </c>
      <c r="D13" s="200" t="n">
        <f aca="false">D12/$H12</f>
        <v>0.188554357633168</v>
      </c>
      <c r="E13" s="200" t="n">
        <f aca="false">E12/$H12</f>
        <v>0.139406940063076</v>
      </c>
      <c r="F13" s="200" t="n">
        <f aca="false">F12/$H12</f>
        <v>0.0530515965220842</v>
      </c>
      <c r="G13" s="200" t="n">
        <f aca="false">G12/$H12</f>
        <v>0.207948996235313</v>
      </c>
      <c r="H13" s="526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N1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L14" activeCellId="0" sqref="L14"/>
    </sheetView>
  </sheetViews>
  <sheetFormatPr defaultRowHeight="12.8" zeroHeight="false" outlineLevelRow="0" outlineLevelCol="0"/>
  <cols>
    <col collapsed="false" customWidth="true" hidden="false" outlineLevel="0" max="4" min="1" style="0" width="11.04"/>
    <col collapsed="false" customWidth="true" hidden="false" outlineLevel="0" max="5" min="5" style="0" width="12.69"/>
    <col collapsed="false" customWidth="true" hidden="false" outlineLevel="0" max="13" min="6" style="0" width="11.04"/>
    <col collapsed="false" customWidth="true" hidden="false" outlineLevel="0" max="14" min="14" style="0" width="15.27"/>
    <col collapsed="false" customWidth="true" hidden="false" outlineLevel="0" max="1023" min="15" style="0" width="11.04"/>
    <col collapsed="false" customWidth="false" hidden="false" outlineLevel="0" max="1025" min="1024" style="0" width="11.52"/>
  </cols>
  <sheetData>
    <row r="3" customFormat="false" ht="12.8" hidden="false" customHeight="false" outlineLevel="0" collapsed="false">
      <c r="K3" s="11" t="s">
        <v>28</v>
      </c>
    </row>
    <row r="4" customFormat="false" ht="12.8" hidden="false" customHeight="false" outlineLevel="0" collapsed="false">
      <c r="B4" s="0" t="s">
        <v>29</v>
      </c>
    </row>
    <row r="5" customFormat="false" ht="12.8" hidden="false" customHeight="false" outlineLevel="0" collapsed="false">
      <c r="B5" s="0" t="s">
        <v>30</v>
      </c>
      <c r="K5" s="0" t="s">
        <v>31</v>
      </c>
      <c r="N5" s="12" t="n">
        <f aca="false">SUM([1]BilanPACA!K67:K83,[1]BilanPACA!K199:K220,[1]BilanPACA!K380:K382)</f>
        <v>1441</v>
      </c>
    </row>
    <row r="6" customFormat="false" ht="12.8" hidden="false" customHeight="false" outlineLevel="0" collapsed="false">
      <c r="B6" s="0" t="s">
        <v>32</v>
      </c>
      <c r="K6" s="0" t="s">
        <v>33</v>
      </c>
      <c r="N6" s="12" t="n">
        <f aca="false">SUM([1]BilanPACA!K27:K56,[1]BilanPACA!K105:K195,[1]BilanPACA!K266:K359)</f>
        <v>12874</v>
      </c>
    </row>
    <row r="7" customFormat="false" ht="12.8" hidden="false" customHeight="false" outlineLevel="0" collapsed="false">
      <c r="B7" s="0" t="s">
        <v>34</v>
      </c>
      <c r="K7" s="0" t="s">
        <v>35</v>
      </c>
      <c r="N7" s="12" t="n">
        <f aca="false">SUM([1]BilanPACA!K24:K26,[1]BilanPACA!K102:K104,[1]BilanPACA!K262:K265,[1]BilanPACA!K383,[1]BilanPACA!K498:K521)</f>
        <v>943</v>
      </c>
    </row>
    <row r="8" customFormat="false" ht="12.8" hidden="false" customHeight="false" outlineLevel="0" collapsed="false">
      <c r="B8" s="0" t="s">
        <v>36</v>
      </c>
      <c r="K8" s="0" t="s">
        <v>37</v>
      </c>
      <c r="N8" s="12" t="n">
        <f aca="false">SUM([1]BilanPACA!K57:K63,[1]BilanPACA!K384:K432)</f>
        <v>1580</v>
      </c>
    </row>
    <row r="9" customFormat="false" ht="12.8" hidden="false" customHeight="false" outlineLevel="0" collapsed="false">
      <c r="B9" s="0" t="s">
        <v>38</v>
      </c>
      <c r="K9" s="0" t="s">
        <v>39</v>
      </c>
      <c r="N9" s="12" t="n">
        <f aca="false">SUM([1]BilanPACA!K18:K23,[1]BilanPACA!K84:K101,[1]BilanPACA!K221:K261,[1]BilanPACA!K465:K497,[1]BilanPACA!K363:K379)</f>
        <v>5500</v>
      </c>
    </row>
    <row r="10" customFormat="false" ht="12.8" hidden="false" customHeight="false" outlineLevel="0" collapsed="false">
      <c r="K10" s="0" t="s">
        <v>40</v>
      </c>
      <c r="N10" s="12" t="n">
        <f aca="false">SUM([1]BilanPACA!K436:K460)</f>
        <v>372</v>
      </c>
    </row>
    <row r="11" customFormat="false" ht="12.8" hidden="false" customHeight="false" outlineLevel="0" collapsed="false">
      <c r="M11" s="13" t="s">
        <v>41</v>
      </c>
      <c r="N11" s="14" t="n">
        <f aca="false">SUM(N5:N10)</f>
        <v>22710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66B3"/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24" colorId="64" zoomScale="85" zoomScaleNormal="85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15" width="14.31"/>
    <col collapsed="false" customWidth="true" hidden="true" outlineLevel="0" max="2" min="2" style="15" width="15.34"/>
    <col collapsed="false" customWidth="true" hidden="false" outlineLevel="0" max="3" min="3" style="16" width="18.35"/>
    <col collapsed="false" customWidth="true" hidden="false" outlineLevel="0" max="4" min="4" style="16" width="15.58"/>
    <col collapsed="false" customWidth="true" hidden="false" outlineLevel="0" max="5" min="5" style="15" width="10.05"/>
    <col collapsed="false" customWidth="true" hidden="false" outlineLevel="0" max="6" min="6" style="15" width="29.29"/>
    <col collapsed="false" customWidth="true" hidden="false" outlineLevel="0" max="7" min="7" style="15" width="20.07"/>
    <col collapsed="false" customWidth="true" hidden="false" outlineLevel="0" max="8" min="8" style="0" width="13.36"/>
    <col collapsed="false" customWidth="true" hidden="false" outlineLevel="0" max="9" min="9" style="0" width="17.35"/>
    <col collapsed="false" customWidth="true" hidden="false" outlineLevel="0" max="10" min="10" style="0" width="18.07"/>
    <col collapsed="false" customWidth="true" hidden="false" outlineLevel="0" max="11" min="11" style="0" width="15.49"/>
    <col collapsed="false" customWidth="true" hidden="false" outlineLevel="0" max="1025" min="12" style="0" width="10.99"/>
  </cols>
  <sheetData>
    <row r="1" customFormat="false" ht="33.25" hidden="false" customHeight="true" outlineLevel="0" collapsed="false">
      <c r="A1" s="17" t="s">
        <v>42</v>
      </c>
      <c r="B1" s="18"/>
      <c r="C1" s="19"/>
      <c r="D1" s="19"/>
      <c r="E1" s="0"/>
      <c r="F1" s="20"/>
      <c r="G1" s="18"/>
      <c r="I1" s="20"/>
      <c r="K1" s="21"/>
      <c r="L1" s="20"/>
    </row>
    <row r="2" customFormat="false" ht="19.5" hidden="false" customHeight="true" outlineLevel="0" collapsed="false">
      <c r="A2" s="22" t="s">
        <v>43</v>
      </c>
      <c r="B2" s="18"/>
      <c r="C2" s="19"/>
      <c r="D2" s="19"/>
      <c r="E2" s="0"/>
      <c r="F2" s="20"/>
      <c r="G2" s="18"/>
      <c r="I2" s="20"/>
      <c r="K2" s="21"/>
      <c r="L2" s="20"/>
    </row>
    <row r="3" customFormat="false" ht="12.75" hidden="false" customHeight="false" outlineLevel="0" collapsed="false">
      <c r="H3" s="23"/>
      <c r="I3" s="23"/>
      <c r="J3" s="23"/>
    </row>
    <row r="4" s="29" customFormat="true" ht="36.8" hidden="false" customHeight="true" outlineLevel="0" collapsed="false">
      <c r="A4" s="24"/>
      <c r="B4" s="25" t="s">
        <v>44</v>
      </c>
      <c r="C4" s="26" t="s">
        <v>45</v>
      </c>
      <c r="D4" s="26" t="s">
        <v>46</v>
      </c>
      <c r="E4" s="24"/>
      <c r="F4" s="21"/>
      <c r="G4" s="27" t="s">
        <v>47</v>
      </c>
      <c r="H4" s="28"/>
      <c r="I4" s="28"/>
      <c r="J4" s="28"/>
    </row>
    <row r="5" customFormat="false" ht="14.65" hidden="false" customHeight="false" outlineLevel="0" collapsed="false">
      <c r="A5" s="30" t="n">
        <v>2008</v>
      </c>
      <c r="B5" s="31" t="n">
        <v>1</v>
      </c>
      <c r="C5" s="32" t="n">
        <f aca="false">B5*10</f>
        <v>10</v>
      </c>
      <c r="D5" s="33" t="n">
        <f aca="false">AVERAGE(C5:C16)</f>
        <v>4.65083333333333</v>
      </c>
      <c r="E5" s="31"/>
      <c r="F5" s="21" t="s">
        <v>48</v>
      </c>
      <c r="G5" s="20" t="n">
        <f aca="false">AVERAGE(C5:C40)</f>
        <v>3.83916666666667</v>
      </c>
      <c r="H5" s="31"/>
      <c r="I5" s="31"/>
      <c r="J5" s="34"/>
      <c r="K5" s="31"/>
      <c r="L5" s="35"/>
    </row>
    <row r="6" customFormat="false" ht="14.65" hidden="false" customHeight="false" outlineLevel="0" collapsed="false">
      <c r="B6" s="31" t="n">
        <f aca="false">A6*10</f>
        <v>0</v>
      </c>
      <c r="C6" s="32" t="n">
        <f aca="false">B6*10</f>
        <v>0</v>
      </c>
      <c r="D6" s="32"/>
      <c r="E6" s="31"/>
      <c r="F6" s="21" t="s">
        <v>49</v>
      </c>
      <c r="G6" s="20" t="n">
        <f aca="false">AVERAGE(C41:C88)</f>
        <v>3.69875</v>
      </c>
      <c r="H6" s="31"/>
      <c r="I6" s="31"/>
      <c r="J6" s="34"/>
      <c r="K6" s="31"/>
      <c r="L6" s="35"/>
    </row>
    <row r="7" customFormat="false" ht="12.8" hidden="false" customHeight="false" outlineLevel="0" collapsed="false">
      <c r="B7" s="31" t="n">
        <v>0.3</v>
      </c>
      <c r="C7" s="32" t="n">
        <f aca="false">B7*10</f>
        <v>3</v>
      </c>
      <c r="D7" s="32"/>
      <c r="E7" s="31"/>
      <c r="F7" s="21" t="s">
        <v>50</v>
      </c>
      <c r="G7" s="20" t="n">
        <f aca="false">AVERAGE(C89:C124)</f>
        <v>2.56416666666667</v>
      </c>
      <c r="H7" s="31"/>
      <c r="I7" s="31"/>
      <c r="J7" s="34"/>
      <c r="K7" s="35"/>
      <c r="L7" s="35"/>
    </row>
    <row r="8" customFormat="false" ht="12.8" hidden="false" customHeight="false" outlineLevel="0" collapsed="false">
      <c r="B8" s="31" t="n">
        <v>0.65</v>
      </c>
      <c r="C8" s="32" t="n">
        <f aca="false">B8*10</f>
        <v>6.5</v>
      </c>
      <c r="D8" s="32"/>
      <c r="E8" s="31"/>
      <c r="F8" s="21" t="s">
        <v>51</v>
      </c>
      <c r="G8" s="20" t="n">
        <f aca="false">AVERAGE(C125:C159)</f>
        <v>6.47096774193548</v>
      </c>
      <c r="H8" s="31"/>
      <c r="I8" s="31"/>
      <c r="J8" s="34"/>
      <c r="K8" s="35"/>
    </row>
    <row r="9" customFormat="false" ht="14.65" hidden="false" customHeight="false" outlineLevel="0" collapsed="false">
      <c r="B9" s="31" t="n">
        <v>0.3</v>
      </c>
      <c r="C9" s="32" t="n">
        <f aca="false">B9*10</f>
        <v>3</v>
      </c>
      <c r="D9" s="32"/>
      <c r="E9" s="31"/>
      <c r="F9" s="31"/>
      <c r="G9" s="31"/>
      <c r="H9" s="31"/>
      <c r="I9" s="31"/>
      <c r="J9" s="34"/>
      <c r="K9" s="35"/>
    </row>
    <row r="10" customFormat="false" ht="14.65" hidden="false" customHeight="false" outlineLevel="0" collapsed="false">
      <c r="B10" s="31" t="n">
        <v>0.7</v>
      </c>
      <c r="C10" s="32" t="n">
        <f aca="false">B10*10</f>
        <v>7</v>
      </c>
      <c r="D10" s="32"/>
      <c r="E10" s="31"/>
      <c r="F10" s="31"/>
      <c r="G10" s="31"/>
      <c r="H10" s="31"/>
      <c r="I10" s="31"/>
      <c r="J10" s="34"/>
      <c r="K10" s="35"/>
    </row>
    <row r="11" customFormat="false" ht="14.65" hidden="false" customHeight="false" outlineLevel="0" collapsed="false">
      <c r="B11" s="31" t="n">
        <v>0.491</v>
      </c>
      <c r="C11" s="32" t="n">
        <f aca="false">B11*10</f>
        <v>4.91</v>
      </c>
      <c r="D11" s="32"/>
      <c r="E11" s="31"/>
      <c r="F11" s="31"/>
      <c r="G11" s="31"/>
      <c r="H11" s="31"/>
      <c r="I11" s="31"/>
      <c r="J11" s="34"/>
      <c r="K11" s="35"/>
    </row>
    <row r="12" customFormat="false" ht="14.65" hidden="false" customHeight="false" outlineLevel="0" collapsed="false">
      <c r="B12" s="31" t="n">
        <v>0.43</v>
      </c>
      <c r="C12" s="32" t="n">
        <f aca="false">B12*10</f>
        <v>4.3</v>
      </c>
      <c r="D12" s="32"/>
      <c r="E12" s="31"/>
      <c r="F12" s="31"/>
      <c r="G12" s="31"/>
      <c r="H12" s="31"/>
      <c r="I12" s="31"/>
      <c r="J12" s="34"/>
      <c r="K12" s="35"/>
    </row>
    <row r="13" customFormat="false" ht="14.65" hidden="false" customHeight="false" outlineLevel="0" collapsed="false">
      <c r="B13" s="31" t="n">
        <v>0.36</v>
      </c>
      <c r="C13" s="32" t="n">
        <f aca="false">B13*10</f>
        <v>3.6</v>
      </c>
      <c r="D13" s="32"/>
      <c r="E13" s="31"/>
      <c r="F13" s="31"/>
      <c r="G13" s="31"/>
      <c r="H13" s="31"/>
      <c r="I13" s="31"/>
      <c r="J13" s="34"/>
      <c r="K13" s="35"/>
    </row>
    <row r="14" customFormat="false" ht="14.65" hidden="false" customHeight="false" outlineLevel="0" collapsed="false">
      <c r="B14" s="31" t="n">
        <v>0.697</v>
      </c>
      <c r="C14" s="32" t="n">
        <f aca="false">B14*10</f>
        <v>6.97</v>
      </c>
      <c r="D14" s="32"/>
      <c r="E14" s="31"/>
      <c r="F14" s="31"/>
      <c r="G14" s="31"/>
      <c r="H14" s="31"/>
      <c r="I14" s="31"/>
      <c r="J14" s="34"/>
      <c r="K14" s="35"/>
    </row>
    <row r="15" customFormat="false" ht="14.65" hidden="false" customHeight="false" outlineLevel="0" collapsed="false">
      <c r="B15" s="31" t="n">
        <v>0.335</v>
      </c>
      <c r="C15" s="32" t="n">
        <f aca="false">B15*10</f>
        <v>3.35</v>
      </c>
      <c r="D15" s="32"/>
      <c r="E15" s="31"/>
      <c r="F15" s="31"/>
      <c r="G15" s="31"/>
      <c r="H15" s="31"/>
      <c r="I15" s="31"/>
      <c r="J15" s="34"/>
      <c r="K15" s="35"/>
    </row>
    <row r="16" customFormat="false" ht="14.65" hidden="false" customHeight="false" outlineLevel="0" collapsed="false">
      <c r="B16" s="31" t="n">
        <v>0.318</v>
      </c>
      <c r="C16" s="32" t="n">
        <f aca="false">B16*10</f>
        <v>3.18</v>
      </c>
      <c r="D16" s="32"/>
      <c r="E16" s="31"/>
      <c r="F16" s="31"/>
      <c r="G16" s="31"/>
      <c r="H16" s="31"/>
      <c r="I16" s="31"/>
      <c r="J16" s="34"/>
      <c r="K16" s="35"/>
    </row>
    <row r="17" customFormat="false" ht="12.8" hidden="false" customHeight="false" outlineLevel="0" collapsed="false">
      <c r="A17" s="30" t="n">
        <v>2009</v>
      </c>
      <c r="B17" s="31" t="n">
        <v>0.288</v>
      </c>
      <c r="C17" s="32" t="n">
        <f aca="false">B17*10</f>
        <v>2.88</v>
      </c>
      <c r="D17" s="33" t="n">
        <f aca="false">AVERAGE(C17:C28)</f>
        <v>3.37166666666667</v>
      </c>
      <c r="E17" s="0"/>
      <c r="F17" s="0"/>
      <c r="G17" s="0"/>
    </row>
    <row r="18" customFormat="false" ht="12.75" hidden="false" customHeight="false" outlineLevel="0" collapsed="false">
      <c r="A18" s="0"/>
      <c r="B18" s="31" t="n">
        <v>0.65</v>
      </c>
      <c r="C18" s="32" t="n">
        <f aca="false">B18*10</f>
        <v>6.5</v>
      </c>
      <c r="D18" s="36"/>
      <c r="E18" s="0"/>
      <c r="F18" s="0"/>
      <c r="G18" s="0"/>
    </row>
    <row r="19" customFormat="false" ht="12.75" hidden="false" customHeight="false" outlineLevel="0" collapsed="false">
      <c r="A19" s="0"/>
      <c r="B19" s="31" t="n">
        <v>0.292</v>
      </c>
      <c r="C19" s="32" t="n">
        <f aca="false">B19*10</f>
        <v>2.92</v>
      </c>
      <c r="D19" s="36"/>
      <c r="E19" s="0"/>
      <c r="F19" s="0"/>
      <c r="G19" s="0"/>
    </row>
    <row r="20" customFormat="false" ht="12.75" hidden="false" customHeight="false" outlineLevel="0" collapsed="false">
      <c r="A20" s="0"/>
      <c r="B20" s="31" t="n">
        <v>0.344</v>
      </c>
      <c r="C20" s="32" t="n">
        <f aca="false">B20*10</f>
        <v>3.44</v>
      </c>
      <c r="D20" s="36"/>
      <c r="E20" s="0"/>
      <c r="F20" s="0"/>
      <c r="G20" s="0"/>
    </row>
    <row r="21" customFormat="false" ht="12.75" hidden="false" customHeight="false" outlineLevel="0" collapsed="false">
      <c r="A21" s="0"/>
      <c r="B21" s="31" t="n">
        <v>0.31</v>
      </c>
      <c r="C21" s="32" t="n">
        <f aca="false">B21*10</f>
        <v>3.1</v>
      </c>
      <c r="D21" s="36"/>
      <c r="E21" s="0"/>
      <c r="F21" s="0"/>
      <c r="G21" s="0"/>
    </row>
    <row r="22" customFormat="false" ht="12.75" hidden="false" customHeight="false" outlineLevel="0" collapsed="false">
      <c r="A22" s="0"/>
      <c r="B22" s="31" t="n">
        <v>0.276</v>
      </c>
      <c r="C22" s="32" t="n">
        <f aca="false">B22*10</f>
        <v>2.76</v>
      </c>
      <c r="D22" s="36"/>
      <c r="E22" s="0"/>
      <c r="F22" s="0"/>
      <c r="G22" s="0"/>
    </row>
    <row r="23" customFormat="false" ht="12.75" hidden="false" customHeight="false" outlineLevel="0" collapsed="false">
      <c r="A23" s="0"/>
      <c r="B23" s="31" t="n">
        <v>0.308</v>
      </c>
      <c r="C23" s="32" t="n">
        <f aca="false">B23*10</f>
        <v>3.08</v>
      </c>
      <c r="D23" s="36"/>
      <c r="E23" s="0"/>
      <c r="F23" s="0"/>
      <c r="G23" s="0"/>
    </row>
    <row r="24" customFormat="false" ht="12.75" hidden="false" customHeight="false" outlineLevel="0" collapsed="false">
      <c r="A24" s="0"/>
      <c r="B24" s="31" t="n">
        <v>0.339</v>
      </c>
      <c r="C24" s="32" t="n">
        <f aca="false">B24*10</f>
        <v>3.39</v>
      </c>
      <c r="D24" s="36"/>
      <c r="E24" s="0"/>
      <c r="F24" s="0"/>
      <c r="G24" s="0"/>
    </row>
    <row r="25" customFormat="false" ht="12.75" hidden="false" customHeight="false" outlineLevel="0" collapsed="false">
      <c r="A25" s="0"/>
      <c r="B25" s="31" t="n">
        <v>0.301</v>
      </c>
      <c r="C25" s="32" t="n">
        <f aca="false">B25*10</f>
        <v>3.01</v>
      </c>
      <c r="D25" s="36"/>
      <c r="E25" s="0"/>
      <c r="F25" s="0"/>
      <c r="G25" s="0"/>
    </row>
    <row r="26" customFormat="false" ht="12.75" hidden="false" customHeight="false" outlineLevel="0" collapsed="false">
      <c r="A26" s="0"/>
      <c r="B26" s="31" t="n">
        <v>0.309</v>
      </c>
      <c r="C26" s="32" t="n">
        <f aca="false">B26*10</f>
        <v>3.09</v>
      </c>
      <c r="D26" s="36"/>
      <c r="E26" s="0"/>
      <c r="F26" s="0"/>
      <c r="G26" s="0"/>
    </row>
    <row r="27" customFormat="false" ht="12.75" hidden="false" customHeight="false" outlineLevel="0" collapsed="false">
      <c r="A27" s="0"/>
      <c r="B27" s="31" t="n">
        <v>0.299</v>
      </c>
      <c r="C27" s="32" t="n">
        <f aca="false">B27*10</f>
        <v>2.99</v>
      </c>
      <c r="D27" s="36"/>
      <c r="E27" s="0"/>
      <c r="F27" s="0"/>
      <c r="G27" s="0"/>
    </row>
    <row r="28" customFormat="false" ht="12.75" hidden="false" customHeight="false" outlineLevel="0" collapsed="false">
      <c r="A28" s="0"/>
      <c r="B28" s="31" t="n">
        <v>0.33</v>
      </c>
      <c r="C28" s="32" t="n">
        <f aca="false">B28*10</f>
        <v>3.3</v>
      </c>
      <c r="D28" s="36"/>
      <c r="E28" s="0"/>
      <c r="F28" s="0"/>
      <c r="G28" s="0"/>
    </row>
    <row r="29" customFormat="false" ht="12.8" hidden="false" customHeight="false" outlineLevel="0" collapsed="false">
      <c r="A29" s="30" t="n">
        <v>2010</v>
      </c>
      <c r="B29" s="31" t="n">
        <v>0.37</v>
      </c>
      <c r="C29" s="32" t="n">
        <f aca="false">B29*10</f>
        <v>3.7</v>
      </c>
      <c r="D29" s="33" t="n">
        <f aca="false">AVERAGE(C29:C40)</f>
        <v>3.495</v>
      </c>
      <c r="E29" s="0"/>
      <c r="F29" s="0"/>
      <c r="G29" s="0"/>
    </row>
    <row r="30" customFormat="false" ht="12.75" hidden="false" customHeight="false" outlineLevel="0" collapsed="false">
      <c r="A30" s="0"/>
      <c r="B30" s="31" t="n">
        <v>0.361</v>
      </c>
      <c r="C30" s="32" t="n">
        <f aca="false">B30*10</f>
        <v>3.61</v>
      </c>
      <c r="D30" s="36"/>
      <c r="E30" s="0"/>
      <c r="F30" s="0"/>
      <c r="G30" s="0"/>
    </row>
    <row r="31" customFormat="false" ht="12.75" hidden="false" customHeight="false" outlineLevel="0" collapsed="false">
      <c r="B31" s="31" t="n">
        <v>0.33</v>
      </c>
      <c r="C31" s="32" t="n">
        <f aca="false">B31*10</f>
        <v>3.3</v>
      </c>
    </row>
    <row r="32" customFormat="false" ht="12.75" hidden="false" customHeight="false" outlineLevel="0" collapsed="false">
      <c r="B32" s="31" t="n">
        <v>0.386</v>
      </c>
      <c r="C32" s="32" t="n">
        <f aca="false">B32*10</f>
        <v>3.86</v>
      </c>
    </row>
    <row r="33" customFormat="false" ht="12.75" hidden="false" customHeight="false" outlineLevel="0" collapsed="false">
      <c r="B33" s="31" t="n">
        <v>0.335</v>
      </c>
      <c r="C33" s="32" t="n">
        <f aca="false">B33*10</f>
        <v>3.35</v>
      </c>
    </row>
    <row r="34" customFormat="false" ht="12.75" hidden="false" customHeight="false" outlineLevel="0" collapsed="false">
      <c r="B34" s="31" t="n">
        <v>0.342</v>
      </c>
      <c r="C34" s="32" t="n">
        <f aca="false">B34*10</f>
        <v>3.42</v>
      </c>
    </row>
    <row r="35" customFormat="false" ht="12.75" hidden="false" customHeight="false" outlineLevel="0" collapsed="false">
      <c r="B35" s="31" t="n">
        <v>0.327</v>
      </c>
      <c r="C35" s="32" t="n">
        <f aca="false">B35*10</f>
        <v>3.27</v>
      </c>
    </row>
    <row r="36" customFormat="false" ht="12.75" hidden="false" customHeight="false" outlineLevel="0" collapsed="false">
      <c r="B36" s="31" t="n">
        <v>0.349</v>
      </c>
      <c r="C36" s="32" t="n">
        <f aca="false">B36*10</f>
        <v>3.49</v>
      </c>
    </row>
    <row r="37" customFormat="false" ht="12.75" hidden="false" customHeight="false" outlineLevel="0" collapsed="false">
      <c r="B37" s="31" t="n">
        <v>0.371</v>
      </c>
      <c r="C37" s="32" t="n">
        <f aca="false">B37*10</f>
        <v>3.71</v>
      </c>
    </row>
    <row r="38" customFormat="false" ht="12.75" hidden="false" customHeight="false" outlineLevel="0" collapsed="false">
      <c r="B38" s="31" t="n">
        <v>0.348</v>
      </c>
      <c r="C38" s="32" t="n">
        <f aca="false">B38*10</f>
        <v>3.48</v>
      </c>
    </row>
    <row r="39" customFormat="false" ht="12.75" hidden="false" customHeight="false" outlineLevel="0" collapsed="false">
      <c r="B39" s="31" t="n">
        <v>0.334</v>
      </c>
      <c r="C39" s="32" t="n">
        <f aca="false">B39*10</f>
        <v>3.34</v>
      </c>
    </row>
    <row r="40" customFormat="false" ht="12.75" hidden="false" customHeight="false" outlineLevel="0" collapsed="false">
      <c r="B40" s="31" t="n">
        <v>0.341</v>
      </c>
      <c r="C40" s="32" t="n">
        <f aca="false">B40*10</f>
        <v>3.41</v>
      </c>
    </row>
    <row r="41" customFormat="false" ht="12.8" hidden="false" customHeight="false" outlineLevel="0" collapsed="false">
      <c r="A41" s="30" t="n">
        <v>2011</v>
      </c>
      <c r="B41" s="31" t="n">
        <v>0.383</v>
      </c>
      <c r="C41" s="32" t="n">
        <f aca="false">B41*10</f>
        <v>3.83</v>
      </c>
      <c r="D41" s="33" t="n">
        <f aca="false">AVERAGE(C41:C52)</f>
        <v>3.89333333333333</v>
      </c>
    </row>
    <row r="42" customFormat="false" ht="12.75" hidden="false" customHeight="false" outlineLevel="0" collapsed="false">
      <c r="B42" s="31" t="n">
        <v>0.371</v>
      </c>
      <c r="C42" s="32" t="n">
        <f aca="false">B42*10</f>
        <v>3.71</v>
      </c>
    </row>
    <row r="43" customFormat="false" ht="12.75" hidden="false" customHeight="false" outlineLevel="0" collapsed="false">
      <c r="B43" s="31" t="n">
        <v>0.38</v>
      </c>
      <c r="C43" s="32" t="n">
        <f aca="false">B43*10</f>
        <v>3.8</v>
      </c>
    </row>
    <row r="44" customFormat="false" ht="12.75" hidden="false" customHeight="false" outlineLevel="0" collapsed="false">
      <c r="B44" s="31" t="n">
        <v>0.385</v>
      </c>
      <c r="C44" s="32" t="n">
        <f aca="false">B44*10</f>
        <v>3.85</v>
      </c>
    </row>
    <row r="45" customFormat="false" ht="12.75" hidden="false" customHeight="false" outlineLevel="0" collapsed="false">
      <c r="B45" s="31" t="n">
        <v>0.388</v>
      </c>
      <c r="C45" s="32" t="n">
        <f aca="false">B45*10</f>
        <v>3.88</v>
      </c>
    </row>
    <row r="46" customFormat="false" ht="12.75" hidden="false" customHeight="false" outlineLevel="0" collapsed="false">
      <c r="B46" s="31" t="n">
        <v>0.402</v>
      </c>
      <c r="C46" s="32" t="n">
        <f aca="false">B46*10</f>
        <v>4.02</v>
      </c>
    </row>
    <row r="47" customFormat="false" ht="12.75" hidden="false" customHeight="false" outlineLevel="0" collapsed="false">
      <c r="B47" s="31" t="n">
        <v>0.394</v>
      </c>
      <c r="C47" s="32" t="n">
        <f aca="false">B47*10</f>
        <v>3.94</v>
      </c>
    </row>
    <row r="48" customFormat="false" ht="12.75" hidden="false" customHeight="false" outlineLevel="0" collapsed="false">
      <c r="B48" s="31" t="n">
        <v>0.35</v>
      </c>
      <c r="C48" s="32" t="n">
        <f aca="false">B48*10</f>
        <v>3.5</v>
      </c>
    </row>
    <row r="49" customFormat="false" ht="12.75" hidden="false" customHeight="false" outlineLevel="0" collapsed="false">
      <c r="B49" s="31" t="n">
        <v>0.389</v>
      </c>
      <c r="C49" s="32" t="n">
        <f aca="false">B49*10</f>
        <v>3.89</v>
      </c>
    </row>
    <row r="50" customFormat="false" ht="12.75" hidden="false" customHeight="false" outlineLevel="0" collapsed="false">
      <c r="B50" s="31" t="n">
        <v>0.405</v>
      </c>
      <c r="C50" s="32" t="n">
        <f aca="false">B50*10</f>
        <v>4.05</v>
      </c>
    </row>
    <row r="51" customFormat="false" ht="12.75" hidden="false" customHeight="false" outlineLevel="0" collapsed="false">
      <c r="B51" s="31" t="n">
        <v>0.409</v>
      </c>
      <c r="C51" s="32" t="n">
        <f aca="false">B51*10</f>
        <v>4.09</v>
      </c>
    </row>
    <row r="52" customFormat="false" ht="12.75" hidden="false" customHeight="false" outlineLevel="0" collapsed="false">
      <c r="B52" s="31" t="n">
        <v>0.416</v>
      </c>
      <c r="C52" s="32" t="n">
        <f aca="false">B52*10</f>
        <v>4.16</v>
      </c>
    </row>
    <row r="53" customFormat="false" ht="12.8" hidden="false" customHeight="false" outlineLevel="0" collapsed="false">
      <c r="A53" s="30" t="n">
        <v>2012</v>
      </c>
      <c r="B53" s="31" t="n">
        <v>0.417</v>
      </c>
      <c r="C53" s="32" t="n">
        <f aca="false">B53*10</f>
        <v>4.17</v>
      </c>
      <c r="D53" s="33" t="n">
        <f aca="false">AVERAGE(C53:C64)</f>
        <v>4.2825</v>
      </c>
    </row>
    <row r="54" customFormat="false" ht="12.75" hidden="false" customHeight="false" outlineLevel="0" collapsed="false">
      <c r="B54" s="31" t="n">
        <v>0.431</v>
      </c>
      <c r="C54" s="32" t="n">
        <f aca="false">B54*10</f>
        <v>4.31</v>
      </c>
    </row>
    <row r="55" customFormat="false" ht="12.75" hidden="false" customHeight="false" outlineLevel="0" collapsed="false">
      <c r="B55" s="31" t="n">
        <v>0.423</v>
      </c>
      <c r="C55" s="32" t="n">
        <f aca="false">B55*10</f>
        <v>4.23</v>
      </c>
    </row>
    <row r="56" customFormat="false" ht="12.75" hidden="false" customHeight="false" outlineLevel="0" collapsed="false">
      <c r="B56" s="31" t="n">
        <v>0.428</v>
      </c>
      <c r="C56" s="32" t="n">
        <f aca="false">B56*10</f>
        <v>4.28</v>
      </c>
    </row>
    <row r="57" customFormat="false" ht="12.75" hidden="false" customHeight="false" outlineLevel="0" collapsed="false">
      <c r="B57" s="31" t="n">
        <v>0.427</v>
      </c>
      <c r="C57" s="32" t="n">
        <f aca="false">B57*10</f>
        <v>4.27</v>
      </c>
    </row>
    <row r="58" customFormat="false" ht="12.75" hidden="false" customHeight="false" outlineLevel="0" collapsed="false">
      <c r="B58" s="31" t="n">
        <v>0.441</v>
      </c>
      <c r="C58" s="32" t="n">
        <f aca="false">B58*10</f>
        <v>4.41</v>
      </c>
    </row>
    <row r="59" customFormat="false" ht="12.75" hidden="false" customHeight="false" outlineLevel="0" collapsed="false">
      <c r="B59" s="31" t="n">
        <v>0.44</v>
      </c>
      <c r="C59" s="32" t="n">
        <f aca="false">B59*10</f>
        <v>4.4</v>
      </c>
    </row>
    <row r="60" customFormat="false" ht="12.75" hidden="false" customHeight="false" outlineLevel="0" collapsed="false">
      <c r="B60" s="31" t="n">
        <v>0.438</v>
      </c>
      <c r="C60" s="32" t="n">
        <f aca="false">B60*10</f>
        <v>4.38</v>
      </c>
    </row>
    <row r="61" customFormat="false" ht="12.75" hidden="false" customHeight="false" outlineLevel="0" collapsed="false">
      <c r="B61" s="31" t="n">
        <v>0.408</v>
      </c>
      <c r="C61" s="32" t="n">
        <f aca="false">B61*10</f>
        <v>4.08</v>
      </c>
    </row>
    <row r="62" customFormat="false" ht="12.75" hidden="false" customHeight="false" outlineLevel="0" collapsed="false">
      <c r="B62" s="31" t="n">
        <v>0.424</v>
      </c>
      <c r="C62" s="32" t="n">
        <f aca="false">B62*10</f>
        <v>4.24</v>
      </c>
    </row>
    <row r="63" customFormat="false" ht="12.75" hidden="false" customHeight="false" outlineLevel="0" collapsed="false">
      <c r="B63" s="31" t="n">
        <v>0.439</v>
      </c>
      <c r="C63" s="32" t="n">
        <f aca="false">B63*10</f>
        <v>4.39</v>
      </c>
    </row>
    <row r="64" customFormat="false" ht="12.75" hidden="false" customHeight="false" outlineLevel="0" collapsed="false">
      <c r="B64" s="31" t="n">
        <v>0.423</v>
      </c>
      <c r="C64" s="32" t="n">
        <f aca="false">B64*10</f>
        <v>4.23</v>
      </c>
    </row>
    <row r="65" customFormat="false" ht="12.8" hidden="false" customHeight="false" outlineLevel="0" collapsed="false">
      <c r="A65" s="30" t="n">
        <v>2013</v>
      </c>
      <c r="B65" s="31" t="n">
        <v>0.397</v>
      </c>
      <c r="C65" s="32" t="n">
        <f aca="false">B65*10</f>
        <v>3.97</v>
      </c>
      <c r="D65" s="33" t="n">
        <f aca="false">AVERAGE(C65:C76)</f>
        <v>3.49583333333333</v>
      </c>
    </row>
    <row r="66" customFormat="false" ht="12.8" hidden="false" customHeight="false" outlineLevel="0" collapsed="false">
      <c r="A66" s="37"/>
      <c r="B66" s="31" t="n">
        <v>0.374</v>
      </c>
      <c r="C66" s="32" t="n">
        <f aca="false">B66*10</f>
        <v>3.74</v>
      </c>
    </row>
    <row r="67" customFormat="false" ht="12.75" hidden="false" customHeight="false" outlineLevel="0" collapsed="false">
      <c r="B67" s="31" t="n">
        <v>0.378</v>
      </c>
      <c r="C67" s="32" t="n">
        <f aca="false">B67*10</f>
        <v>3.78</v>
      </c>
    </row>
    <row r="68" customFormat="false" ht="12.75" hidden="false" customHeight="false" outlineLevel="0" collapsed="false">
      <c r="B68" s="31" t="n">
        <v>0.372</v>
      </c>
      <c r="C68" s="32" t="n">
        <f aca="false">B68*10</f>
        <v>3.72</v>
      </c>
    </row>
    <row r="69" customFormat="false" ht="12.75" hidden="false" customHeight="false" outlineLevel="0" collapsed="false">
      <c r="B69" s="31" t="n">
        <v>0.37</v>
      </c>
      <c r="C69" s="32" t="n">
        <f aca="false">B69*10</f>
        <v>3.7</v>
      </c>
    </row>
    <row r="70" customFormat="false" ht="12.75" hidden="false" customHeight="false" outlineLevel="0" collapsed="false">
      <c r="B70" s="31" t="n">
        <v>0.363</v>
      </c>
      <c r="C70" s="32" t="n">
        <f aca="false">B70*10</f>
        <v>3.63</v>
      </c>
    </row>
    <row r="71" customFormat="false" ht="12.75" hidden="false" customHeight="false" outlineLevel="0" collapsed="false">
      <c r="B71" s="31" t="n">
        <v>0.349</v>
      </c>
      <c r="C71" s="32" t="n">
        <f aca="false">B71*10</f>
        <v>3.49</v>
      </c>
    </row>
    <row r="72" customFormat="false" ht="12.75" hidden="false" customHeight="false" outlineLevel="0" collapsed="false">
      <c r="B72" s="31" t="n">
        <v>0.341</v>
      </c>
      <c r="C72" s="32" t="n">
        <f aca="false">B72*10</f>
        <v>3.41</v>
      </c>
    </row>
    <row r="73" customFormat="false" ht="12.75" hidden="false" customHeight="false" outlineLevel="0" collapsed="false">
      <c r="B73" s="31" t="n">
        <v>0.335</v>
      </c>
      <c r="C73" s="32" t="n">
        <f aca="false">B73*10</f>
        <v>3.35</v>
      </c>
    </row>
    <row r="74" customFormat="false" ht="12.75" hidden="false" customHeight="false" outlineLevel="0" collapsed="false">
      <c r="B74" s="31" t="n">
        <v>0.326</v>
      </c>
      <c r="C74" s="32" t="n">
        <f aca="false">B74*10</f>
        <v>3.26</v>
      </c>
    </row>
    <row r="75" customFormat="false" ht="12.75" hidden="false" customHeight="false" outlineLevel="0" collapsed="false">
      <c r="B75" s="31" t="n">
        <v>0.292</v>
      </c>
      <c r="C75" s="32" t="n">
        <f aca="false">B75*10</f>
        <v>2.92</v>
      </c>
    </row>
    <row r="76" customFormat="false" ht="12.75" hidden="false" customHeight="false" outlineLevel="0" collapsed="false">
      <c r="B76" s="31" t="n">
        <v>0.298</v>
      </c>
      <c r="C76" s="32" t="n">
        <f aca="false">B76*10</f>
        <v>2.98</v>
      </c>
    </row>
    <row r="77" customFormat="false" ht="12.8" hidden="false" customHeight="false" outlineLevel="0" collapsed="false">
      <c r="A77" s="30" t="n">
        <v>2014</v>
      </c>
      <c r="B77" s="31" t="n">
        <v>0.296</v>
      </c>
      <c r="C77" s="32" t="n">
        <f aca="false">B77*10</f>
        <v>2.96</v>
      </c>
      <c r="D77" s="33" t="n">
        <f aca="false">AVERAGE(C77:C88)</f>
        <v>3.12333333333333</v>
      </c>
      <c r="E77" s="38"/>
      <c r="F77" s="39"/>
    </row>
    <row r="78" customFormat="false" ht="12.75" hidden="false" customHeight="false" outlineLevel="0" collapsed="false">
      <c r="A78" s="37"/>
      <c r="B78" s="31" t="n">
        <v>0.322</v>
      </c>
      <c r="C78" s="32" t="n">
        <f aca="false">B78*10</f>
        <v>3.22</v>
      </c>
    </row>
    <row r="79" customFormat="false" ht="12.75" hidden="false" customHeight="false" outlineLevel="0" collapsed="false">
      <c r="B79" s="31" t="n">
        <v>0.32</v>
      </c>
      <c r="C79" s="32" t="n">
        <f aca="false">B79*10</f>
        <v>3.2</v>
      </c>
    </row>
    <row r="80" customFormat="false" ht="12.75" hidden="false" customHeight="false" outlineLevel="0" collapsed="false">
      <c r="B80" s="31" t="n">
        <v>0.313</v>
      </c>
      <c r="C80" s="32" t="n">
        <f aca="false">B80*10</f>
        <v>3.13</v>
      </c>
    </row>
    <row r="81" customFormat="false" ht="12.75" hidden="false" customHeight="false" outlineLevel="0" collapsed="false">
      <c r="B81" s="31" t="n">
        <v>0.306</v>
      </c>
      <c r="C81" s="32" t="n">
        <f aca="false">B81*10</f>
        <v>3.06</v>
      </c>
    </row>
    <row r="82" customFormat="false" ht="12.75" hidden="false" customHeight="false" outlineLevel="0" collapsed="false">
      <c r="B82" s="31" t="n">
        <v>0.312</v>
      </c>
      <c r="C82" s="32" t="n">
        <f aca="false">B82*10</f>
        <v>3.12</v>
      </c>
    </row>
    <row r="83" customFormat="false" ht="12.75" hidden="false" customHeight="false" outlineLevel="0" collapsed="false">
      <c r="B83" s="31" t="n">
        <v>0.307</v>
      </c>
      <c r="C83" s="32" t="n">
        <f aca="false">B83*10</f>
        <v>3.07</v>
      </c>
    </row>
    <row r="84" customFormat="false" ht="12.75" hidden="false" customHeight="false" outlineLevel="0" collapsed="false">
      <c r="B84" s="31" t="n">
        <v>0.307</v>
      </c>
      <c r="C84" s="32" t="n">
        <f aca="false">B84*10</f>
        <v>3.07</v>
      </c>
    </row>
    <row r="85" customFormat="false" ht="12.75" hidden="false" customHeight="false" outlineLevel="0" collapsed="false">
      <c r="B85" s="31" t="n">
        <v>0.316</v>
      </c>
      <c r="C85" s="32" t="n">
        <f aca="false">B85*10</f>
        <v>3.16</v>
      </c>
    </row>
    <row r="86" customFormat="false" ht="12.75" hidden="false" customHeight="false" outlineLevel="0" collapsed="false">
      <c r="B86" s="31" t="n">
        <v>0.314</v>
      </c>
      <c r="C86" s="32" t="n">
        <f aca="false">B86*10</f>
        <v>3.14</v>
      </c>
    </row>
    <row r="87" customFormat="false" ht="12.8" hidden="false" customHeight="false" outlineLevel="0" collapsed="false">
      <c r="B87" s="31" t="n">
        <v>0.315</v>
      </c>
      <c r="C87" s="32" t="n">
        <f aca="false">B87*10</f>
        <v>3.15</v>
      </c>
    </row>
    <row r="88" customFormat="false" ht="12.75" hidden="false" customHeight="false" outlineLevel="0" collapsed="false">
      <c r="B88" s="31" t="n">
        <v>0.32</v>
      </c>
      <c r="C88" s="32" t="n">
        <f aca="false">B88*10</f>
        <v>3.2</v>
      </c>
    </row>
    <row r="89" customFormat="false" ht="12.8" hidden="false" customHeight="false" outlineLevel="0" collapsed="false">
      <c r="A89" s="30" t="n">
        <v>2015</v>
      </c>
      <c r="B89" s="34" t="n">
        <v>0.315</v>
      </c>
      <c r="C89" s="32" t="n">
        <f aca="false">B89*10</f>
        <v>3.15</v>
      </c>
      <c r="D89" s="33" t="n">
        <f aca="false">AVERAGE(C89:C100)</f>
        <v>2.68833333333333</v>
      </c>
      <c r="E89" s="40"/>
    </row>
    <row r="90" customFormat="false" ht="12.75" hidden="false" customHeight="false" outlineLevel="0" collapsed="false">
      <c r="A90" s="37"/>
      <c r="B90" s="34" t="n">
        <v>0.309</v>
      </c>
      <c r="C90" s="32" t="n">
        <f aca="false">B90*10</f>
        <v>3.09</v>
      </c>
    </row>
    <row r="91" customFormat="false" ht="12.75" hidden="false" customHeight="false" outlineLevel="0" collapsed="false">
      <c r="B91" s="34" t="n">
        <v>0.305</v>
      </c>
      <c r="C91" s="32" t="n">
        <f aca="false">B91*10</f>
        <v>3.05</v>
      </c>
    </row>
    <row r="92" customFormat="false" ht="12.75" hidden="false" customHeight="false" outlineLevel="0" collapsed="false">
      <c r="B92" s="34" t="n">
        <v>0.295</v>
      </c>
      <c r="C92" s="32" t="n">
        <f aca="false">B92*10</f>
        <v>2.95</v>
      </c>
    </row>
    <row r="93" customFormat="false" ht="12.75" hidden="false" customHeight="false" outlineLevel="0" collapsed="false">
      <c r="B93" s="34" t="n">
        <v>0.289</v>
      </c>
      <c r="C93" s="32" t="n">
        <f aca="false">B93*10</f>
        <v>2.89</v>
      </c>
    </row>
    <row r="94" customFormat="false" ht="12.75" hidden="false" customHeight="false" outlineLevel="0" collapsed="false">
      <c r="B94" s="34" t="n">
        <v>0.283</v>
      </c>
      <c r="C94" s="32" t="n">
        <f aca="false">B94*10</f>
        <v>2.83</v>
      </c>
    </row>
    <row r="95" customFormat="false" ht="12.75" hidden="false" customHeight="false" outlineLevel="0" collapsed="false">
      <c r="B95" s="34" t="n">
        <v>0.259</v>
      </c>
      <c r="C95" s="32" t="n">
        <f aca="false">B95*10</f>
        <v>2.59</v>
      </c>
    </row>
    <row r="96" customFormat="false" ht="12.75" hidden="false" customHeight="false" outlineLevel="0" collapsed="false">
      <c r="B96" s="34" t="n">
        <v>0.268</v>
      </c>
      <c r="C96" s="32" t="n">
        <f aca="false">B96*10</f>
        <v>2.68</v>
      </c>
    </row>
    <row r="97" customFormat="false" ht="12.75" hidden="false" customHeight="false" outlineLevel="0" collapsed="false">
      <c r="B97" s="34" t="n">
        <v>0.233</v>
      </c>
      <c r="C97" s="32" t="n">
        <f aca="false">B97*10</f>
        <v>2.33</v>
      </c>
    </row>
    <row r="98" customFormat="false" ht="12.75" hidden="false" customHeight="false" outlineLevel="0" collapsed="false">
      <c r="B98" s="34" t="n">
        <v>0.221</v>
      </c>
      <c r="C98" s="32" t="n">
        <f aca="false">B98*10</f>
        <v>2.21</v>
      </c>
    </row>
    <row r="99" customFormat="false" ht="12.75" hidden="false" customHeight="false" outlineLevel="0" collapsed="false">
      <c r="B99" s="34" t="n">
        <v>0.223</v>
      </c>
      <c r="C99" s="32" t="n">
        <f aca="false">B99*10</f>
        <v>2.23</v>
      </c>
    </row>
    <row r="100" customFormat="false" ht="12.75" hidden="false" customHeight="false" outlineLevel="0" collapsed="false">
      <c r="B100" s="34" t="n">
        <v>0.226</v>
      </c>
      <c r="C100" s="32" t="n">
        <f aca="false">B100*10</f>
        <v>2.26</v>
      </c>
    </row>
    <row r="101" customFormat="false" ht="12.8" hidden="false" customHeight="false" outlineLevel="0" collapsed="false">
      <c r="A101" s="30" t="n">
        <v>2016</v>
      </c>
      <c r="B101" s="31" t="n">
        <v>0.237</v>
      </c>
      <c r="C101" s="32" t="n">
        <f aca="false">B101*10</f>
        <v>2.37</v>
      </c>
      <c r="D101" s="33" t="n">
        <f aca="false">AVERAGE(C101:C112)</f>
        <v>1.79833333333333</v>
      </c>
    </row>
    <row r="102" customFormat="false" ht="14.65" hidden="false" customHeight="false" outlineLevel="0" collapsed="false">
      <c r="A102" s="37"/>
      <c r="B102" s="31" t="n">
        <v>0.173</v>
      </c>
      <c r="C102" s="32" t="n">
        <f aca="false">B102*10</f>
        <v>1.73</v>
      </c>
    </row>
    <row r="103" customFormat="false" ht="14.65" hidden="false" customHeight="false" outlineLevel="0" collapsed="false">
      <c r="B103" s="35" t="n">
        <v>0.194</v>
      </c>
      <c r="C103" s="32" t="n">
        <f aca="false">B103*10</f>
        <v>1.94</v>
      </c>
    </row>
    <row r="104" customFormat="false" ht="14.65" hidden="false" customHeight="false" outlineLevel="0" collapsed="false">
      <c r="B104" s="35" t="n">
        <v>0.181</v>
      </c>
      <c r="C104" s="32" t="n">
        <f aca="false">B104*10</f>
        <v>1.81</v>
      </c>
    </row>
    <row r="105" customFormat="false" ht="14.65" hidden="false" customHeight="false" outlineLevel="0" collapsed="false">
      <c r="B105" s="35" t="n">
        <v>0.188</v>
      </c>
      <c r="C105" s="32" t="n">
        <f aca="false">B105*10</f>
        <v>1.88</v>
      </c>
    </row>
    <row r="106" customFormat="false" ht="14.65" hidden="false" customHeight="false" outlineLevel="0" collapsed="false">
      <c r="B106" s="35" t="n">
        <v>0.184</v>
      </c>
      <c r="C106" s="32" t="n">
        <f aca="false">B106*10</f>
        <v>1.84</v>
      </c>
    </row>
    <row r="107" customFormat="false" ht="14.65" hidden="false" customHeight="false" outlineLevel="0" collapsed="false">
      <c r="B107" s="35" t="n">
        <v>0.163</v>
      </c>
      <c r="C107" s="32" t="n">
        <f aca="false">B107*10</f>
        <v>1.63</v>
      </c>
      <c r="E107" s="38"/>
    </row>
    <row r="108" customFormat="false" ht="14.65" hidden="false" customHeight="false" outlineLevel="0" collapsed="false">
      <c r="B108" s="35" t="n">
        <v>0.141</v>
      </c>
      <c r="C108" s="32" t="n">
        <f aca="false">B108*10</f>
        <v>1.41</v>
      </c>
    </row>
    <row r="109" customFormat="false" ht="12.75" hidden="false" customHeight="false" outlineLevel="0" collapsed="false">
      <c r="B109" s="35" t="n">
        <v>0.166</v>
      </c>
      <c r="C109" s="32" t="n">
        <f aca="false">B109*10</f>
        <v>1.66</v>
      </c>
    </row>
    <row r="110" customFormat="false" ht="12.75" hidden="false" customHeight="false" outlineLevel="0" collapsed="false">
      <c r="B110" s="35" t="n">
        <v>0.164</v>
      </c>
      <c r="C110" s="32" t="n">
        <f aca="false">B110*10</f>
        <v>1.64</v>
      </c>
      <c r="D110" s="41"/>
    </row>
    <row r="111" customFormat="false" ht="12.75" hidden="false" customHeight="false" outlineLevel="0" collapsed="false">
      <c r="B111" s="35" t="n">
        <v>0.169</v>
      </c>
      <c r="C111" s="32" t="n">
        <f aca="false">B111*10</f>
        <v>1.69</v>
      </c>
      <c r="D111" s="42"/>
      <c r="E111" s="43"/>
    </row>
    <row r="112" customFormat="false" ht="12.75" hidden="false" customHeight="false" outlineLevel="0" collapsed="false">
      <c r="B112" s="35" t="n">
        <v>0.198</v>
      </c>
      <c r="C112" s="32" t="n">
        <f aca="false">B112*10</f>
        <v>1.98</v>
      </c>
      <c r="D112" s="32"/>
    </row>
    <row r="113" customFormat="false" ht="12.8" hidden="false" customHeight="false" outlineLevel="0" collapsed="false">
      <c r="A113" s="30" t="n">
        <v>2017</v>
      </c>
      <c r="B113" s="35" t="n">
        <v>0.212</v>
      </c>
      <c r="C113" s="32" t="n">
        <f aca="false">B113*10</f>
        <v>2.12</v>
      </c>
      <c r="D113" s="33" t="n">
        <f aca="false">AVERAGE(C113:C124)</f>
        <v>3.20583333333333</v>
      </c>
    </row>
    <row r="114" customFormat="false" ht="12.75" hidden="false" customHeight="false" outlineLevel="0" collapsed="false">
      <c r="B114" s="35" t="n">
        <v>0.212</v>
      </c>
      <c r="C114" s="32" t="n">
        <f aca="false">B114*10</f>
        <v>2.12</v>
      </c>
      <c r="D114" s="32"/>
    </row>
    <row r="115" customFormat="false" ht="14.65" hidden="false" customHeight="false" outlineLevel="0" collapsed="false">
      <c r="B115" s="35" t="n">
        <v>0.254</v>
      </c>
      <c r="C115" s="32" t="n">
        <f aca="false">B115*10</f>
        <v>2.54</v>
      </c>
      <c r="D115" s="32"/>
      <c r="E115" s="0"/>
    </row>
    <row r="116" customFormat="false" ht="14.65" hidden="false" customHeight="false" outlineLevel="0" collapsed="false">
      <c r="B116" s="35" t="n">
        <v>0.286</v>
      </c>
      <c r="C116" s="32" t="n">
        <f aca="false">B116*10</f>
        <v>2.86</v>
      </c>
      <c r="D116" s="32"/>
      <c r="E116" s="0"/>
    </row>
    <row r="117" customFormat="false" ht="14.65" hidden="false" customHeight="false" outlineLevel="0" collapsed="false">
      <c r="B117" s="35" t="n">
        <v>0.28</v>
      </c>
      <c r="C117" s="32" t="n">
        <f aca="false">B117*10</f>
        <v>2.8</v>
      </c>
      <c r="D117" s="32"/>
      <c r="E117" s="0"/>
    </row>
    <row r="118" customFormat="false" ht="14.65" hidden="false" customHeight="false" outlineLevel="0" collapsed="false">
      <c r="B118" s="35" t="n">
        <v>0.31</v>
      </c>
      <c r="C118" s="32" t="n">
        <f aca="false">B118*10</f>
        <v>3.1</v>
      </c>
      <c r="D118" s="32"/>
      <c r="E118" s="0"/>
    </row>
    <row r="119" customFormat="false" ht="14.65" hidden="false" customHeight="false" outlineLevel="0" collapsed="false">
      <c r="B119" s="35" t="n">
        <v>0.389</v>
      </c>
      <c r="C119" s="32" t="n">
        <f aca="false">B119*10</f>
        <v>3.89</v>
      </c>
      <c r="D119" s="32"/>
      <c r="E119" s="0"/>
    </row>
    <row r="120" customFormat="false" ht="14.65" hidden="false" customHeight="false" outlineLevel="0" collapsed="false">
      <c r="B120" s="35" t="n">
        <v>0.356</v>
      </c>
      <c r="C120" s="32" t="n">
        <f aca="false">B120*10</f>
        <v>3.56</v>
      </c>
      <c r="D120" s="32"/>
      <c r="E120" s="0"/>
    </row>
    <row r="121" customFormat="false" ht="14.65" hidden="false" customHeight="false" outlineLevel="0" collapsed="false">
      <c r="B121" s="35" t="n">
        <v>0.36</v>
      </c>
      <c r="C121" s="32" t="n">
        <f aca="false">B121*10</f>
        <v>3.6</v>
      </c>
      <c r="E121" s="0"/>
    </row>
    <row r="122" customFormat="false" ht="12.8" hidden="false" customHeight="false" outlineLevel="0" collapsed="false">
      <c r="B122" s="35" t="n">
        <v>0.368</v>
      </c>
      <c r="C122" s="32" t="n">
        <f aca="false">B122*10</f>
        <v>3.68</v>
      </c>
      <c r="E122" s="0"/>
    </row>
    <row r="123" customFormat="false" ht="14.65" hidden="false" customHeight="false" outlineLevel="0" collapsed="false">
      <c r="B123" s="35" t="n">
        <v>0.405</v>
      </c>
      <c r="C123" s="32" t="n">
        <f aca="false">B123*10</f>
        <v>4.05</v>
      </c>
      <c r="E123" s="0"/>
    </row>
    <row r="124" customFormat="false" ht="14.65" hidden="false" customHeight="false" outlineLevel="0" collapsed="false">
      <c r="B124" s="35" t="n">
        <v>0.415</v>
      </c>
      <c r="C124" s="32" t="n">
        <f aca="false">B124*10</f>
        <v>4.15</v>
      </c>
    </row>
    <row r="125" customFormat="false" ht="12.8" hidden="false" customHeight="false" outlineLevel="0" collapsed="false">
      <c r="A125" s="30" t="n">
        <v>2018</v>
      </c>
      <c r="B125" s="35" t="n">
        <v>0.418</v>
      </c>
      <c r="C125" s="32" t="n">
        <f aca="false">B125*10</f>
        <v>4.18</v>
      </c>
      <c r="D125" s="33" t="n">
        <f aca="false">AVERAGE(C125:C136)</f>
        <v>5.02416666666667</v>
      </c>
    </row>
    <row r="126" customFormat="false" ht="14.65" hidden="false" customHeight="false" outlineLevel="0" collapsed="false">
      <c r="B126" s="35" t="n">
        <v>0.43</v>
      </c>
      <c r="C126" s="32" t="n">
        <f aca="false">B126*10</f>
        <v>4.3</v>
      </c>
    </row>
    <row r="127" customFormat="false" ht="14.65" hidden="false" customHeight="false" outlineLevel="0" collapsed="false">
      <c r="B127" s="35" t="n">
        <v>0.439</v>
      </c>
      <c r="C127" s="32" t="n">
        <f aca="false">B127*10</f>
        <v>4.39</v>
      </c>
    </row>
    <row r="128" customFormat="false" ht="14.65" hidden="false" customHeight="false" outlineLevel="0" collapsed="false">
      <c r="B128" s="35" t="n">
        <v>0.403</v>
      </c>
      <c r="C128" s="32" t="n">
        <f aca="false">B128*10</f>
        <v>4.03</v>
      </c>
    </row>
    <row r="129" customFormat="false" ht="14.65" hidden="false" customHeight="false" outlineLevel="0" collapsed="false">
      <c r="B129" s="35" t="n">
        <v>0.449</v>
      </c>
      <c r="C129" s="32" t="n">
        <f aca="false">B129*10</f>
        <v>4.49</v>
      </c>
    </row>
    <row r="130" customFormat="false" ht="14.65" hidden="false" customHeight="false" outlineLevel="0" collapsed="false">
      <c r="B130" s="35" t="n">
        <v>0.45</v>
      </c>
      <c r="C130" s="32" t="n">
        <f aca="false">B130*10</f>
        <v>4.5</v>
      </c>
    </row>
    <row r="131" customFormat="false" ht="14.65" hidden="false" customHeight="false" outlineLevel="0" collapsed="false">
      <c r="B131" s="35" t="n">
        <v>0.471</v>
      </c>
      <c r="C131" s="32" t="n">
        <f aca="false">B131*10</f>
        <v>4.71</v>
      </c>
    </row>
    <row r="132" customFormat="false" ht="14.65" hidden="false" customHeight="false" outlineLevel="0" collapsed="false">
      <c r="B132" s="35" t="n">
        <v>0.564</v>
      </c>
      <c r="C132" s="32" t="n">
        <f aca="false">B132*10</f>
        <v>5.64</v>
      </c>
    </row>
    <row r="133" customFormat="false" ht="12.8" hidden="false" customHeight="false" outlineLevel="0" collapsed="false">
      <c r="B133" s="35" t="n">
        <v>0.555</v>
      </c>
      <c r="C133" s="32" t="n">
        <f aca="false">B133*10</f>
        <v>5.55</v>
      </c>
    </row>
    <row r="134" customFormat="false" ht="12.8" hidden="false" customHeight="false" outlineLevel="0" collapsed="false">
      <c r="B134" s="35"/>
      <c r="C134" s="32" t="n">
        <v>5.58</v>
      </c>
    </row>
    <row r="135" customFormat="false" ht="12.8" hidden="false" customHeight="false" outlineLevel="0" collapsed="false">
      <c r="B135" s="35"/>
      <c r="C135" s="32" t="n">
        <v>6.2</v>
      </c>
    </row>
    <row r="136" customFormat="false" ht="12.8" hidden="false" customHeight="false" outlineLevel="0" collapsed="false">
      <c r="B136" s="35"/>
      <c r="C136" s="32" t="n">
        <v>6.72</v>
      </c>
    </row>
    <row r="137" customFormat="false" ht="12.8" hidden="false" customHeight="false" outlineLevel="0" collapsed="false">
      <c r="A137" s="30" t="n">
        <v>2019</v>
      </c>
      <c r="C137" s="32" t="n">
        <v>6.51</v>
      </c>
      <c r="D137" s="33" t="n">
        <f aca="false">AVERAGE(C137:C148)</f>
        <v>7.05166666666667</v>
      </c>
    </row>
    <row r="138" customFormat="false" ht="12.8" hidden="false" customHeight="false" outlineLevel="0" collapsed="false">
      <c r="C138" s="32" t="n">
        <v>6.73</v>
      </c>
    </row>
    <row r="139" customFormat="false" ht="12.8" hidden="false" customHeight="false" outlineLevel="0" collapsed="false">
      <c r="C139" s="32" t="n">
        <v>7.67</v>
      </c>
      <c r="D139" s="44"/>
      <c r="E139" s="0"/>
      <c r="F139" s="0"/>
      <c r="G139" s="0"/>
      <c r="L139" s="36"/>
    </row>
    <row r="140" customFormat="false" ht="12.8" hidden="false" customHeight="false" outlineLevel="0" collapsed="false">
      <c r="C140" s="32" t="n">
        <v>7.16</v>
      </c>
    </row>
    <row r="141" customFormat="false" ht="12.8" hidden="false" customHeight="false" outlineLevel="0" collapsed="false">
      <c r="C141" s="32" t="n">
        <v>7.36</v>
      </c>
    </row>
    <row r="142" customFormat="false" ht="12.8" hidden="false" customHeight="false" outlineLevel="0" collapsed="false">
      <c r="C142" s="32" t="n">
        <v>6.95</v>
      </c>
    </row>
    <row r="143" customFormat="false" ht="12.8" hidden="false" customHeight="false" outlineLevel="0" collapsed="false">
      <c r="C143" s="32" t="n">
        <v>7.09</v>
      </c>
    </row>
    <row r="144" customFormat="false" ht="12.8" hidden="false" customHeight="false" outlineLevel="0" collapsed="false">
      <c r="C144" s="32" t="n">
        <v>6.69</v>
      </c>
    </row>
    <row r="145" customFormat="false" ht="12.8" hidden="false" customHeight="false" outlineLevel="0" collapsed="false">
      <c r="C145" s="32" t="n">
        <v>6.3</v>
      </c>
    </row>
    <row r="146" customFormat="false" ht="12.8" hidden="false" customHeight="false" outlineLevel="0" collapsed="false">
      <c r="C146" s="32" t="n">
        <v>6.72</v>
      </c>
      <c r="D146" s="0"/>
      <c r="E146" s="0"/>
    </row>
    <row r="147" customFormat="false" ht="12.8" hidden="false" customHeight="false" outlineLevel="0" collapsed="false">
      <c r="C147" s="32" t="n">
        <v>7.26</v>
      </c>
    </row>
    <row r="148" customFormat="false" ht="12.8" hidden="false" customHeight="false" outlineLevel="0" collapsed="false">
      <c r="C148" s="32" t="n">
        <v>8.18</v>
      </c>
    </row>
    <row r="149" customFormat="false" ht="12.8" hidden="false" customHeight="false" outlineLevel="0" collapsed="false">
      <c r="A149" s="30" t="n">
        <v>2020</v>
      </c>
      <c r="B149" s="35" t="s">
        <v>52</v>
      </c>
      <c r="C149" s="32" t="n">
        <v>7.75</v>
      </c>
      <c r="D149" s="33" t="n">
        <f aca="false">AVERAGE(C149:C160)</f>
        <v>7.95571428571429</v>
      </c>
    </row>
    <row r="150" customFormat="false" ht="12.8" hidden="false" customHeight="false" outlineLevel="0" collapsed="false">
      <c r="C150" s="32" t="n">
        <v>7.41</v>
      </c>
      <c r="D150" s="0"/>
      <c r="E150" s="0"/>
      <c r="F150" s="0"/>
      <c r="G150" s="0"/>
    </row>
    <row r="151" customFormat="false" ht="12.8" hidden="false" customHeight="false" outlineLevel="0" collapsed="false">
      <c r="C151" s="32" t="n">
        <v>7.84</v>
      </c>
    </row>
    <row r="152" customFormat="false" ht="12.8" hidden="false" customHeight="false" outlineLevel="0" collapsed="false">
      <c r="C152" s="32" t="n">
        <v>8.06</v>
      </c>
    </row>
    <row r="153" customFormat="false" ht="12.8" hidden="false" customHeight="false" outlineLevel="0" collapsed="false">
      <c r="C153" s="32" t="n">
        <v>8.24</v>
      </c>
    </row>
    <row r="154" customFormat="false" ht="12.8" hidden="false" customHeight="false" outlineLevel="0" collapsed="false">
      <c r="C154" s="32" t="n">
        <v>8.06</v>
      </c>
    </row>
    <row r="155" customFormat="false" ht="12.8" hidden="false" customHeight="false" outlineLevel="0" collapsed="false">
      <c r="C155" s="32" t="n">
        <v>8.33</v>
      </c>
    </row>
    <row r="156" customFormat="false" ht="12.8" hidden="false" customHeight="false" outlineLevel="0" collapsed="false">
      <c r="C156" s="32"/>
    </row>
    <row r="157" customFormat="false" ht="12.8" hidden="false" customHeight="false" outlineLevel="0" collapsed="false">
      <c r="C157" s="32"/>
    </row>
    <row r="158" customFormat="false" ht="12.8" hidden="false" customHeight="false" outlineLevel="0" collapsed="false">
      <c r="C158" s="32"/>
    </row>
    <row r="159" customFormat="false" ht="12.8" hidden="false" customHeight="false" outlineLevel="0" collapsed="false">
      <c r="C159" s="32"/>
    </row>
    <row r="160" customFormat="false" ht="12.8" hidden="false" customHeight="false" outlineLevel="0" collapsed="false">
      <c r="C160" s="32"/>
    </row>
    <row r="161" customFormat="false" ht="12.8" hidden="false" customHeight="false" outlineLevel="0" collapsed="false">
      <c r="C161" s="32"/>
    </row>
    <row r="162" customFormat="false" ht="12.8" hidden="false" customHeight="false" outlineLevel="0" collapsed="false">
      <c r="C162" s="32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A2" r:id="rId1" display="http://www.emmy.fr/public/donnees-mensuelles?precarite=false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66B3"/>
    <pageSetUpPr fitToPage="false"/>
  </sheetPr>
  <dimension ref="A1:L137"/>
  <sheetViews>
    <sheetView showFormulas="false" showGridLines="true" showRowColHeaders="true" showZeros="true" rightToLeft="false" tabSelected="false" showOutlineSymbols="true" defaultGridColor="true" view="normal" topLeftCell="A22" colorId="64" zoomScale="85" zoomScaleNormal="85" zoomScalePageLayoutView="100" workbookViewId="0">
      <selection pane="topLeft" activeCell="G7" activeCellId="0" sqref="G7"/>
    </sheetView>
  </sheetViews>
  <sheetFormatPr defaultRowHeight="12.75" zeroHeight="false" outlineLevelRow="0" outlineLevelCol="0"/>
  <cols>
    <col collapsed="false" customWidth="true" hidden="false" outlineLevel="0" max="1" min="1" style="15" width="20.07"/>
    <col collapsed="false" customWidth="true" hidden="true" outlineLevel="0" max="2" min="2" style="15" width="15.34"/>
    <col collapsed="false" customWidth="true" hidden="false" outlineLevel="0" max="3" min="3" style="15" width="18.35"/>
    <col collapsed="false" customWidth="true" hidden="false" outlineLevel="0" max="4" min="4" style="45" width="16.79"/>
    <col collapsed="false" customWidth="true" hidden="false" outlineLevel="0" max="5" min="5" style="15" width="7.95"/>
    <col collapsed="false" customWidth="true" hidden="false" outlineLevel="0" max="6" min="6" style="15" width="29.29"/>
    <col collapsed="false" customWidth="true" hidden="false" outlineLevel="0" max="7" min="7" style="15" width="20.07"/>
    <col collapsed="false" customWidth="true" hidden="false" outlineLevel="0" max="8" min="8" style="0" width="13.36"/>
    <col collapsed="false" customWidth="true" hidden="false" outlineLevel="0" max="9" min="9" style="0" width="17.35"/>
    <col collapsed="false" customWidth="true" hidden="false" outlineLevel="0" max="10" min="10" style="0" width="18.07"/>
    <col collapsed="false" customWidth="true" hidden="false" outlineLevel="0" max="11" min="11" style="0" width="15.49"/>
    <col collapsed="false" customWidth="true" hidden="false" outlineLevel="0" max="1025" min="12" style="0" width="10.99"/>
  </cols>
  <sheetData>
    <row r="1" customFormat="false" ht="24.75" hidden="false" customHeight="true" outlineLevel="0" collapsed="false">
      <c r="A1" s="17" t="s">
        <v>53</v>
      </c>
      <c r="B1" s="18"/>
      <c r="C1" s="18"/>
      <c r="D1" s="46"/>
      <c r="E1" s="0"/>
      <c r="F1" s="20"/>
      <c r="G1" s="18"/>
      <c r="I1" s="20"/>
      <c r="K1" s="21"/>
      <c r="L1" s="20"/>
    </row>
    <row r="2" customFormat="false" ht="19.5" hidden="false" customHeight="true" outlineLevel="0" collapsed="false">
      <c r="A2" s="47" t="s">
        <v>54</v>
      </c>
      <c r="B2" s="18"/>
      <c r="C2" s="18"/>
      <c r="D2" s="46"/>
      <c r="E2" s="0"/>
      <c r="F2" s="20"/>
      <c r="G2" s="18"/>
      <c r="I2" s="20"/>
      <c r="K2" s="21"/>
      <c r="L2" s="20"/>
    </row>
    <row r="3" customFormat="false" ht="12.75" hidden="false" customHeight="false" outlineLevel="0" collapsed="false">
      <c r="H3" s="23"/>
      <c r="I3" s="23"/>
      <c r="J3" s="23"/>
    </row>
    <row r="4" s="29" customFormat="true" ht="36.8" hidden="false" customHeight="true" outlineLevel="0" collapsed="false">
      <c r="A4" s="24"/>
      <c r="B4" s="48" t="s">
        <v>44</v>
      </c>
      <c r="C4" s="26" t="s">
        <v>45</v>
      </c>
      <c r="D4" s="26" t="s">
        <v>46</v>
      </c>
      <c r="E4" s="24"/>
      <c r="F4" s="21"/>
      <c r="G4" s="24"/>
      <c r="H4" s="28"/>
      <c r="I4" s="28"/>
      <c r="J4" s="28"/>
    </row>
    <row r="5" customFormat="false" ht="14.65" hidden="false" customHeight="false" outlineLevel="0" collapsed="false">
      <c r="A5" s="30" t="n">
        <v>2016</v>
      </c>
      <c r="B5" s="35"/>
      <c r="C5" s="32"/>
      <c r="D5" s="33" t="n">
        <f aca="false">AVERAGE(C5:C16)</f>
        <v>4.695</v>
      </c>
      <c r="E5" s="31"/>
      <c r="F5" s="21" t="s">
        <v>55</v>
      </c>
      <c r="G5" s="20" t="n">
        <f aca="false">AVERAGE(C11:C28)</f>
        <v>4.72222222222222</v>
      </c>
      <c r="H5" s="31"/>
      <c r="I5" s="31"/>
      <c r="J5" s="34"/>
      <c r="K5" s="31"/>
      <c r="L5" s="35"/>
    </row>
    <row r="6" customFormat="false" ht="12.8" hidden="false" customHeight="false" outlineLevel="0" collapsed="false">
      <c r="B6" s="35"/>
      <c r="C6" s="32"/>
      <c r="D6" s="32"/>
      <c r="E6" s="31"/>
      <c r="F6" s="21" t="s">
        <v>51</v>
      </c>
      <c r="G6" s="20" t="n">
        <f aca="false">AVERAGE(C29:C64)</f>
        <v>6.97774193548387</v>
      </c>
      <c r="H6" s="31"/>
      <c r="I6" s="31"/>
      <c r="J6" s="34"/>
      <c r="K6" s="31"/>
      <c r="L6" s="35"/>
    </row>
    <row r="7" customFormat="false" ht="14.65" hidden="false" customHeight="false" outlineLevel="0" collapsed="false">
      <c r="B7" s="35"/>
      <c r="C7" s="32"/>
      <c r="D7" s="32"/>
      <c r="E7" s="31"/>
      <c r="F7" s="0"/>
      <c r="G7" s="20"/>
      <c r="H7" s="31"/>
      <c r="I7" s="31"/>
      <c r="J7" s="34"/>
      <c r="K7" s="35"/>
      <c r="L7" s="35"/>
    </row>
    <row r="8" customFormat="false" ht="14.65" hidden="false" customHeight="false" outlineLevel="0" collapsed="false">
      <c r="B8" s="35"/>
      <c r="C8" s="32"/>
      <c r="D8" s="32"/>
      <c r="E8" s="31"/>
      <c r="F8" s="31"/>
      <c r="G8" s="31"/>
      <c r="H8" s="31"/>
      <c r="I8" s="31"/>
      <c r="J8" s="34"/>
      <c r="K8" s="35"/>
    </row>
    <row r="9" customFormat="false" ht="14.65" hidden="false" customHeight="false" outlineLevel="0" collapsed="false">
      <c r="B9" s="35"/>
      <c r="C9" s="32"/>
      <c r="D9" s="32"/>
      <c r="E9" s="31"/>
      <c r="F9" s="31"/>
      <c r="G9" s="31"/>
      <c r="H9" s="31"/>
      <c r="I9" s="31"/>
      <c r="J9" s="34"/>
      <c r="K9" s="35"/>
    </row>
    <row r="10" customFormat="false" ht="14.65" hidden="false" customHeight="false" outlineLevel="0" collapsed="false">
      <c r="B10" s="35"/>
      <c r="C10" s="32"/>
      <c r="D10" s="32"/>
      <c r="E10" s="31"/>
      <c r="F10" s="31"/>
      <c r="G10" s="31"/>
      <c r="H10" s="31"/>
      <c r="I10" s="31"/>
      <c r="J10" s="34"/>
      <c r="K10" s="35"/>
    </row>
    <row r="11" customFormat="false" ht="14.65" hidden="false" customHeight="false" outlineLevel="0" collapsed="false">
      <c r="B11" s="35" t="n">
        <v>0.458</v>
      </c>
      <c r="C11" s="32" t="n">
        <f aca="false">B11*10</f>
        <v>4.58</v>
      </c>
      <c r="D11" s="32"/>
      <c r="E11" s="31"/>
      <c r="F11" s="31"/>
      <c r="G11" s="31"/>
      <c r="H11" s="31"/>
      <c r="I11" s="31"/>
      <c r="J11" s="34"/>
      <c r="K11" s="35"/>
    </row>
    <row r="12" customFormat="false" ht="14.65" hidden="false" customHeight="false" outlineLevel="0" collapsed="false">
      <c r="B12" s="35" t="n">
        <v>0.444</v>
      </c>
      <c r="C12" s="32" t="n">
        <f aca="false">B12*10</f>
        <v>4.44</v>
      </c>
      <c r="D12" s="32"/>
      <c r="E12" s="31"/>
      <c r="F12" s="31"/>
      <c r="G12" s="31"/>
      <c r="H12" s="31"/>
      <c r="I12" s="31"/>
      <c r="J12" s="34"/>
      <c r="K12" s="35"/>
    </row>
    <row r="13" customFormat="false" ht="14.65" hidden="false" customHeight="false" outlineLevel="0" collapsed="false">
      <c r="B13" s="35" t="n">
        <v>0.512</v>
      </c>
      <c r="C13" s="32" t="n">
        <f aca="false">B13*10</f>
        <v>5.12</v>
      </c>
      <c r="D13" s="32"/>
      <c r="E13" s="31"/>
      <c r="F13" s="31"/>
      <c r="G13" s="31"/>
      <c r="H13" s="31"/>
      <c r="I13" s="31"/>
      <c r="J13" s="34"/>
      <c r="K13" s="35"/>
    </row>
    <row r="14" customFormat="false" ht="14.65" hidden="false" customHeight="false" outlineLevel="0" collapsed="false">
      <c r="B14" s="35" t="n">
        <v>0.445</v>
      </c>
      <c r="C14" s="32" t="n">
        <f aca="false">B14*10</f>
        <v>4.45</v>
      </c>
      <c r="D14" s="32"/>
      <c r="E14" s="31"/>
      <c r="F14" s="31"/>
      <c r="G14" s="31"/>
      <c r="H14" s="31"/>
      <c r="I14" s="31"/>
      <c r="J14" s="34"/>
      <c r="K14" s="35"/>
    </row>
    <row r="15" customFormat="false" ht="14.65" hidden="false" customHeight="false" outlineLevel="0" collapsed="false">
      <c r="B15" s="35" t="n">
        <v>0.466</v>
      </c>
      <c r="C15" s="32" t="n">
        <f aca="false">B15*10</f>
        <v>4.66</v>
      </c>
      <c r="D15" s="32"/>
      <c r="E15" s="31"/>
      <c r="F15" s="31"/>
      <c r="G15" s="31"/>
      <c r="H15" s="31"/>
      <c r="I15" s="31"/>
      <c r="J15" s="34"/>
      <c r="K15" s="35"/>
    </row>
    <row r="16" customFormat="false" ht="14.65" hidden="false" customHeight="false" outlineLevel="0" collapsed="false">
      <c r="B16" s="35" t="n">
        <v>0.492</v>
      </c>
      <c r="C16" s="32" t="n">
        <f aca="false">B16*10</f>
        <v>4.92</v>
      </c>
      <c r="D16" s="32"/>
      <c r="E16" s="31"/>
      <c r="F16" s="31"/>
      <c r="G16" s="31"/>
      <c r="H16" s="31"/>
      <c r="I16" s="31"/>
      <c r="J16" s="34"/>
      <c r="K16" s="35"/>
    </row>
    <row r="17" customFormat="false" ht="14.65" hidden="false" customHeight="false" outlineLevel="0" collapsed="false">
      <c r="A17" s="30" t="n">
        <v>2017</v>
      </c>
      <c r="B17" s="35" t="n">
        <v>0.449</v>
      </c>
      <c r="C17" s="32" t="n">
        <f aca="false">B17*10</f>
        <v>4.49</v>
      </c>
      <c r="D17" s="33" t="n">
        <f aca="false">AVERAGE(C17:C28)</f>
        <v>4.73583333333333</v>
      </c>
      <c r="E17" s="0"/>
      <c r="F17" s="0"/>
      <c r="G17" s="0"/>
    </row>
    <row r="18" customFormat="false" ht="14.65" hidden="false" customHeight="false" outlineLevel="0" collapsed="false">
      <c r="A18" s="0"/>
      <c r="B18" s="35" t="n">
        <v>0.445</v>
      </c>
      <c r="C18" s="32" t="n">
        <f aca="false">B18*10</f>
        <v>4.45</v>
      </c>
      <c r="D18" s="36"/>
      <c r="E18" s="0"/>
      <c r="F18" s="0"/>
      <c r="G18" s="0"/>
    </row>
    <row r="19" customFormat="false" ht="14.65" hidden="false" customHeight="false" outlineLevel="0" collapsed="false">
      <c r="A19" s="0"/>
      <c r="B19" s="35" t="n">
        <v>0.471</v>
      </c>
      <c r="C19" s="32" t="n">
        <f aca="false">B19*10</f>
        <v>4.71</v>
      </c>
      <c r="D19" s="36"/>
      <c r="E19" s="0"/>
      <c r="F19" s="0"/>
      <c r="G19" s="0"/>
    </row>
    <row r="20" customFormat="false" ht="14.65" hidden="false" customHeight="false" outlineLevel="0" collapsed="false">
      <c r="A20" s="0"/>
      <c r="B20" s="35" t="n">
        <v>0.463</v>
      </c>
      <c r="C20" s="32" t="n">
        <f aca="false">B20*10</f>
        <v>4.63</v>
      </c>
      <c r="D20" s="36"/>
      <c r="E20" s="0"/>
      <c r="F20" s="0"/>
      <c r="G20" s="0"/>
    </row>
    <row r="21" customFormat="false" ht="14.65" hidden="false" customHeight="false" outlineLevel="0" collapsed="false">
      <c r="A21" s="0"/>
      <c r="B21" s="35" t="n">
        <v>0.472</v>
      </c>
      <c r="C21" s="32" t="n">
        <f aca="false">B21*10</f>
        <v>4.72</v>
      </c>
      <c r="D21" s="36"/>
      <c r="E21" s="0"/>
      <c r="F21" s="0"/>
      <c r="G21" s="0"/>
    </row>
    <row r="22" customFormat="false" ht="14.65" hidden="false" customHeight="false" outlineLevel="0" collapsed="false">
      <c r="A22" s="0"/>
      <c r="B22" s="35" t="n">
        <v>0.475</v>
      </c>
      <c r="C22" s="32" t="n">
        <f aca="false">B22*10</f>
        <v>4.75</v>
      </c>
      <c r="D22" s="36"/>
      <c r="E22" s="0"/>
      <c r="F22" s="0"/>
      <c r="G22" s="0"/>
    </row>
    <row r="23" customFormat="false" ht="14.65" hidden="false" customHeight="false" outlineLevel="0" collapsed="false">
      <c r="A23" s="0"/>
      <c r="B23" s="35" t="n">
        <v>0.464</v>
      </c>
      <c r="C23" s="32" t="n">
        <f aca="false">B23*10</f>
        <v>4.64</v>
      </c>
      <c r="D23" s="36"/>
      <c r="E23" s="0"/>
      <c r="F23" s="0"/>
      <c r="G23" s="0"/>
    </row>
    <row r="24" customFormat="false" ht="14.65" hidden="false" customHeight="false" outlineLevel="0" collapsed="false">
      <c r="A24" s="0"/>
      <c r="B24" s="35" t="n">
        <v>0.492</v>
      </c>
      <c r="C24" s="32" t="n">
        <f aca="false">B24*10</f>
        <v>4.92</v>
      </c>
      <c r="D24" s="36"/>
      <c r="E24" s="0"/>
      <c r="F24" s="0"/>
      <c r="G24" s="0"/>
    </row>
    <row r="25" customFormat="false" ht="14.65" hidden="false" customHeight="false" outlineLevel="0" collapsed="false">
      <c r="A25" s="0"/>
      <c r="B25" s="35" t="n">
        <v>0.477</v>
      </c>
      <c r="C25" s="32" t="n">
        <f aca="false">B25*10</f>
        <v>4.77</v>
      </c>
      <c r="D25" s="36"/>
      <c r="E25" s="0"/>
      <c r="F25" s="0"/>
      <c r="G25" s="0"/>
    </row>
    <row r="26" customFormat="false" ht="14.65" hidden="false" customHeight="false" outlineLevel="0" collapsed="false">
      <c r="A26" s="0"/>
      <c r="B26" s="35" t="n">
        <v>0.493</v>
      </c>
      <c r="C26" s="32" t="n">
        <f aca="false">B26*10</f>
        <v>4.93</v>
      </c>
      <c r="D26" s="36"/>
      <c r="E26" s="0"/>
      <c r="F26" s="0"/>
      <c r="G26" s="0"/>
    </row>
    <row r="27" customFormat="false" ht="14.65" hidden="false" customHeight="false" outlineLevel="0" collapsed="false">
      <c r="A27" s="0"/>
      <c r="B27" s="35" t="n">
        <v>0.486</v>
      </c>
      <c r="C27" s="32" t="n">
        <f aca="false">B27*10</f>
        <v>4.86</v>
      </c>
      <c r="D27" s="36"/>
      <c r="E27" s="0"/>
      <c r="F27" s="0"/>
      <c r="G27" s="0"/>
    </row>
    <row r="28" customFormat="false" ht="14.65" hidden="false" customHeight="false" outlineLevel="0" collapsed="false">
      <c r="A28" s="0"/>
      <c r="B28" s="35" t="n">
        <v>0.496</v>
      </c>
      <c r="C28" s="32" t="n">
        <f aca="false">B28*10</f>
        <v>4.96</v>
      </c>
      <c r="D28" s="36"/>
      <c r="E28" s="0"/>
      <c r="F28" s="0"/>
      <c r="G28" s="0"/>
    </row>
    <row r="29" customFormat="false" ht="14.65" hidden="false" customHeight="false" outlineLevel="0" collapsed="false">
      <c r="A29" s="30" t="n">
        <v>2018</v>
      </c>
      <c r="B29" s="35" t="n">
        <v>0.468</v>
      </c>
      <c r="C29" s="32" t="n">
        <f aca="false">B29*10</f>
        <v>4.68</v>
      </c>
      <c r="D29" s="33" t="n">
        <f aca="false">AVERAGE(C29:C40)</f>
        <v>5.53833333333333</v>
      </c>
      <c r="E29" s="0"/>
      <c r="F29" s="0"/>
      <c r="G29" s="0"/>
    </row>
    <row r="30" customFormat="false" ht="14.65" hidden="false" customHeight="false" outlineLevel="0" collapsed="false">
      <c r="A30" s="0"/>
      <c r="B30" s="35" t="n">
        <v>0.491</v>
      </c>
      <c r="C30" s="32" t="n">
        <f aca="false">B30*10</f>
        <v>4.91</v>
      </c>
      <c r="D30" s="36"/>
      <c r="E30" s="0"/>
      <c r="F30" s="0"/>
      <c r="G30" s="0"/>
    </row>
    <row r="31" customFormat="false" ht="14.65" hidden="false" customHeight="false" outlineLevel="0" collapsed="false">
      <c r="B31" s="35" t="n">
        <v>0.485</v>
      </c>
      <c r="C31" s="32" t="n">
        <f aca="false">B31*10</f>
        <v>4.85</v>
      </c>
      <c r="D31" s="16"/>
    </row>
    <row r="32" customFormat="false" ht="14.65" hidden="false" customHeight="false" outlineLevel="0" collapsed="false">
      <c r="B32" s="35" t="n">
        <v>0.505</v>
      </c>
      <c r="C32" s="32" t="n">
        <f aca="false">B32*10</f>
        <v>5.05</v>
      </c>
      <c r="D32" s="16"/>
    </row>
    <row r="33" customFormat="false" ht="14.65" hidden="false" customHeight="false" outlineLevel="0" collapsed="false">
      <c r="B33" s="35" t="n">
        <v>0.489</v>
      </c>
      <c r="C33" s="32" t="n">
        <f aca="false">B33*10</f>
        <v>4.89</v>
      </c>
      <c r="D33" s="16"/>
    </row>
    <row r="34" customFormat="false" ht="14.65" hidden="false" customHeight="false" outlineLevel="0" collapsed="false">
      <c r="B34" s="35" t="n">
        <v>0.546</v>
      </c>
      <c r="C34" s="32" t="n">
        <f aca="false">B34*10</f>
        <v>5.46</v>
      </c>
      <c r="D34" s="16"/>
    </row>
    <row r="35" customFormat="false" ht="14.65" hidden="false" customHeight="false" outlineLevel="0" collapsed="false">
      <c r="B35" s="35" t="n">
        <v>0.558</v>
      </c>
      <c r="C35" s="32" t="n">
        <f aca="false">B35*10</f>
        <v>5.58</v>
      </c>
      <c r="D35" s="16"/>
    </row>
    <row r="36" customFormat="false" ht="14.65" hidden="false" customHeight="false" outlineLevel="0" collapsed="false">
      <c r="B36" s="35" t="n">
        <v>0.586</v>
      </c>
      <c r="C36" s="32" t="n">
        <f aca="false">B36*10</f>
        <v>5.86</v>
      </c>
      <c r="D36" s="16"/>
    </row>
    <row r="37" customFormat="false" ht="14.65" hidden="false" customHeight="false" outlineLevel="0" collapsed="false">
      <c r="B37" s="35" t="n">
        <v>0.573</v>
      </c>
      <c r="C37" s="32" t="n">
        <f aca="false">B37*10</f>
        <v>5.73</v>
      </c>
      <c r="D37" s="16"/>
    </row>
    <row r="38" customFormat="false" ht="14.65" hidden="false" customHeight="false" outlineLevel="0" collapsed="false">
      <c r="B38" s="35"/>
      <c r="C38" s="32" t="n">
        <v>5.82</v>
      </c>
      <c r="D38" s="16"/>
    </row>
    <row r="39" customFormat="false" ht="14.65" hidden="false" customHeight="false" outlineLevel="0" collapsed="false">
      <c r="B39" s="35"/>
      <c r="C39" s="32" t="n">
        <v>6.43</v>
      </c>
      <c r="D39" s="16"/>
    </row>
    <row r="40" customFormat="false" ht="14.65" hidden="false" customHeight="false" outlineLevel="0" collapsed="false">
      <c r="B40" s="35"/>
      <c r="C40" s="32" t="n">
        <v>7.2</v>
      </c>
      <c r="D40" s="16"/>
    </row>
    <row r="41" customFormat="false" ht="14.65" hidden="false" customHeight="false" outlineLevel="0" collapsed="false">
      <c r="A41" s="30" t="n">
        <v>2019</v>
      </c>
      <c r="B41" s="35" t="s">
        <v>52</v>
      </c>
      <c r="C41" s="32" t="n">
        <v>6.25</v>
      </c>
      <c r="D41" s="33" t="n">
        <f aca="false">AVERAGE(C41:C52)</f>
        <v>7.7</v>
      </c>
    </row>
    <row r="42" customFormat="false" ht="14.65" hidden="false" customHeight="false" outlineLevel="0" collapsed="false">
      <c r="B42" s="35"/>
      <c r="C42" s="32" t="n">
        <v>7.47</v>
      </c>
      <c r="D42" s="16"/>
    </row>
    <row r="43" customFormat="false" ht="12.8" hidden="false" customHeight="false" outlineLevel="0" collapsed="false">
      <c r="B43" s="35"/>
      <c r="C43" s="32" t="n">
        <v>7.34</v>
      </c>
      <c r="D43" s="44"/>
      <c r="E43" s="44"/>
      <c r="F43" s="0"/>
      <c r="G43" s="0"/>
    </row>
    <row r="44" customFormat="false" ht="12.8" hidden="false" customHeight="false" outlineLevel="0" collapsed="false">
      <c r="B44" s="35"/>
      <c r="C44" s="32" t="n">
        <v>7.35</v>
      </c>
      <c r="D44" s="16"/>
    </row>
    <row r="45" customFormat="false" ht="12.8" hidden="false" customHeight="false" outlineLevel="0" collapsed="false">
      <c r="B45" s="35"/>
      <c r="C45" s="32" t="n">
        <v>8.18</v>
      </c>
      <c r="D45" s="0"/>
      <c r="E45" s="0"/>
      <c r="F45" s="0"/>
      <c r="G45" s="0"/>
    </row>
    <row r="46" customFormat="false" ht="12.8" hidden="false" customHeight="false" outlineLevel="0" collapsed="false">
      <c r="B46" s="35"/>
      <c r="C46" s="32" t="n">
        <v>8.19</v>
      </c>
      <c r="D46" s="16"/>
    </row>
    <row r="47" customFormat="false" ht="12.8" hidden="false" customHeight="false" outlineLevel="0" collapsed="false">
      <c r="B47" s="35"/>
      <c r="C47" s="32" t="n">
        <v>7.37</v>
      </c>
      <c r="D47" s="16"/>
    </row>
    <row r="48" customFormat="false" ht="12.8" hidden="false" customHeight="false" outlineLevel="0" collapsed="false">
      <c r="B48" s="35"/>
      <c r="C48" s="32" t="n">
        <v>8.04</v>
      </c>
      <c r="D48" s="16"/>
    </row>
    <row r="49" customFormat="false" ht="12.8" hidden="false" customHeight="false" outlineLevel="0" collapsed="false">
      <c r="B49" s="35"/>
      <c r="C49" s="32" t="n">
        <v>7.57</v>
      </c>
      <c r="D49" s="16"/>
    </row>
    <row r="50" customFormat="false" ht="12.8" hidden="false" customHeight="false" outlineLevel="0" collapsed="false">
      <c r="B50" s="35"/>
      <c r="C50" s="32" t="n">
        <v>8.4</v>
      </c>
      <c r="D50" s="0"/>
      <c r="E50" s="0"/>
      <c r="F50" s="0"/>
    </row>
    <row r="51" customFormat="false" ht="12.8" hidden="false" customHeight="false" outlineLevel="0" collapsed="false">
      <c r="B51" s="35"/>
      <c r="C51" s="32" t="n">
        <v>8</v>
      </c>
      <c r="D51" s="16"/>
    </row>
    <row r="52" customFormat="false" ht="12.8" hidden="false" customHeight="false" outlineLevel="0" collapsed="false">
      <c r="B52" s="35"/>
      <c r="C52" s="32" t="n">
        <v>8.24</v>
      </c>
      <c r="D52" s="16"/>
    </row>
    <row r="53" customFormat="false" ht="12.8" hidden="false" customHeight="false" outlineLevel="0" collapsed="false">
      <c r="A53" s="30" t="n">
        <v>2020</v>
      </c>
      <c r="B53" s="35" t="s">
        <v>52</v>
      </c>
      <c r="C53" s="32" t="n">
        <v>8.33</v>
      </c>
      <c r="D53" s="33" t="n">
        <f aca="false">AVERAGE(C53:C64)</f>
        <v>8.20714285714286</v>
      </c>
    </row>
    <row r="54" customFormat="false" ht="12.8" hidden="false" customHeight="false" outlineLevel="0" collapsed="false">
      <c r="B54" s="35"/>
      <c r="C54" s="32" t="n">
        <v>7.84</v>
      </c>
      <c r="D54" s="0"/>
      <c r="E54" s="0"/>
      <c r="F54" s="0"/>
      <c r="G54" s="0"/>
    </row>
    <row r="55" customFormat="false" ht="12.8" hidden="false" customHeight="false" outlineLevel="0" collapsed="false">
      <c r="B55" s="35"/>
      <c r="C55" s="32" t="n">
        <v>8.39</v>
      </c>
      <c r="D55" s="16"/>
    </row>
    <row r="56" customFormat="false" ht="12.8" hidden="false" customHeight="false" outlineLevel="0" collapsed="false">
      <c r="B56" s="35"/>
      <c r="C56" s="32" t="n">
        <v>8.24</v>
      </c>
      <c r="D56" s="16"/>
    </row>
    <row r="57" customFormat="false" ht="12.8" hidden="false" customHeight="false" outlineLevel="0" collapsed="false">
      <c r="B57" s="35"/>
      <c r="C57" s="32" t="n">
        <v>8.17</v>
      </c>
      <c r="D57" s="16"/>
    </row>
    <row r="58" customFormat="false" ht="12.8" hidden="false" customHeight="false" outlineLevel="0" collapsed="false">
      <c r="B58" s="35"/>
      <c r="C58" s="32" t="n">
        <v>8.04</v>
      </c>
      <c r="D58" s="16"/>
    </row>
    <row r="59" customFormat="false" ht="12.8" hidden="false" customHeight="false" outlineLevel="0" collapsed="false">
      <c r="B59" s="35"/>
      <c r="C59" s="32" t="n">
        <v>8.44</v>
      </c>
      <c r="D59" s="16"/>
    </row>
    <row r="60" customFormat="false" ht="12.8" hidden="false" customHeight="false" outlineLevel="0" collapsed="false">
      <c r="B60" s="35"/>
      <c r="C60" s="32"/>
      <c r="D60" s="16"/>
    </row>
    <row r="61" customFormat="false" ht="12.8" hidden="false" customHeight="false" outlineLevel="0" collapsed="false">
      <c r="B61" s="35"/>
      <c r="C61" s="32"/>
      <c r="D61" s="16"/>
    </row>
    <row r="62" customFormat="false" ht="12.8" hidden="false" customHeight="false" outlineLevel="0" collapsed="false">
      <c r="B62" s="35"/>
      <c r="C62" s="32"/>
      <c r="D62" s="16"/>
    </row>
    <row r="63" customFormat="false" ht="12.8" hidden="false" customHeight="false" outlineLevel="0" collapsed="false">
      <c r="B63" s="35"/>
      <c r="C63" s="32"/>
      <c r="D63" s="16"/>
    </row>
    <row r="64" customFormat="false" ht="12.8" hidden="false" customHeight="false" outlineLevel="0" collapsed="false">
      <c r="B64" s="35"/>
      <c r="C64" s="32"/>
      <c r="D64" s="16"/>
    </row>
    <row r="65" customFormat="false" ht="12.8" hidden="false" customHeight="false" outlineLevel="0" collapsed="false">
      <c r="A65" s="30" t="s">
        <v>52</v>
      </c>
      <c r="B65" s="35"/>
      <c r="C65" s="32"/>
      <c r="D65" s="33" t="e">
        <f aca="false">AVERAGE(C65:C76)</f>
        <v>#DIV/0!</v>
      </c>
    </row>
    <row r="66" customFormat="false" ht="12.8" hidden="false" customHeight="false" outlineLevel="0" collapsed="false">
      <c r="A66" s="37"/>
      <c r="B66" s="35"/>
      <c r="C66" s="32"/>
      <c r="D66" s="16"/>
    </row>
    <row r="67" customFormat="false" ht="12.8" hidden="false" customHeight="false" outlineLevel="0" collapsed="false">
      <c r="B67" s="35"/>
      <c r="C67" s="32"/>
      <c r="D67" s="16"/>
    </row>
    <row r="68" customFormat="false" ht="12.8" hidden="false" customHeight="false" outlineLevel="0" collapsed="false">
      <c r="B68" s="35"/>
      <c r="C68" s="32"/>
      <c r="D68" s="16"/>
    </row>
    <row r="69" customFormat="false" ht="12.8" hidden="false" customHeight="false" outlineLevel="0" collapsed="false">
      <c r="B69" s="35"/>
      <c r="C69" s="32"/>
      <c r="D69" s="16"/>
    </row>
    <row r="70" customFormat="false" ht="12.8" hidden="false" customHeight="false" outlineLevel="0" collapsed="false">
      <c r="B70" s="35"/>
      <c r="C70" s="32"/>
      <c r="D70" s="16"/>
    </row>
    <row r="71" customFormat="false" ht="12.8" hidden="false" customHeight="false" outlineLevel="0" collapsed="false">
      <c r="B71" s="35"/>
      <c r="C71" s="32"/>
      <c r="D71" s="16"/>
    </row>
    <row r="72" customFormat="false" ht="12.8" hidden="false" customHeight="false" outlineLevel="0" collapsed="false">
      <c r="B72" s="35"/>
      <c r="C72" s="32"/>
      <c r="D72" s="16"/>
    </row>
    <row r="73" customFormat="false" ht="12.8" hidden="false" customHeight="false" outlineLevel="0" collapsed="false">
      <c r="B73" s="35"/>
      <c r="C73" s="32"/>
      <c r="D73" s="16"/>
    </row>
    <row r="74" customFormat="false" ht="12.8" hidden="false" customHeight="false" outlineLevel="0" collapsed="false">
      <c r="B74" s="35"/>
      <c r="C74" s="32"/>
      <c r="D74" s="16"/>
    </row>
    <row r="75" customFormat="false" ht="12.8" hidden="false" customHeight="false" outlineLevel="0" collapsed="false">
      <c r="B75" s="35"/>
      <c r="C75" s="32"/>
      <c r="D75" s="16"/>
    </row>
    <row r="76" customFormat="false" ht="12.8" hidden="false" customHeight="false" outlineLevel="0" collapsed="false">
      <c r="B76" s="35"/>
      <c r="C76" s="32"/>
      <c r="D76" s="16"/>
    </row>
    <row r="77" customFormat="false" ht="12.8" hidden="false" customHeight="false" outlineLevel="0" collapsed="false">
      <c r="A77" s="30" t="s">
        <v>52</v>
      </c>
      <c r="B77" s="35" t="s">
        <v>52</v>
      </c>
      <c r="C77" s="32"/>
      <c r="D77" s="33" t="e">
        <f aca="false">AVERAGE(C77:C88)</f>
        <v>#DIV/0!</v>
      </c>
      <c r="E77" s="38"/>
      <c r="F77" s="39"/>
    </row>
    <row r="78" customFormat="false" ht="12.8" hidden="false" customHeight="false" outlineLevel="0" collapsed="false">
      <c r="A78" s="37"/>
      <c r="B78" s="35"/>
      <c r="C78" s="32"/>
      <c r="D78" s="16"/>
    </row>
    <row r="79" customFormat="false" ht="12.8" hidden="false" customHeight="false" outlineLevel="0" collapsed="false">
      <c r="B79" s="35"/>
      <c r="C79" s="32"/>
      <c r="D79" s="16"/>
    </row>
    <row r="80" customFormat="false" ht="12.8" hidden="false" customHeight="false" outlineLevel="0" collapsed="false">
      <c r="B80" s="35"/>
      <c r="C80" s="32"/>
      <c r="D80" s="16"/>
    </row>
    <row r="81" customFormat="false" ht="12.8" hidden="false" customHeight="false" outlineLevel="0" collapsed="false">
      <c r="B81" s="35"/>
      <c r="C81" s="32"/>
      <c r="D81" s="16"/>
    </row>
    <row r="82" customFormat="false" ht="12.8" hidden="false" customHeight="false" outlineLevel="0" collapsed="false">
      <c r="B82" s="35"/>
      <c r="C82" s="32"/>
      <c r="D82" s="16"/>
    </row>
    <row r="83" customFormat="false" ht="12.8" hidden="false" customHeight="false" outlineLevel="0" collapsed="false">
      <c r="B83" s="35"/>
      <c r="C83" s="32"/>
      <c r="D83" s="16"/>
    </row>
    <row r="84" customFormat="false" ht="12.8" hidden="false" customHeight="false" outlineLevel="0" collapsed="false">
      <c r="B84" s="35"/>
      <c r="C84" s="32"/>
      <c r="D84" s="16"/>
    </row>
    <row r="85" customFormat="false" ht="12.8" hidden="false" customHeight="false" outlineLevel="0" collapsed="false">
      <c r="B85" s="35"/>
      <c r="C85" s="32"/>
      <c r="D85" s="16"/>
    </row>
    <row r="86" customFormat="false" ht="12.8" hidden="false" customHeight="false" outlineLevel="0" collapsed="false">
      <c r="B86" s="35"/>
      <c r="C86" s="32"/>
      <c r="D86" s="16"/>
    </row>
    <row r="87" customFormat="false" ht="12.8" hidden="false" customHeight="false" outlineLevel="0" collapsed="false">
      <c r="B87" s="35"/>
      <c r="C87" s="32"/>
      <c r="D87" s="16"/>
    </row>
    <row r="88" customFormat="false" ht="12.8" hidden="false" customHeight="false" outlineLevel="0" collapsed="false">
      <c r="B88" s="35"/>
      <c r="C88" s="32"/>
      <c r="D88" s="16"/>
    </row>
    <row r="89" customFormat="false" ht="12.8" hidden="false" customHeight="false" outlineLevel="0" collapsed="false">
      <c r="A89" s="30" t="s">
        <v>52</v>
      </c>
      <c r="B89" s="35" t="s">
        <v>52</v>
      </c>
      <c r="C89" s="32"/>
      <c r="D89" s="33" t="e">
        <f aca="false">AVERAGE(C89:C100)</f>
        <v>#DIV/0!</v>
      </c>
      <c r="E89" s="40"/>
    </row>
    <row r="90" customFormat="false" ht="12.8" hidden="false" customHeight="false" outlineLevel="0" collapsed="false">
      <c r="A90" s="37"/>
      <c r="B90" s="35"/>
      <c r="C90" s="32"/>
      <c r="D90" s="16"/>
    </row>
    <row r="91" customFormat="false" ht="12.8" hidden="false" customHeight="false" outlineLevel="0" collapsed="false">
      <c r="B91" s="35"/>
      <c r="C91" s="32"/>
      <c r="D91" s="16"/>
    </row>
    <row r="92" customFormat="false" ht="12.8" hidden="false" customHeight="false" outlineLevel="0" collapsed="false">
      <c r="B92" s="35"/>
      <c r="C92" s="32"/>
      <c r="D92" s="16"/>
    </row>
    <row r="93" customFormat="false" ht="12.8" hidden="false" customHeight="false" outlineLevel="0" collapsed="false">
      <c r="B93" s="35"/>
      <c r="C93" s="32"/>
      <c r="D93" s="16"/>
    </row>
    <row r="94" customFormat="false" ht="12.8" hidden="false" customHeight="false" outlineLevel="0" collapsed="false">
      <c r="B94" s="35"/>
      <c r="C94" s="32"/>
      <c r="D94" s="16"/>
    </row>
    <row r="95" customFormat="false" ht="12.8" hidden="false" customHeight="false" outlineLevel="0" collapsed="false">
      <c r="B95" s="35"/>
      <c r="C95" s="32"/>
      <c r="D95" s="16"/>
    </row>
    <row r="96" customFormat="false" ht="12.8" hidden="false" customHeight="false" outlineLevel="0" collapsed="false">
      <c r="B96" s="35"/>
      <c r="C96" s="32"/>
      <c r="D96" s="16"/>
    </row>
    <row r="97" customFormat="false" ht="12.8" hidden="false" customHeight="false" outlineLevel="0" collapsed="false">
      <c r="B97" s="35"/>
      <c r="C97" s="32"/>
      <c r="D97" s="16"/>
    </row>
    <row r="98" customFormat="false" ht="12.8" hidden="false" customHeight="false" outlineLevel="0" collapsed="false">
      <c r="B98" s="35"/>
      <c r="C98" s="32"/>
      <c r="D98" s="16"/>
    </row>
    <row r="99" customFormat="false" ht="12.8" hidden="false" customHeight="false" outlineLevel="0" collapsed="false">
      <c r="B99" s="35"/>
      <c r="C99" s="32"/>
      <c r="D99" s="16"/>
    </row>
    <row r="100" customFormat="false" ht="12.8" hidden="false" customHeight="false" outlineLevel="0" collapsed="false">
      <c r="B100" s="35"/>
      <c r="C100" s="32"/>
      <c r="D100" s="16"/>
    </row>
    <row r="101" customFormat="false" ht="12.8" hidden="false" customHeight="false" outlineLevel="0" collapsed="false">
      <c r="A101" s="30" t="s">
        <v>52</v>
      </c>
      <c r="B101" s="35" t="s">
        <v>52</v>
      </c>
      <c r="C101" s="32"/>
      <c r="D101" s="33" t="e">
        <f aca="false">AVERAGE(C101:C112)</f>
        <v>#DIV/0!</v>
      </c>
    </row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4.65" hidden="false" customHeight="false" outlineLevel="0" collapsed="false"/>
    <row r="130" customFormat="false" ht="14.65" hidden="false" customHeight="false" outlineLevel="0" collapsed="false"/>
    <row r="131" customFormat="false" ht="14.65" hidden="false" customHeight="false" outlineLevel="0" collapsed="false"/>
    <row r="132" customFormat="false" ht="14.65" hidden="false" customHeight="false" outlineLevel="0" collapsed="false"/>
    <row r="133" customFormat="false" ht="14.65" hidden="false" customHeight="false" outlineLevel="0" collapsed="false"/>
    <row r="134" customFormat="false" ht="14.65" hidden="false" customHeight="false" outlineLevel="0" collapsed="false"/>
    <row r="135" customFormat="false" ht="14.65" hidden="false" customHeight="false" outlineLevel="0" collapsed="false"/>
    <row r="137" customFormat="false" ht="14.65" hidden="false" customHeight="false" outlineLevel="0" collapsed="false"/>
  </sheetData>
  <hyperlinks>
    <hyperlink ref="A2" r:id="rId1" display="https://www.emmy.fr/public/donnees-mensuelles?precarite=true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DFCCE4"/>
    <pageSetUpPr fitToPage="false"/>
  </sheetPr>
  <dimension ref="A1:AW21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H7" activeCellId="0" sqref="H7"/>
    </sheetView>
  </sheetViews>
  <sheetFormatPr defaultRowHeight="12.8" zeroHeight="false" outlineLevelRow="0" outlineLevelCol="0"/>
  <cols>
    <col collapsed="false" customWidth="true" hidden="false" outlineLevel="0" max="1" min="1" style="29" width="21.16"/>
    <col collapsed="false" customWidth="true" hidden="false" outlineLevel="0" max="2" min="2" style="0" width="18.15"/>
    <col collapsed="false" customWidth="true" hidden="false" outlineLevel="0" max="3" min="3" style="0" width="18.89"/>
    <col collapsed="false" customWidth="true" hidden="false" outlineLevel="0" max="4" min="4" style="0" width="16.67"/>
    <col collapsed="false" customWidth="true" hidden="false" outlineLevel="0" max="5" min="5" style="0" width="18.33"/>
    <col collapsed="false" customWidth="true" hidden="false" outlineLevel="0" max="6" min="6" style="0" width="17.4"/>
    <col collapsed="false" customWidth="true" hidden="false" outlineLevel="0" max="7" min="7" style="0" width="17.59"/>
    <col collapsed="false" customWidth="true" hidden="false" outlineLevel="0" max="8" min="8" style="0" width="22.55"/>
    <col collapsed="false" customWidth="true" hidden="false" outlineLevel="0" max="9" min="9" style="0" width="9.17"/>
    <col collapsed="false" customWidth="true" hidden="false" outlineLevel="0" max="10" min="10" style="0" width="19.31"/>
    <col collapsed="false" customWidth="true" hidden="true" outlineLevel="0" max="11" min="11" style="0" width="20.56"/>
    <col collapsed="false" customWidth="true" hidden="false" outlineLevel="0" max="12" min="12" style="0" width="11.04"/>
    <col collapsed="false" customWidth="true" hidden="false" outlineLevel="0" max="13" min="13" style="0" width="20.56"/>
    <col collapsed="false" customWidth="true" hidden="false" outlineLevel="0" max="20" min="14" style="0" width="18.88"/>
    <col collapsed="false" customWidth="true" hidden="false" outlineLevel="0" max="21" min="21" style="0" width="8.7"/>
    <col collapsed="false" customWidth="true" hidden="false" outlineLevel="0" max="22" min="22" style="0" width="18.88"/>
    <col collapsed="false" customWidth="true" hidden="true" outlineLevel="0" max="23" min="23" style="0" width="21.3"/>
    <col collapsed="false" customWidth="true" hidden="false" outlineLevel="0" max="24" min="24" style="0" width="11.04"/>
    <col collapsed="false" customWidth="true" hidden="false" outlineLevel="0" max="25" min="25" style="0" width="23.35"/>
    <col collapsed="false" customWidth="true" hidden="false" outlineLevel="0" max="34" min="26" style="0" width="18.88"/>
    <col collapsed="false" customWidth="true" hidden="true" outlineLevel="0" max="35" min="35" style="0" width="18.88"/>
    <col collapsed="false" customWidth="true" hidden="false" outlineLevel="0" max="36" min="36" style="0" width="9.47"/>
    <col collapsed="false" customWidth="true" hidden="false" outlineLevel="0" max="37" min="37" style="0" width="22.41"/>
    <col collapsed="false" customWidth="true" hidden="false" outlineLevel="0" max="44" min="38" style="0" width="18.88"/>
    <col collapsed="false" customWidth="true" hidden="false" outlineLevel="0" max="45" min="45" style="0" width="17.21"/>
    <col collapsed="false" customWidth="true" hidden="false" outlineLevel="0" max="46" min="46" style="0" width="8.52"/>
    <col collapsed="false" customWidth="true" hidden="false" outlineLevel="0" max="47" min="47" style="0" width="18.88"/>
    <col collapsed="false" customWidth="true" hidden="false" outlineLevel="0" max="48" min="48" style="0" width="16.67"/>
    <col collapsed="false" customWidth="true" hidden="false" outlineLevel="0" max="49" min="49" style="0" width="9.26"/>
    <col collapsed="false" customWidth="true" hidden="false" outlineLevel="0" max="1023" min="50" style="0" width="11.04"/>
    <col collapsed="false" customWidth="false" hidden="false" outlineLevel="0" max="1025" min="1024" style="0" width="11.52"/>
  </cols>
  <sheetData>
    <row r="1" customFormat="false" ht="35.75" hidden="false" customHeight="true" outlineLevel="0" collapsed="false">
      <c r="A1" s="49" t="s">
        <v>56</v>
      </c>
    </row>
    <row r="2" customFormat="false" ht="22" hidden="false" customHeight="true" outlineLevel="0" collapsed="false">
      <c r="A2" s="0"/>
      <c r="Y2" s="50" t="s">
        <v>57</v>
      </c>
      <c r="AK2" s="50" t="s">
        <v>57</v>
      </c>
    </row>
    <row r="3" customFormat="false" ht="55" hidden="false" customHeight="true" outlineLevel="0" collapsed="false">
      <c r="A3" s="51" t="s">
        <v>58</v>
      </c>
      <c r="B3" s="52" t="s">
        <v>59</v>
      </c>
      <c r="C3" s="52" t="s">
        <v>60</v>
      </c>
      <c r="D3" s="52" t="s">
        <v>61</v>
      </c>
      <c r="E3" s="52" t="s">
        <v>62</v>
      </c>
      <c r="F3" s="52" t="s">
        <v>63</v>
      </c>
      <c r="G3" s="52" t="s">
        <v>64</v>
      </c>
      <c r="H3" s="52" t="s">
        <v>65</v>
      </c>
      <c r="I3" s="53" t="s">
        <v>66</v>
      </c>
      <c r="J3" s="52" t="s">
        <v>67</v>
      </c>
      <c r="K3" s="54" t="s">
        <v>68</v>
      </c>
      <c r="M3" s="55" t="s">
        <v>69</v>
      </c>
      <c r="N3" s="52" t="s">
        <v>59</v>
      </c>
      <c r="O3" s="52" t="s">
        <v>60</v>
      </c>
      <c r="P3" s="52" t="s">
        <v>61</v>
      </c>
      <c r="Q3" s="52" t="s">
        <v>62</v>
      </c>
      <c r="R3" s="52" t="s">
        <v>63</v>
      </c>
      <c r="S3" s="52" t="s">
        <v>64</v>
      </c>
      <c r="T3" s="52" t="s">
        <v>65</v>
      </c>
      <c r="U3" s="53" t="s">
        <v>66</v>
      </c>
      <c r="V3" s="52" t="s">
        <v>67</v>
      </c>
      <c r="W3" s="56" t="s">
        <v>68</v>
      </c>
      <c r="Y3" s="57" t="s">
        <v>70</v>
      </c>
      <c r="Z3" s="52" t="s">
        <v>59</v>
      </c>
      <c r="AA3" s="52" t="s">
        <v>60</v>
      </c>
      <c r="AB3" s="52" t="s">
        <v>61</v>
      </c>
      <c r="AC3" s="52" t="s">
        <v>62</v>
      </c>
      <c r="AD3" s="52" t="s">
        <v>63</v>
      </c>
      <c r="AE3" s="52" t="s">
        <v>64</v>
      </c>
      <c r="AF3" s="52" t="s">
        <v>65</v>
      </c>
      <c r="AG3" s="53" t="s">
        <v>66</v>
      </c>
      <c r="AH3" s="52" t="s">
        <v>67</v>
      </c>
      <c r="AI3" s="56" t="s">
        <v>68</v>
      </c>
      <c r="AK3" s="58" t="s">
        <v>71</v>
      </c>
      <c r="AL3" s="52" t="s">
        <v>59</v>
      </c>
      <c r="AM3" s="52" t="s">
        <v>60</v>
      </c>
      <c r="AN3" s="52" t="s">
        <v>61</v>
      </c>
      <c r="AO3" s="52" t="s">
        <v>62</v>
      </c>
      <c r="AP3" s="52" t="s">
        <v>63</v>
      </c>
      <c r="AQ3" s="52" t="s">
        <v>64</v>
      </c>
      <c r="AR3" s="52" t="s">
        <v>65</v>
      </c>
      <c r="AS3" s="59" t="s">
        <v>72</v>
      </c>
      <c r="AT3" s="60"/>
      <c r="AU3" s="52" t="s">
        <v>67</v>
      </c>
      <c r="AV3" s="59" t="s">
        <v>73</v>
      </c>
    </row>
    <row r="4" customFormat="false" ht="40" hidden="false" customHeight="true" outlineLevel="0" collapsed="false">
      <c r="A4" s="61" t="s">
        <v>74</v>
      </c>
      <c r="B4" s="62" t="n">
        <f aca="false">SUM(B6:B9)</f>
        <v>1315051941.35</v>
      </c>
      <c r="C4" s="62" t="n">
        <f aca="false">SUM(C6:C9)</f>
        <v>1233252319.25</v>
      </c>
      <c r="D4" s="62" t="n">
        <f aca="false">SUM(D6:D9)</f>
        <v>3468917286.19</v>
      </c>
      <c r="E4" s="62" t="n">
        <f aca="false">SUM(E6:E9)</f>
        <v>9429197447.43</v>
      </c>
      <c r="F4" s="62" t="n">
        <f aca="false">SUM(F6:F9)</f>
        <v>2706048198.85</v>
      </c>
      <c r="G4" s="62" t="n">
        <f aca="false">SUM(G6:G9)</f>
        <v>4517942593.66</v>
      </c>
      <c r="H4" s="63" t="n">
        <f aca="false">SUM(H6:H9)</f>
        <v>22670409786.73</v>
      </c>
      <c r="I4" s="64" t="n">
        <f aca="false">H4/J4</f>
        <v>0.036422507740563</v>
      </c>
      <c r="J4" s="65" t="n">
        <f aca="false">SUM(J6:J8)</f>
        <v>622428580377.03</v>
      </c>
      <c r="M4" s="61" t="s">
        <v>74</v>
      </c>
      <c r="N4" s="66" t="n">
        <f aca="false">SUM(N6:N9)</f>
        <v>7826357.29967619</v>
      </c>
      <c r="O4" s="66" t="n">
        <f aca="false">SUM(O6:O9)</f>
        <v>5538259.79896615</v>
      </c>
      <c r="P4" s="66" t="n">
        <f aca="false">SUM(P6:P9)</f>
        <v>20851852.05873</v>
      </c>
      <c r="Q4" s="66" t="n">
        <f aca="false">SUM(Q6:Q9)</f>
        <v>60986929.1170739</v>
      </c>
      <c r="R4" s="66" t="n">
        <f aca="false">SUM(R6:R9)</f>
        <v>16717100.5733701</v>
      </c>
      <c r="S4" s="66" t="n">
        <f aca="false">SUM(S6:S9)</f>
        <v>26935843.0915531</v>
      </c>
      <c r="T4" s="67" t="n">
        <f aca="false">SUM(T6:T9)</f>
        <v>138856341.939369</v>
      </c>
      <c r="U4" s="64" t="n">
        <f aca="false">T4/V4</f>
        <v>0.0361430067189726</v>
      </c>
      <c r="V4" s="68" t="n">
        <f aca="false">SUM(V6:V9)</f>
        <v>3841859174.0039</v>
      </c>
      <c r="Y4" s="61" t="s">
        <v>74</v>
      </c>
      <c r="Z4" s="62" t="n">
        <f aca="false">SUM(Z6:Z9)</f>
        <v>92213381.2940852</v>
      </c>
      <c r="AA4" s="62" t="n">
        <f aca="false">SUM(AA6:AA9)</f>
        <v>47688558.0739936</v>
      </c>
      <c r="AB4" s="62" t="n">
        <f aca="false">SUM(AB6:AB9)</f>
        <v>306808783.005815</v>
      </c>
      <c r="AC4" s="62" t="n">
        <f aca="false">SUM(AC6:AC9)</f>
        <v>689496873.277416</v>
      </c>
      <c r="AD4" s="62" t="n">
        <f aca="false">SUM(AD6:AD9)</f>
        <v>228896935.325484</v>
      </c>
      <c r="AE4" s="62" t="n">
        <f aca="false">SUM(AE6:AE9)</f>
        <v>387537332.188801</v>
      </c>
      <c r="AF4" s="63" t="n">
        <f aca="false">SUM(AF6:AF9)</f>
        <v>1752641863.16559</v>
      </c>
      <c r="AG4" s="64" t="n">
        <f aca="false">AF4/AH4</f>
        <v>0.0415294597853228</v>
      </c>
      <c r="AH4" s="65" t="n">
        <f aca="false">SUM(AH6:AH8)</f>
        <v>42202375668.3926</v>
      </c>
      <c r="AK4" s="61" t="s">
        <v>74</v>
      </c>
      <c r="AL4" s="62" t="n">
        <f aca="false">SUM(AL6:AL9)</f>
        <v>7930.35079129132</v>
      </c>
      <c r="AM4" s="62" t="n">
        <f aca="false">SUM(AM6:AM9)</f>
        <v>4101.21599436345</v>
      </c>
      <c r="AN4" s="62" t="n">
        <f aca="false">SUM(AN6:AN9)</f>
        <v>26385.5553385001</v>
      </c>
      <c r="AO4" s="62" t="n">
        <f aca="false">SUM(AO6:AO9)</f>
        <v>59296.7311018578</v>
      </c>
      <c r="AP4" s="62" t="n">
        <f aca="false">SUM(AP6:AP9)</f>
        <v>19685.1364379916</v>
      </c>
      <c r="AQ4" s="62" t="n">
        <f aca="false">SUM(AQ6:AQ9)</f>
        <v>33328.2105682369</v>
      </c>
      <c r="AR4" s="63" t="n">
        <f aca="false">SUM(AR6:AR9)</f>
        <v>150727.200232241</v>
      </c>
      <c r="AS4" s="64"/>
      <c r="AT4" s="64"/>
      <c r="AU4" s="65" t="n">
        <f aca="false">SUM(AU6:AU8)</f>
        <v>3629404.30748176</v>
      </c>
    </row>
    <row r="5" customFormat="false" ht="24" hidden="false" customHeight="true" outlineLevel="0" collapsed="false">
      <c r="A5" s="69" t="s">
        <v>75</v>
      </c>
      <c r="B5" s="70" t="n">
        <f aca="false">B4/$H$4</f>
        <v>0.0580074182037838</v>
      </c>
      <c r="C5" s="70" t="n">
        <f aca="false">C4/$H$4</f>
        <v>0.0543992071979165</v>
      </c>
      <c r="D5" s="70" t="n">
        <f aca="false">D4/$H$4</f>
        <v>0.153015199937873</v>
      </c>
      <c r="E5" s="70" t="n">
        <f aca="false">E4/$H$4</f>
        <v>0.4159253201038</v>
      </c>
      <c r="F5" s="70" t="n">
        <f aca="false">F4/$H$4</f>
        <v>0.119364767743809</v>
      </c>
      <c r="G5" s="70" t="n">
        <f aca="false">G4/$H$4</f>
        <v>0.199288086812818</v>
      </c>
      <c r="H5" s="63"/>
      <c r="I5" s="63"/>
      <c r="J5" s="65"/>
      <c r="M5" s="69" t="s">
        <v>75</v>
      </c>
      <c r="N5" s="70" t="n">
        <f aca="false">N4/$H$4</f>
        <v>0.00034522345971255</v>
      </c>
      <c r="O5" s="70" t="n">
        <f aca="false">O4/$H$4</f>
        <v>0.000244294648886671</v>
      </c>
      <c r="P5" s="70" t="n">
        <f aca="false">P4/$H$4</f>
        <v>0.000919782758886675</v>
      </c>
      <c r="Q5" s="70" t="n">
        <f aca="false">Q4/$H$4</f>
        <v>0.00269015556802031</v>
      </c>
      <c r="R5" s="70" t="n">
        <f aca="false">R4/$H$4</f>
        <v>0.000737397370873965</v>
      </c>
      <c r="S5" s="70" t="n">
        <f aca="false">S4/$H$4</f>
        <v>0.00118814981047761</v>
      </c>
      <c r="T5" s="67"/>
      <c r="U5" s="67"/>
      <c r="V5" s="68"/>
      <c r="Y5" s="69" t="s">
        <v>75</v>
      </c>
      <c r="Z5" s="70" t="n">
        <f aca="false">Z4/$AF$4</f>
        <v>0.0526139328473707</v>
      </c>
      <c r="AA5" s="70" t="n">
        <f aca="false">AA4/$AF$4</f>
        <v>0.027209528127931</v>
      </c>
      <c r="AB5" s="70" t="n">
        <f aca="false">AB4/$AF$4</f>
        <v>0.175055035175105</v>
      </c>
      <c r="AC5" s="70" t="n">
        <f aca="false">AC4/$AF$4</f>
        <v>0.393404315946247</v>
      </c>
      <c r="AD5" s="70" t="n">
        <f aca="false">AD4/$AF$4</f>
        <v>0.130601088640011</v>
      </c>
      <c r="AE5" s="70" t="n">
        <f aca="false">AE4/$AF$4</f>
        <v>0.221116099263335</v>
      </c>
      <c r="AF5" s="63"/>
      <c r="AG5" s="63"/>
      <c r="AH5" s="65"/>
      <c r="AK5" s="69" t="s">
        <v>75</v>
      </c>
      <c r="AL5" s="70" t="n">
        <f aca="false">AL4/$AR$4</f>
        <v>0.0526139328473707</v>
      </c>
      <c r="AM5" s="70" t="n">
        <f aca="false">AM4/$AR$4</f>
        <v>0.027209528127931</v>
      </c>
      <c r="AN5" s="70" t="n">
        <f aca="false">AN4/$AR$4</f>
        <v>0.175055035175105</v>
      </c>
      <c r="AO5" s="70" t="n">
        <f aca="false">AO4/$AR$4</f>
        <v>0.393404315946247</v>
      </c>
      <c r="AP5" s="70" t="n">
        <f aca="false">AP4/$AR$4</f>
        <v>0.130601088640011</v>
      </c>
      <c r="AQ5" s="70" t="n">
        <f aca="false">AQ4/$AR$4</f>
        <v>0.221116099263335</v>
      </c>
      <c r="AR5" s="63"/>
      <c r="AS5" s="64"/>
      <c r="AT5" s="64"/>
      <c r="AU5" s="65"/>
    </row>
    <row r="6" customFormat="false" ht="38.25" hidden="false" customHeight="true" outlineLevel="0" collapsed="false">
      <c r="A6" s="71" t="s">
        <v>76</v>
      </c>
      <c r="B6" s="72" t="n">
        <f aca="false">'PACA 2018 Classique'!E17+'PACA 2018 Classique'!E581+'PACA 2018 Classique'!E595+'PACA 2018 Précarité'!E17+'PACA 2018 Précarité'!E184</f>
        <v>445759920.81</v>
      </c>
      <c r="C6" s="72" t="n">
        <f aca="false">'PACA 2018 Classique'!F17+'PACA 2018 Classique'!F581+'PACA 2018 Classique'!F595+'PACA 2018 Précarité'!F17+'PACA 2018 Précarité'!F184</f>
        <v>574529988.73</v>
      </c>
      <c r="D6" s="72" t="n">
        <f aca="false">'PACA 2018 Classique'!G17+'PACA 2018 Classique'!G581+'PACA 2018 Classique'!G595+'PACA 2018 Précarité'!G17+'PACA 2018 Précarité'!G184</f>
        <v>1284970857.47</v>
      </c>
      <c r="E6" s="72" t="n">
        <f aca="false">'PACA 2018 Classique'!H17+'PACA 2018 Classique'!H581+'PACA 2018 Classique'!H595+'PACA 2018 Précarité'!H17+'PACA 2018 Précarité'!H184</f>
        <v>2200054286.49</v>
      </c>
      <c r="F6" s="72" t="n">
        <f aca="false">'PACA 2018 Classique'!I17+'PACA 2018 Classique'!I581+'PACA 2018 Classique'!I595+'PACA 2018 Précarité'!I17+'PACA 2018 Précarité'!I184</f>
        <v>1281140140.28</v>
      </c>
      <c r="G6" s="72" t="n">
        <f aca="false">'PACA 2018 Classique'!J17+'PACA 2018 Classique'!J581+'PACA 2018 Classique'!J595+'PACA 2018 Précarité'!J17+'PACA 2018 Précarité'!J184</f>
        <v>2051402710.74</v>
      </c>
      <c r="H6" s="73" t="n">
        <f aca="false">SUM(B6:G6)</f>
        <v>7837857904.52</v>
      </c>
      <c r="I6" s="74" t="n">
        <f aca="false">H6/J6</f>
        <v>0.0366117287485347</v>
      </c>
      <c r="J6" s="72" t="n">
        <f aca="false">'PACA 2018 Classique'!L6+'PACA 2018 Précarité'!L6</f>
        <v>214080519342.69</v>
      </c>
      <c r="K6" s="72" t="n">
        <f aca="false">'PACA 2018 Classique'!K6+'PACA 2018 Précarité'!K6</f>
        <v>7837857904.52</v>
      </c>
      <c r="M6" s="71" t="s">
        <v>76</v>
      </c>
      <c r="N6" s="75" t="n">
        <f aca="false">'PACA 2018 Classique'!E18+'PACA 2018 Précarité'!E18</f>
        <v>2180139.6249598</v>
      </c>
      <c r="O6" s="75" t="n">
        <f aca="false">'PACA 2018 Classique'!F18+'PACA 2018 Précarité'!F18</f>
        <v>1435859.62612847</v>
      </c>
      <c r="P6" s="75" t="n">
        <f aca="false">'PACA 2018 Classique'!G18+'PACA 2018 Précarité'!G18</f>
        <v>6290626.5178849</v>
      </c>
      <c r="Q6" s="75" t="n">
        <f aca="false">'PACA 2018 Classique'!H18+'PACA 2018 Précarité'!H18</f>
        <v>10590253.5403342</v>
      </c>
      <c r="R6" s="75" t="n">
        <f aca="false">'PACA 2018 Classique'!I18+'PACA 2018 Précarité'!I18</f>
        <v>6507496.0752721</v>
      </c>
      <c r="S6" s="75" t="n">
        <f aca="false">'PACA 2018 Classique'!J18+'PACA 2018 Précarité'!J18</f>
        <v>9320091.96248819</v>
      </c>
      <c r="T6" s="76" t="n">
        <f aca="false">SUM(N6:S6)</f>
        <v>36324467.3470677</v>
      </c>
      <c r="U6" s="74" t="n">
        <f aca="false">T6/V6</f>
        <v>0.0371027383215554</v>
      </c>
      <c r="V6" s="75" t="n">
        <f aca="false">'PACA 2018 Classique'!L18+'PACA 2018 Précarité'!L18</f>
        <v>979023893.930881</v>
      </c>
      <c r="W6" s="72" t="n">
        <f aca="false">'PACA 2018 Classique'!K18+'PACA 2018 Précarité'!K18</f>
        <v>36324467.3470677</v>
      </c>
      <c r="Y6" s="71" t="s">
        <v>76</v>
      </c>
      <c r="Z6" s="72" t="n">
        <f aca="false">'PACA 2018 Classique'!V17+'PACA 2018 Précarité'!V17</f>
        <v>40655431.9095036</v>
      </c>
      <c r="AA6" s="72" t="n">
        <f aca="false">'PACA 2018 Classique'!W17+'PACA 2018 Précarité'!W17</f>
        <v>19618802.8889314</v>
      </c>
      <c r="AB6" s="72" t="n">
        <f aca="false">'PACA 2018 Classique'!X17+'PACA 2018 Précarité'!X17</f>
        <v>142707820.715909</v>
      </c>
      <c r="AC6" s="72" t="n">
        <f aca="false">'PACA 2018 Classique'!Y17+'PACA 2018 Précarité'!Y17</f>
        <v>179374339.06312</v>
      </c>
      <c r="AD6" s="72" t="n">
        <f aca="false">'PACA 2018 Classique'!Z17+'PACA 2018 Précarité'!Z17</f>
        <v>110166714.566188</v>
      </c>
      <c r="AE6" s="72" t="n">
        <f aca="false">'PACA 2018 Classique'!AA17+'PACA 2018 Précarité'!AA17</f>
        <v>167254504.528818</v>
      </c>
      <c r="AF6" s="73" t="n">
        <f aca="false">SUM(Z6:AE6)</f>
        <v>659777613.67247</v>
      </c>
      <c r="AG6" s="74" t="n">
        <f aca="false">AF6/AH6</f>
        <v>0.0418918474608692</v>
      </c>
      <c r="AH6" s="72" t="n">
        <f aca="false">'PACA 2018 Classique'!AC17+'PACA 2018 Précarité'!AC17</f>
        <v>15749546836.9773</v>
      </c>
      <c r="AI6" s="72" t="n">
        <f aca="false">'PACA 2018 Classique'!AB17+'PACA 2018 Précarité'!AB17</f>
        <v>659777613.67247</v>
      </c>
      <c r="AJ6" s="77"/>
      <c r="AK6" s="71" t="s">
        <v>76</v>
      </c>
      <c r="AL6" s="72" t="n">
        <f aca="false">Z6*0.086/1000</f>
        <v>3496.36714421731</v>
      </c>
      <c r="AM6" s="72" t="n">
        <f aca="false">AA6*0.086/1000</f>
        <v>1687.2170484481</v>
      </c>
      <c r="AN6" s="72" t="n">
        <f aca="false">AB6*0.086/1000</f>
        <v>12272.8725815681</v>
      </c>
      <c r="AO6" s="72" t="n">
        <f aca="false">AC6*0.086/1000</f>
        <v>15426.1931594283</v>
      </c>
      <c r="AP6" s="72" t="n">
        <f aca="false">AD6*0.086/1000</f>
        <v>9474.33745269219</v>
      </c>
      <c r="AQ6" s="72" t="n">
        <f aca="false">AE6*0.086/1000</f>
        <v>14383.8873894783</v>
      </c>
      <c r="AR6" s="73" t="n">
        <f aca="false">SUM(AL6:AQ6)</f>
        <v>56740.8747758324</v>
      </c>
      <c r="AS6" s="73" t="n">
        <v>13600000</v>
      </c>
      <c r="AT6" s="78" t="n">
        <f aca="false">AR6/AS6</f>
        <v>0.00417212314528179</v>
      </c>
      <c r="AU6" s="72" t="n">
        <f aca="false">AH6*0.086/1000</f>
        <v>1354461.02798005</v>
      </c>
      <c r="AV6" s="79" t="n">
        <v>154300000</v>
      </c>
      <c r="AW6" s="78" t="n">
        <f aca="false">AU6/AV6</f>
        <v>0.00877810128308523</v>
      </c>
    </row>
    <row r="7" customFormat="false" ht="38.25" hidden="false" customHeight="true" outlineLevel="0" collapsed="false">
      <c r="A7" s="80" t="s">
        <v>77</v>
      </c>
      <c r="B7" s="72" t="n">
        <f aca="false">'PACA 2019 Classique'!E6+'PACA 2019 Précarité'!E6</f>
        <v>869292020.54</v>
      </c>
      <c r="C7" s="72" t="n">
        <f aca="false">'PACA 2019 Classique'!F6+'PACA 2019 Précarité'!F6</f>
        <v>658722330.52</v>
      </c>
      <c r="D7" s="72" t="n">
        <f aca="false">'PACA 2019 Classique'!G6+'PACA 2019 Précarité'!G6</f>
        <v>2183946428.72</v>
      </c>
      <c r="E7" s="72" t="n">
        <f aca="false">'PACA 2019 Classique'!H6+'PACA 2019 Précarité'!H6</f>
        <v>7229143160.94</v>
      </c>
      <c r="F7" s="72" t="n">
        <f aca="false">'PACA 2019 Classique'!I6+'PACA 2019 Précarité'!I6</f>
        <v>1424908058.57</v>
      </c>
      <c r="G7" s="72" t="n">
        <f aca="false">'PACA 2019 Classique'!J6+'PACA 2019 Précarité'!J6</f>
        <v>2466539882.92</v>
      </c>
      <c r="H7" s="73" t="n">
        <f aca="false">SUM(B7:G7)</f>
        <v>14832551882.21</v>
      </c>
      <c r="I7" s="74" t="n">
        <f aca="false">H7/J7</f>
        <v>0.0363233067512047</v>
      </c>
      <c r="J7" s="72" t="n">
        <f aca="false">'PACA 2019 Classique'!L6+'PACA 2019 Précarité'!L6</f>
        <v>408348061034.34</v>
      </c>
      <c r="K7" s="72" t="n">
        <f aca="false">'PACA 2019 Classique'!K6+'PACA 2019 Précarité'!K6</f>
        <v>14832551882.21</v>
      </c>
      <c r="M7" s="81" t="s">
        <v>77</v>
      </c>
      <c r="N7" s="75" t="n">
        <f aca="false">'PACA 2019 Classique'!E7+'PACA 2019 Précarité'!E7</f>
        <v>5646217.67471638</v>
      </c>
      <c r="O7" s="75" t="n">
        <f aca="false">'PACA 2019 Classique'!F7+'PACA 2019 Précarité'!F7</f>
        <v>4102400.17283768</v>
      </c>
      <c r="P7" s="75" t="n">
        <f aca="false">'PACA 2019 Classique'!G7+'PACA 2019 Précarité'!G7</f>
        <v>14561225.5408451</v>
      </c>
      <c r="Q7" s="75" t="n">
        <f aca="false">'PACA 2019 Classique'!H7+'PACA 2019 Précarité'!H7</f>
        <v>50396675.5767397</v>
      </c>
      <c r="R7" s="75" t="n">
        <f aca="false">'PACA 2019 Classique'!I7+'PACA 2019 Précarité'!I7</f>
        <v>10209604.498098</v>
      </c>
      <c r="S7" s="75" t="n">
        <f aca="false">'PACA 2019 Classique'!J7+'PACA 2019 Précarité'!J7</f>
        <v>17615751.1290649</v>
      </c>
      <c r="T7" s="76" t="n">
        <f aca="false">SUM(N7:S7)</f>
        <v>102531874.592302</v>
      </c>
      <c r="U7" s="74"/>
      <c r="V7" s="75" t="n">
        <f aca="false">'PACA 2019 Classique'!L7+'PACA 2019 Précarité'!L7</f>
        <v>2862835280.07302</v>
      </c>
      <c r="W7" s="72" t="n">
        <f aca="false">'PACA 2019 Classique'!K7+'PACA 2019 Précarité'!K7</f>
        <v>102531874.592302</v>
      </c>
      <c r="Y7" s="81" t="s">
        <v>77</v>
      </c>
      <c r="Z7" s="72" t="n">
        <f aca="false">'PACA 2019 Classique'!V17+'PACA 2019 Précarité'!V17</f>
        <v>51557949.3845815</v>
      </c>
      <c r="AA7" s="72" t="n">
        <f aca="false">'PACA 2019 Classique'!W17+'PACA 2019 Précarité'!W17</f>
        <v>28069755.1850622</v>
      </c>
      <c r="AB7" s="72" t="n">
        <f aca="false">'PACA 2019 Classique'!X17+'PACA 2019 Précarité'!X17</f>
        <v>164100962.289906</v>
      </c>
      <c r="AC7" s="72" t="n">
        <f aca="false">'PACA 2019 Classique'!Y17+'PACA 2019 Précarité'!Y17</f>
        <v>510122534.214296</v>
      </c>
      <c r="AD7" s="72" t="n">
        <f aca="false">'PACA 2019 Classique'!Z17+'PACA 2019 Précarité'!Z17</f>
        <v>118730220.759295</v>
      </c>
      <c r="AE7" s="72" t="n">
        <f aca="false">'PACA 2019 Classique'!AA17+'PACA 2019 Précarité'!AA17</f>
        <v>220282827.659983</v>
      </c>
      <c r="AF7" s="73" t="n">
        <f aca="false">SUM(Z7:AE7)</f>
        <v>1092864249.49312</v>
      </c>
      <c r="AG7" s="74" t="n">
        <f aca="false">AF7/AH7</f>
        <v>0.041313700567073</v>
      </c>
      <c r="AH7" s="72" t="n">
        <f aca="false">'PACA 2019 Classique'!AC17+'PACA 2019 Précarité'!AC17</f>
        <v>26452828831.4152</v>
      </c>
      <c r="AI7" s="72" t="n">
        <f aca="false">'PACA 2019 Classique'!AB17+'PACA 2019 Précarité'!AB17</f>
        <v>1092864249.49312</v>
      </c>
      <c r="AJ7" s="77"/>
      <c r="AK7" s="81" t="s">
        <v>77</v>
      </c>
      <c r="AL7" s="72" t="n">
        <f aca="false">Z7*0.086/1000</f>
        <v>4433.98364707401</v>
      </c>
      <c r="AM7" s="72" t="n">
        <f aca="false">AA7*0.086/1000</f>
        <v>2413.99894591535</v>
      </c>
      <c r="AN7" s="72" t="n">
        <f aca="false">AB7*0.086/1000</f>
        <v>14112.6827569319</v>
      </c>
      <c r="AO7" s="72" t="n">
        <f aca="false">AC7*0.086/1000</f>
        <v>43870.5379424295</v>
      </c>
      <c r="AP7" s="72" t="n">
        <f aca="false">AD7*0.086/1000</f>
        <v>10210.7989852994</v>
      </c>
      <c r="AQ7" s="72" t="n">
        <f aca="false">AE7*0.086/1000</f>
        <v>18944.3231787585</v>
      </c>
      <c r="AR7" s="73" t="n">
        <f aca="false">SUM(AL7:AQ7)</f>
        <v>93986.3254564087</v>
      </c>
      <c r="AS7" s="73" t="n">
        <v>13300000</v>
      </c>
      <c r="AT7" s="78" t="n">
        <f aca="false">AR7/AS7</f>
        <v>0.00706664101176005</v>
      </c>
      <c r="AU7" s="72" t="n">
        <f aca="false">AH7*0.086/1000</f>
        <v>2274943.27950171</v>
      </c>
    </row>
    <row r="8" customFormat="false" ht="38.25" hidden="false" customHeight="true" outlineLevel="0" collapsed="false">
      <c r="A8" s="80" t="s">
        <v>78</v>
      </c>
      <c r="B8" s="72"/>
      <c r="C8" s="72"/>
      <c r="D8" s="72"/>
      <c r="E8" s="72"/>
      <c r="F8" s="72"/>
      <c r="G8" s="72"/>
      <c r="H8" s="73"/>
      <c r="I8" s="74"/>
      <c r="J8" s="72"/>
      <c r="M8" s="81" t="s">
        <v>78</v>
      </c>
      <c r="N8" s="72"/>
      <c r="O8" s="72"/>
      <c r="P8" s="72"/>
      <c r="Q8" s="72"/>
      <c r="R8" s="72"/>
      <c r="S8" s="72"/>
      <c r="T8" s="73"/>
      <c r="U8" s="74"/>
      <c r="V8" s="72"/>
      <c r="Y8" s="81" t="s">
        <v>78</v>
      </c>
      <c r="Z8" s="72"/>
      <c r="AA8" s="72"/>
      <c r="AB8" s="72"/>
      <c r="AC8" s="72"/>
      <c r="AD8" s="72"/>
      <c r="AE8" s="72"/>
      <c r="AF8" s="73"/>
      <c r="AG8" s="74"/>
      <c r="AH8" s="72"/>
      <c r="AK8" s="81" t="s">
        <v>78</v>
      </c>
      <c r="AL8" s="72"/>
      <c r="AM8" s="72"/>
      <c r="AN8" s="72"/>
      <c r="AO8" s="72"/>
      <c r="AP8" s="72"/>
      <c r="AQ8" s="72"/>
      <c r="AR8" s="73"/>
      <c r="AS8" s="73"/>
      <c r="AT8" s="74"/>
      <c r="AU8" s="72"/>
    </row>
    <row r="9" customFormat="false" ht="38.25" hidden="false" customHeight="true" outlineLevel="0" collapsed="false">
      <c r="A9" s="80" t="s">
        <v>79</v>
      </c>
      <c r="B9" s="72"/>
      <c r="C9" s="72"/>
      <c r="D9" s="72"/>
      <c r="E9" s="72"/>
      <c r="F9" s="72"/>
      <c r="G9" s="72"/>
      <c r="H9" s="73"/>
      <c r="I9" s="74"/>
      <c r="J9" s="72"/>
      <c r="M9" s="81" t="s">
        <v>79</v>
      </c>
      <c r="N9" s="72"/>
      <c r="O9" s="72"/>
      <c r="P9" s="72"/>
      <c r="Q9" s="72"/>
      <c r="R9" s="72"/>
      <c r="S9" s="72"/>
      <c r="T9" s="73"/>
      <c r="U9" s="74"/>
      <c r="V9" s="72"/>
      <c r="Y9" s="81" t="s">
        <v>79</v>
      </c>
      <c r="Z9" s="72"/>
      <c r="AA9" s="72"/>
      <c r="AB9" s="72"/>
      <c r="AC9" s="72"/>
      <c r="AD9" s="72"/>
      <c r="AE9" s="72"/>
      <c r="AF9" s="73"/>
      <c r="AG9" s="74"/>
      <c r="AH9" s="72"/>
      <c r="AK9" s="81" t="s">
        <v>79</v>
      </c>
      <c r="AL9" s="72"/>
      <c r="AM9" s="72"/>
      <c r="AN9" s="72"/>
      <c r="AO9" s="72"/>
      <c r="AP9" s="72"/>
      <c r="AQ9" s="72"/>
      <c r="AR9" s="73"/>
      <c r="AS9" s="73"/>
      <c r="AT9" s="74"/>
      <c r="AU9" s="72"/>
    </row>
    <row r="10" customFormat="false" ht="24" hidden="false" customHeight="true" outlineLevel="0" collapsed="false">
      <c r="A10" s="0"/>
      <c r="G10" s="49"/>
      <c r="H10" s="49"/>
    </row>
    <row r="11" customFormat="false" ht="18" hidden="false" customHeight="true" outlineLevel="0" collapsed="false">
      <c r="A11" s="0"/>
      <c r="E11" s="82"/>
      <c r="F11" s="82"/>
      <c r="G11" s="82"/>
      <c r="H11" s="83"/>
      <c r="J11" s="83"/>
    </row>
    <row r="12" customFormat="false" ht="14.15" hidden="false" customHeight="true" outlineLevel="0" collapsed="false">
      <c r="A12" s="0"/>
      <c r="E12" s="84"/>
      <c r="F12" s="85"/>
      <c r="G12" s="85"/>
      <c r="H12" s="86"/>
      <c r="J12" s="86"/>
    </row>
    <row r="13" customFormat="false" ht="14.15" hidden="false" customHeight="true" outlineLevel="0" collapsed="false">
      <c r="A13" s="0"/>
      <c r="E13" s="84"/>
      <c r="F13" s="85"/>
      <c r="G13" s="85"/>
      <c r="H13" s="86"/>
      <c r="J13" s="86"/>
    </row>
    <row r="14" customFormat="false" ht="14.15" hidden="false" customHeight="true" outlineLevel="0" collapsed="false">
      <c r="A14" s="0"/>
      <c r="E14" s="84"/>
      <c r="F14" s="85"/>
      <c r="G14" s="85"/>
      <c r="H14" s="86"/>
      <c r="J14" s="86"/>
    </row>
    <row r="15" customFormat="false" ht="24" hidden="false" customHeight="true" outlineLevel="0" collapsed="false">
      <c r="A15" s="0"/>
      <c r="G15" s="49"/>
    </row>
    <row r="16" customFormat="false" ht="21" hidden="false" customHeight="true" outlineLevel="0" collapsed="false">
      <c r="A16" s="0"/>
      <c r="E16" s="82"/>
      <c r="F16" s="82"/>
      <c r="G16" s="82"/>
      <c r="H16" s="83"/>
      <c r="J16" s="83"/>
    </row>
    <row r="17" customFormat="false" ht="14.15" hidden="false" customHeight="true" outlineLevel="0" collapsed="false">
      <c r="A17" s="0"/>
      <c r="E17" s="84"/>
      <c r="F17" s="85"/>
      <c r="G17" s="85"/>
      <c r="H17" s="86"/>
      <c r="J17" s="86"/>
    </row>
    <row r="18" customFormat="false" ht="14.15" hidden="false" customHeight="true" outlineLevel="0" collapsed="false">
      <c r="A18" s="0"/>
      <c r="E18" s="84"/>
      <c r="F18" s="85"/>
      <c r="G18" s="85"/>
      <c r="H18" s="86"/>
      <c r="J18" s="86"/>
    </row>
    <row r="19" customFormat="false" ht="14.15" hidden="false" customHeight="true" outlineLevel="0" collapsed="false">
      <c r="A19" s="0"/>
      <c r="E19" s="84"/>
      <c r="F19" s="85"/>
      <c r="G19" s="85"/>
      <c r="H19" s="86"/>
      <c r="J19" s="86"/>
    </row>
    <row r="20" customFormat="false" ht="24" hidden="false" customHeight="true" outlineLevel="0" collapsed="false">
      <c r="A20" s="0"/>
      <c r="H20" s="83"/>
      <c r="J20" s="83"/>
    </row>
    <row r="21" customFormat="false" ht="24" hidden="false" customHeight="true" outlineLevel="0" collapsed="false"/>
  </sheetData>
  <mergeCells count="19">
    <mergeCell ref="H4:H5"/>
    <mergeCell ref="I4:I5"/>
    <mergeCell ref="J4:J5"/>
    <mergeCell ref="T4:T5"/>
    <mergeCell ref="U4:U5"/>
    <mergeCell ref="V4:V5"/>
    <mergeCell ref="AF4:AF5"/>
    <mergeCell ref="AG4:AG5"/>
    <mergeCell ref="AH4:AH5"/>
    <mergeCell ref="AR4:AR5"/>
    <mergeCell ref="AS4:AS5"/>
    <mergeCell ref="AT4:AT5"/>
    <mergeCell ref="AU4:AU5"/>
    <mergeCell ref="F12:G12"/>
    <mergeCell ref="F13:G13"/>
    <mergeCell ref="F14:G14"/>
    <mergeCell ref="F17:G17"/>
    <mergeCell ref="F18:G18"/>
    <mergeCell ref="F19:G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true">
    <tabColor rgb="FF00A65D"/>
    <pageSetUpPr fitToPage="true"/>
  </sheetPr>
  <dimension ref="A1:AMJ81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7" activeCellId="0" sqref="K7"/>
    </sheetView>
  </sheetViews>
  <sheetFormatPr defaultRowHeight="12.8" zeroHeight="false" outlineLevelRow="0" outlineLevelCol="0"/>
  <cols>
    <col collapsed="false" customWidth="true" hidden="false" outlineLevel="0" max="1" min="1" style="87" width="10"/>
    <col collapsed="false" customWidth="true" hidden="false" outlineLevel="0" max="2" min="2" style="88" width="10.99"/>
    <col collapsed="false" customWidth="true" hidden="false" outlineLevel="0" max="3" min="3" style="89" width="36.95"/>
    <col collapsed="false" customWidth="true" hidden="false" outlineLevel="0" max="4" min="4" style="90" width="20.91"/>
    <col collapsed="false" customWidth="true" hidden="false" outlineLevel="0" max="5" min="5" style="29" width="19.57"/>
    <col collapsed="false" customWidth="true" hidden="false" outlineLevel="0" max="6" min="6" style="29" width="18.2"/>
    <col collapsed="false" customWidth="true" hidden="false" outlineLevel="0" max="7" min="7" style="29" width="19.57"/>
    <col collapsed="false" customWidth="true" hidden="false" outlineLevel="0" max="8" min="8" style="29" width="20.27"/>
    <col collapsed="false" customWidth="true" hidden="false" outlineLevel="0" max="10" min="9" style="29" width="15.71"/>
    <col collapsed="false" customWidth="true" hidden="false" outlineLevel="0" max="11" min="11" style="29" width="17.98"/>
    <col collapsed="false" customWidth="true" hidden="false" outlineLevel="0" max="12" min="12" style="29" width="18.38"/>
    <col collapsed="false" customWidth="true" hidden="false" outlineLevel="0" max="13" min="13" style="90" width="17.21"/>
    <col collapsed="false" customWidth="true" hidden="false" outlineLevel="0" max="14" min="14" style="29" width="18.15"/>
    <col collapsed="false" customWidth="true" hidden="false" outlineLevel="0" max="15" min="15" style="29" width="21.82"/>
    <col collapsed="false" customWidth="true" hidden="false" outlineLevel="0" max="19" min="16" style="29" width="10.99"/>
    <col collapsed="false" customWidth="true" hidden="false" outlineLevel="0" max="20" min="20" style="29" width="11.94"/>
    <col collapsed="false" customWidth="true" hidden="false" outlineLevel="0" max="21" min="21" style="90" width="15.56"/>
    <col collapsed="false" customWidth="true" hidden="false" outlineLevel="0" max="29" min="22" style="29" width="17.6"/>
    <col collapsed="false" customWidth="true" hidden="false" outlineLevel="0" max="30" min="30" style="29" width="10.99"/>
    <col collapsed="false" customWidth="true" hidden="false" outlineLevel="0" max="31" min="31" style="29" width="14.08"/>
    <col collapsed="false" customWidth="true" hidden="false" outlineLevel="0" max="257" min="32" style="29" width="10.99"/>
    <col collapsed="false" customWidth="true" hidden="false" outlineLevel="0" max="258" min="258" style="29" width="34.42"/>
    <col collapsed="false" customWidth="true" hidden="false" outlineLevel="0" max="259" min="259" style="29" width="22.57"/>
    <col collapsed="false" customWidth="true" hidden="false" outlineLevel="0" max="262" min="260" style="29" width="15.71"/>
    <col collapsed="false" customWidth="true" hidden="false" outlineLevel="0" max="263" min="263" style="29" width="15.57"/>
    <col collapsed="false" customWidth="true" hidden="false" outlineLevel="0" max="266" min="264" style="29" width="15.71"/>
    <col collapsed="false" customWidth="true" hidden="false" outlineLevel="0" max="267" min="267" style="29" width="20.42"/>
    <col collapsed="false" customWidth="true" hidden="false" outlineLevel="0" max="513" min="268" style="29" width="10.99"/>
    <col collapsed="false" customWidth="true" hidden="false" outlineLevel="0" max="514" min="514" style="29" width="34.42"/>
    <col collapsed="false" customWidth="true" hidden="false" outlineLevel="0" max="515" min="515" style="29" width="22.57"/>
    <col collapsed="false" customWidth="true" hidden="false" outlineLevel="0" max="518" min="516" style="29" width="15.71"/>
    <col collapsed="false" customWidth="true" hidden="false" outlineLevel="0" max="519" min="519" style="29" width="15.57"/>
    <col collapsed="false" customWidth="true" hidden="false" outlineLevel="0" max="522" min="520" style="29" width="15.71"/>
    <col collapsed="false" customWidth="true" hidden="false" outlineLevel="0" max="523" min="523" style="29" width="20.42"/>
    <col collapsed="false" customWidth="true" hidden="false" outlineLevel="0" max="769" min="524" style="29" width="10.99"/>
    <col collapsed="false" customWidth="true" hidden="false" outlineLevel="0" max="770" min="770" style="29" width="34.42"/>
    <col collapsed="false" customWidth="true" hidden="false" outlineLevel="0" max="771" min="771" style="29" width="22.57"/>
    <col collapsed="false" customWidth="true" hidden="false" outlineLevel="0" max="774" min="772" style="29" width="15.71"/>
    <col collapsed="false" customWidth="true" hidden="false" outlineLevel="0" max="775" min="775" style="29" width="15.57"/>
    <col collapsed="false" customWidth="true" hidden="false" outlineLevel="0" max="778" min="776" style="29" width="15.71"/>
    <col collapsed="false" customWidth="true" hidden="false" outlineLevel="0" max="779" min="779" style="29" width="20.42"/>
    <col collapsed="false" customWidth="true" hidden="false" outlineLevel="0" max="1021" min="780" style="29" width="10.99"/>
    <col collapsed="false" customWidth="true" hidden="false" outlineLevel="0" max="1025" min="1022" style="0" width="10.99"/>
  </cols>
  <sheetData>
    <row r="1" s="96" customFormat="true" ht="25.45" hidden="false" customHeight="true" outlineLevel="0" collapsed="false">
      <c r="A1" s="91" t="s">
        <v>80</v>
      </c>
      <c r="B1" s="92"/>
      <c r="C1" s="93"/>
      <c r="D1" s="94"/>
      <c r="E1" s="95"/>
      <c r="F1" s="95"/>
      <c r="H1" s="97"/>
      <c r="I1" s="97"/>
      <c r="J1" s="84"/>
      <c r="K1" s="98"/>
      <c r="L1" s="98"/>
      <c r="M1" s="97"/>
      <c r="N1" s="84"/>
      <c r="O1" s="84"/>
      <c r="U1" s="94"/>
      <c r="AMH1" s="0"/>
      <c r="AMI1" s="0"/>
      <c r="AMJ1" s="0"/>
    </row>
    <row r="2" s="96" customFormat="true" ht="43" hidden="false" customHeight="true" outlineLevel="0" collapsed="false">
      <c r="A2" s="99" t="s">
        <v>81</v>
      </c>
      <c r="B2" s="92"/>
      <c r="C2" s="93"/>
      <c r="D2" s="57" t="s">
        <v>58</v>
      </c>
      <c r="E2" s="52" t="s">
        <v>59</v>
      </c>
      <c r="F2" s="52" t="s">
        <v>60</v>
      </c>
      <c r="G2" s="52" t="s">
        <v>61</v>
      </c>
      <c r="H2" s="52" t="s">
        <v>62</v>
      </c>
      <c r="I2" s="52" t="s">
        <v>63</v>
      </c>
      <c r="J2" s="52" t="s">
        <v>64</v>
      </c>
      <c r="K2" s="52" t="s">
        <v>65</v>
      </c>
      <c r="L2" s="52" t="s">
        <v>67</v>
      </c>
      <c r="N2" s="84"/>
      <c r="O2" s="85"/>
      <c r="U2" s="94"/>
      <c r="AMH2" s="0"/>
      <c r="AMI2" s="0"/>
      <c r="AMJ2" s="0"/>
    </row>
    <row r="3" s="96" customFormat="true" ht="15" hidden="false" customHeight="false" outlineLevel="0" collapsed="false">
      <c r="A3" s="50" t="s">
        <v>82</v>
      </c>
      <c r="B3" s="92"/>
      <c r="C3" s="85" t="s">
        <v>83</v>
      </c>
      <c r="D3" s="85"/>
      <c r="E3" s="100" t="n">
        <f aca="false">E17</f>
        <v>396093931.73</v>
      </c>
      <c r="F3" s="100" t="n">
        <f aca="false">F17</f>
        <v>232907431.31</v>
      </c>
      <c r="G3" s="100" t="n">
        <f aca="false">G17</f>
        <v>1389469437.06</v>
      </c>
      <c r="H3" s="100" t="n">
        <f aca="false">H17</f>
        <v>4021608113.2</v>
      </c>
      <c r="I3" s="100" t="n">
        <f aca="false">I17</f>
        <v>814220047.51</v>
      </c>
      <c r="J3" s="100" t="n">
        <f aca="false">J17</f>
        <v>1467294090.83</v>
      </c>
      <c r="K3" s="101" t="n">
        <f aca="false">K17</f>
        <v>8321593051.64</v>
      </c>
      <c r="L3" s="100" t="n">
        <f aca="false">L17</f>
        <v>181446901335.11</v>
      </c>
      <c r="N3" s="84"/>
      <c r="O3" s="85"/>
      <c r="U3" s="94"/>
      <c r="AMH3" s="0"/>
      <c r="AMI3" s="0"/>
      <c r="AMJ3" s="0"/>
    </row>
    <row r="4" s="96" customFormat="true" ht="15" hidden="false" customHeight="false" outlineLevel="0" collapsed="false">
      <c r="A4" s="50"/>
      <c r="B4" s="92"/>
      <c r="C4" s="85" t="s">
        <v>84</v>
      </c>
      <c r="D4" s="85"/>
      <c r="E4" s="100" t="n">
        <f aca="false">E590</f>
        <v>0</v>
      </c>
      <c r="F4" s="100" t="n">
        <f aca="false">F590</f>
        <v>0</v>
      </c>
      <c r="G4" s="100" t="n">
        <f aca="false">G590</f>
        <v>0</v>
      </c>
      <c r="H4" s="100" t="n">
        <f aca="false">H590</f>
        <v>729384261</v>
      </c>
      <c r="I4" s="100" t="n">
        <f aca="false">I590</f>
        <v>0</v>
      </c>
      <c r="J4" s="100" t="n">
        <f aca="false">J590</f>
        <v>0</v>
      </c>
      <c r="K4" s="101" t="n">
        <f aca="false">K590</f>
        <v>729384261</v>
      </c>
      <c r="L4" s="100" t="n">
        <f aca="false">L590</f>
        <v>10803190118</v>
      </c>
      <c r="N4" s="84"/>
      <c r="O4" s="85"/>
      <c r="U4" s="94"/>
      <c r="AMH4" s="0"/>
      <c r="AMI4" s="0"/>
      <c r="AMJ4" s="0"/>
    </row>
    <row r="5" s="96" customFormat="true" ht="15" hidden="false" customHeight="false" outlineLevel="0" collapsed="false">
      <c r="A5" s="50"/>
      <c r="B5" s="92"/>
      <c r="C5" s="85" t="s">
        <v>85</v>
      </c>
      <c r="D5" s="85"/>
      <c r="E5" s="100" t="n">
        <f aca="false">E604</f>
        <v>292788883.1</v>
      </c>
      <c r="F5" s="100" t="n">
        <f aca="false">F604</f>
        <v>303244489.21</v>
      </c>
      <c r="G5" s="100" t="n">
        <f aca="false">G604</f>
        <v>501600966.15</v>
      </c>
      <c r="H5" s="100" t="n">
        <f aca="false">H604</f>
        <v>412780799.96</v>
      </c>
      <c r="I5" s="100" t="n">
        <f aca="false">I604</f>
        <v>86778353.86</v>
      </c>
      <c r="J5" s="100" t="n">
        <f aca="false">J604</f>
        <v>157522333.53</v>
      </c>
      <c r="K5" s="101" t="n">
        <f aca="false">K604</f>
        <v>1754715825.81</v>
      </c>
      <c r="L5" s="100" t="n">
        <f aca="false">L604</f>
        <v>58075054542.95</v>
      </c>
      <c r="N5" s="84"/>
      <c r="O5" s="85"/>
      <c r="U5" s="94"/>
      <c r="AMH5" s="0"/>
      <c r="AMI5" s="0"/>
      <c r="AMJ5" s="0"/>
    </row>
    <row r="6" s="84" customFormat="true" ht="20.15" hidden="false" customHeight="true" outlineLevel="0" collapsed="false">
      <c r="A6" s="0"/>
      <c r="B6" s="102"/>
      <c r="C6" s="103"/>
      <c r="D6" s="104" t="s">
        <v>86</v>
      </c>
      <c r="E6" s="105" t="n">
        <f aca="false">SUM(E3:E5)</f>
        <v>688882814.83</v>
      </c>
      <c r="F6" s="105" t="n">
        <f aca="false">SUM(F3:F5)</f>
        <v>536151920.52</v>
      </c>
      <c r="G6" s="105" t="n">
        <f aca="false">SUM(G3:G5)</f>
        <v>1891070403.21</v>
      </c>
      <c r="H6" s="105" t="n">
        <f aca="false">SUM(H3:H5)</f>
        <v>5163773174.16</v>
      </c>
      <c r="I6" s="105" t="n">
        <f aca="false">SUM(I3:I5)</f>
        <v>900998401.37</v>
      </c>
      <c r="J6" s="105" t="n">
        <f aca="false">SUM(J3:J5)</f>
        <v>1624816424.36</v>
      </c>
      <c r="K6" s="105" t="n">
        <f aca="false">SUM(K3:K5)</f>
        <v>10805693138.45</v>
      </c>
      <c r="L6" s="105" t="n">
        <f aca="false">SUM(L3:L5)</f>
        <v>250325145996.06</v>
      </c>
      <c r="M6" s="96"/>
      <c r="O6" s="85"/>
      <c r="U6" s="50"/>
      <c r="AMH6" s="0"/>
      <c r="AMI6" s="0"/>
      <c r="AMJ6" s="0"/>
    </row>
    <row r="7" s="84" customFormat="true" ht="15" hidden="false" customHeight="false" outlineLevel="0" collapsed="false">
      <c r="A7" s="0"/>
      <c r="B7" s="102"/>
      <c r="C7" s="103"/>
      <c r="D7" s="106" t="s">
        <v>87</v>
      </c>
      <c r="E7" s="107" t="n">
        <f aca="false">(E3+E4)*$O$15/1000+E605</f>
        <v>4257066.79074938</v>
      </c>
      <c r="F7" s="107" t="n">
        <f aca="false">(F3+F4)*$O$15/1000+F605</f>
        <v>3158608.01583768</v>
      </c>
      <c r="G7" s="107" t="n">
        <f aca="false">(G3+G4)*$O$15/1000+G605</f>
        <v>12306080.1444181</v>
      </c>
      <c r="H7" s="107" t="n">
        <f aca="false">(H3+H4)*$O$15/1000+H605</f>
        <v>35566318.5585337</v>
      </c>
      <c r="I7" s="107" t="n">
        <f aca="false">(I3+I4)*$O$15/1000+I605</f>
        <v>6175500.13765802</v>
      </c>
      <c r="J7" s="107" t="n">
        <f aca="false">(J3+J4)*$O$15/1000+J605</f>
        <v>11134480.4981529</v>
      </c>
      <c r="K7" s="107" t="n">
        <f aca="false">(K3+K4)*$O$15/1000+K605</f>
        <v>72598054.1453497</v>
      </c>
      <c r="L7" s="107" t="n">
        <f aca="false">(L3+L4)*$O$15/1000+L605</f>
        <v>1646058834.27826</v>
      </c>
      <c r="O7" s="85"/>
      <c r="U7" s="50"/>
      <c r="AMH7" s="0"/>
      <c r="AMI7" s="0"/>
      <c r="AMJ7" s="0"/>
    </row>
    <row r="8" s="84" customFormat="true" ht="13.8" hidden="false" customHeight="false" outlineLevel="0" collapsed="false">
      <c r="A8" s="0"/>
      <c r="B8" s="102"/>
      <c r="C8" s="103"/>
      <c r="D8" s="108" t="s">
        <v>75</v>
      </c>
      <c r="E8" s="109" t="n">
        <f aca="false">E6/$K$6</f>
        <v>0.0637518395167768</v>
      </c>
      <c r="F8" s="109" t="n">
        <f aca="false">F6/$K$6</f>
        <v>0.049617540832453</v>
      </c>
      <c r="G8" s="109" t="n">
        <f aca="false">G6/$K$6</f>
        <v>0.175006857864674</v>
      </c>
      <c r="H8" s="109" t="n">
        <f aca="false">H6/$K$6</f>
        <v>0.477875237432544</v>
      </c>
      <c r="I8" s="109" t="n">
        <f aca="false">I6/$K$6</f>
        <v>0.0833818238058204</v>
      </c>
      <c r="J8" s="109" t="n">
        <f aca="false">J6/$K$6</f>
        <v>0.150366700547733</v>
      </c>
      <c r="K8" s="109" t="n">
        <f aca="false">K6/$K$6</f>
        <v>1</v>
      </c>
      <c r="L8" s="52"/>
      <c r="O8" s="85"/>
      <c r="U8" s="50"/>
      <c r="AMH8" s="0"/>
      <c r="AMI8" s="0"/>
      <c r="AMJ8" s="0"/>
    </row>
    <row r="9" s="84" customFormat="true" ht="12.8" hidden="false" customHeight="false" outlineLevel="0" collapsed="false">
      <c r="A9" s="0"/>
      <c r="B9" s="102"/>
      <c r="C9" s="103"/>
      <c r="D9" s="110" t="s">
        <v>66</v>
      </c>
      <c r="E9" s="109" t="n">
        <f aca="false">E6/$L$6</f>
        <v>0.00275195211447452</v>
      </c>
      <c r="F9" s="109" t="n">
        <f aca="false">F6/$L$6</f>
        <v>0.00214182206260828</v>
      </c>
      <c r="G9" s="109" t="n">
        <f aca="false">G6/$L$6</f>
        <v>0.00755445640782634</v>
      </c>
      <c r="H9" s="109" t="n">
        <f aca="false">H6/$L$6</f>
        <v>0.0206282639069799</v>
      </c>
      <c r="I9" s="109" t="n">
        <f aca="false">I6/$L$6</f>
        <v>0.00359931239742164</v>
      </c>
      <c r="J9" s="109" t="n">
        <f aca="false">J6/$L$6</f>
        <v>0.00649082383591449</v>
      </c>
      <c r="K9" s="111" t="n">
        <f aca="false">K6/$L$6</f>
        <v>0.0431666307252252</v>
      </c>
      <c r="L9" s="109" t="n">
        <f aca="false">L6/$L$6</f>
        <v>1</v>
      </c>
      <c r="O9" s="85"/>
      <c r="U9" s="50"/>
      <c r="AMH9" s="0"/>
      <c r="AMI9" s="0"/>
      <c r="AMJ9" s="0"/>
    </row>
    <row r="10" s="84" customFormat="true" ht="15" hidden="false" customHeight="false" outlineLevel="0" collapsed="false">
      <c r="A10" s="0"/>
      <c r="B10" s="102"/>
      <c r="C10" s="103"/>
      <c r="D10" s="112"/>
      <c r="E10" s="0"/>
      <c r="F10" s="97"/>
      <c r="I10" s="85"/>
      <c r="J10" s="85"/>
      <c r="K10" s="86"/>
      <c r="L10" s="86"/>
      <c r="O10" s="85"/>
      <c r="U10" s="50"/>
      <c r="AMH10" s="0"/>
      <c r="AMI10" s="0"/>
      <c r="AMJ10" s="0"/>
    </row>
    <row r="11" s="84" customFormat="true" ht="15" hidden="false" customHeight="true" outlineLevel="0" collapsed="false">
      <c r="A11" s="50" t="s">
        <v>88</v>
      </c>
      <c r="B11" s="102"/>
      <c r="C11" s="103"/>
      <c r="D11" s="113"/>
      <c r="E11" s="97"/>
      <c r="F11" s="97"/>
      <c r="I11" s="85"/>
      <c r="J11" s="0"/>
      <c r="K11" s="0"/>
      <c r="L11" s="86"/>
      <c r="M11" s="85"/>
      <c r="N11" s="86"/>
      <c r="P11" s="0"/>
      <c r="Q11" s="0"/>
      <c r="R11" s="0"/>
      <c r="S11" s="0"/>
      <c r="U11" s="113"/>
      <c r="AMH11" s="0"/>
      <c r="AMI11" s="0"/>
      <c r="AMJ11" s="0"/>
    </row>
    <row r="12" s="84" customFormat="true" ht="15" hidden="false" customHeight="true" outlineLevel="0" collapsed="false">
      <c r="A12" s="50"/>
      <c r="B12" s="102"/>
      <c r="C12" s="103"/>
      <c r="D12" s="113"/>
      <c r="E12" s="97"/>
      <c r="F12" s="97"/>
      <c r="J12" s="114"/>
      <c r="O12" s="114"/>
      <c r="P12" s="52" t="s">
        <v>89</v>
      </c>
      <c r="Q12" s="52"/>
      <c r="R12" s="52" t="s">
        <v>67</v>
      </c>
      <c r="S12" s="52"/>
      <c r="U12" s="113"/>
      <c r="AMH12" s="0"/>
      <c r="AMI12" s="0"/>
      <c r="AMJ12" s="0"/>
    </row>
    <row r="13" s="120" customFormat="true" ht="41.25" hidden="false" customHeight="true" outlineLevel="0" collapsed="false">
      <c r="A13" s="115"/>
      <c r="B13" s="116"/>
      <c r="C13" s="117"/>
      <c r="D13" s="118"/>
      <c r="E13" s="52" t="s">
        <v>59</v>
      </c>
      <c r="F13" s="52" t="s">
        <v>60</v>
      </c>
      <c r="G13" s="52" t="s">
        <v>61</v>
      </c>
      <c r="H13" s="52" t="s">
        <v>62</v>
      </c>
      <c r="I13" s="52" t="s">
        <v>63</v>
      </c>
      <c r="J13" s="52" t="s">
        <v>64</v>
      </c>
      <c r="K13" s="52" t="s">
        <v>65</v>
      </c>
      <c r="L13" s="52" t="s">
        <v>67</v>
      </c>
      <c r="M13" s="119" t="s">
        <v>90</v>
      </c>
      <c r="N13" s="119" t="s">
        <v>91</v>
      </c>
      <c r="O13" s="55" t="s">
        <v>92</v>
      </c>
      <c r="P13" s="52" t="s">
        <v>93</v>
      </c>
      <c r="Q13" s="52" t="s">
        <v>94</v>
      </c>
      <c r="R13" s="52" t="s">
        <v>93</v>
      </c>
      <c r="S13" s="52" t="s">
        <v>94</v>
      </c>
      <c r="U13" s="57" t="s">
        <v>70</v>
      </c>
      <c r="V13" s="52" t="s">
        <v>59</v>
      </c>
      <c r="W13" s="52" t="s">
        <v>60</v>
      </c>
      <c r="X13" s="52" t="s">
        <v>61</v>
      </c>
      <c r="Y13" s="52" t="s">
        <v>62</v>
      </c>
      <c r="Z13" s="52" t="s">
        <v>63</v>
      </c>
      <c r="AA13" s="52" t="s">
        <v>64</v>
      </c>
      <c r="AB13" s="52" t="s">
        <v>65</v>
      </c>
      <c r="AC13" s="52" t="s">
        <v>67</v>
      </c>
      <c r="AMH13" s="0"/>
      <c r="AMI13" s="0"/>
      <c r="AMJ13" s="0"/>
    </row>
    <row r="14" s="120" customFormat="true" ht="17" hidden="false" customHeight="true" outlineLevel="0" collapsed="false">
      <c r="A14" s="115"/>
      <c r="B14" s="116"/>
      <c r="C14" s="117"/>
      <c r="D14" s="110" t="s">
        <v>95</v>
      </c>
      <c r="E14" s="121" t="s">
        <v>96</v>
      </c>
      <c r="F14" s="121" t="s">
        <v>97</v>
      </c>
      <c r="G14" s="121" t="s">
        <v>97</v>
      </c>
      <c r="H14" s="121" t="s">
        <v>98</v>
      </c>
      <c r="I14" s="121" t="s">
        <v>97</v>
      </c>
      <c r="J14" s="121" t="s">
        <v>96</v>
      </c>
      <c r="K14" s="52"/>
      <c r="L14" s="52"/>
      <c r="M14" s="119"/>
      <c r="N14" s="119"/>
      <c r="O14" s="55" t="n">
        <v>2019</v>
      </c>
      <c r="P14" s="52"/>
      <c r="Q14" s="52"/>
      <c r="R14" s="52"/>
      <c r="S14" s="52"/>
      <c r="U14" s="110" t="s">
        <v>95</v>
      </c>
      <c r="V14" s="121" t="s">
        <v>96</v>
      </c>
      <c r="W14" s="121" t="s">
        <v>97</v>
      </c>
      <c r="X14" s="121" t="s">
        <v>97</v>
      </c>
      <c r="Y14" s="121" t="s">
        <v>98</v>
      </c>
      <c r="Z14" s="121" t="s">
        <v>97</v>
      </c>
      <c r="AA14" s="121" t="s">
        <v>96</v>
      </c>
      <c r="AB14" s="52"/>
      <c r="AC14" s="52"/>
      <c r="AMH14" s="0"/>
      <c r="AMI14" s="0"/>
      <c r="AMJ14" s="0"/>
    </row>
    <row r="15" s="120" customFormat="true" ht="17" hidden="false" customHeight="true" outlineLevel="0" collapsed="false">
      <c r="A15" s="115"/>
      <c r="B15" s="116"/>
      <c r="C15" s="117"/>
      <c r="D15" s="110" t="s">
        <v>66</v>
      </c>
      <c r="E15" s="109" t="n">
        <f aca="false">E17/$L$17</f>
        <v>0.00218297435125918</v>
      </c>
      <c r="F15" s="109" t="n">
        <f aca="false">F17/$L$17</f>
        <v>0.00128361206279213</v>
      </c>
      <c r="G15" s="109" t="n">
        <f aca="false">G17/$L$17</f>
        <v>0.00765771929328141</v>
      </c>
      <c r="H15" s="109" t="n">
        <f aca="false">H17/$L$17</f>
        <v>0.0221641046697876</v>
      </c>
      <c r="I15" s="109" t="n">
        <f aca="false">I17/$L$17</f>
        <v>0.00448737366975607</v>
      </c>
      <c r="J15" s="109" t="n">
        <f aca="false">J17/$L$17</f>
        <v>0.00808663074449582</v>
      </c>
      <c r="K15" s="109" t="n">
        <f aca="false">K17/$L$17</f>
        <v>0.0458624147913722</v>
      </c>
      <c r="L15" s="52"/>
      <c r="M15" s="119"/>
      <c r="N15" s="119"/>
      <c r="O15" s="122" t="n">
        <f aca="false">PrixCEE_Classique!D137</f>
        <v>7.05166666666667</v>
      </c>
      <c r="P15" s="52"/>
      <c r="Q15" s="52"/>
      <c r="R15" s="52"/>
      <c r="S15" s="52"/>
      <c r="U15" s="110" t="s">
        <v>66</v>
      </c>
      <c r="V15" s="109" t="n">
        <f aca="false">V17/$AC$17</f>
        <v>0.00239706260246127</v>
      </c>
      <c r="W15" s="109" t="n">
        <f aca="false">W17/$AC$17</f>
        <v>0.00121733958732557</v>
      </c>
      <c r="X15" s="109" t="n">
        <f aca="false">X17/$AC$17</f>
        <v>0.00843758147083938</v>
      </c>
      <c r="Y15" s="109" t="n">
        <f aca="false">Y17/$AC$17</f>
        <v>0.0235909601335212</v>
      </c>
      <c r="Z15" s="109" t="n">
        <f aca="false">Z17/$AC$17</f>
        <v>0.00499413738082775</v>
      </c>
      <c r="AA15" s="109" t="n">
        <f aca="false">AA17/$AC$17</f>
        <v>0.00996459767903736</v>
      </c>
      <c r="AB15" s="109" t="n">
        <f aca="false">AB17/$AC$17</f>
        <v>0.0506016788540125</v>
      </c>
      <c r="AC15" s="52"/>
      <c r="AMH15" s="0"/>
      <c r="AMI15" s="0"/>
      <c r="AMJ15" s="0"/>
    </row>
    <row r="16" s="120" customFormat="true" ht="17" hidden="false" customHeight="true" outlineLevel="0" collapsed="false">
      <c r="A16" s="115"/>
      <c r="B16" s="116"/>
      <c r="C16" s="117"/>
      <c r="D16" s="108" t="s">
        <v>75</v>
      </c>
      <c r="E16" s="109" t="n">
        <f aca="false">E17/$K$17</f>
        <v>0.0475983299438007</v>
      </c>
      <c r="F16" s="109" t="n">
        <f aca="false">F17/$K$17</f>
        <v>0.0279883226522474</v>
      </c>
      <c r="G16" s="109" t="n">
        <f aca="false">G17/$K$17</f>
        <v>0.166971567635859</v>
      </c>
      <c r="H16" s="109" t="n">
        <f aca="false">H17/$K$17</f>
        <v>0.483273826086392</v>
      </c>
      <c r="I16" s="109" t="n">
        <f aca="false">I17/$K$17</f>
        <v>0.0978442519908536</v>
      </c>
      <c r="J16" s="109" t="n">
        <f aca="false">J17/$K$17</f>
        <v>0.176323701690847</v>
      </c>
      <c r="K16" s="123" t="n">
        <f aca="false">K17/$K$17</f>
        <v>1</v>
      </c>
      <c r="L16" s="52"/>
      <c r="M16" s="124"/>
      <c r="O16" s="125"/>
      <c r="P16" s="52"/>
      <c r="Q16" s="52"/>
      <c r="R16" s="52"/>
      <c r="S16" s="52"/>
      <c r="U16" s="108" t="s">
        <v>75</v>
      </c>
      <c r="V16" s="123" t="n">
        <f aca="false">V17/$AB$17</f>
        <v>0.0473712069786631</v>
      </c>
      <c r="W16" s="123" t="n">
        <f aca="false">W17/$AB$17</f>
        <v>0.0240572964157501</v>
      </c>
      <c r="X16" s="123" t="n">
        <f aca="false">X17/$AB$17</f>
        <v>0.166745089529185</v>
      </c>
      <c r="Y16" s="123" t="n">
        <f aca="false">Y17/$AB$17</f>
        <v>0.466209040249077</v>
      </c>
      <c r="Z16" s="123" t="n">
        <f aca="false">Z17/$AB$17</f>
        <v>0.098695092612164</v>
      </c>
      <c r="AA16" s="123" t="n">
        <f aca="false">AA17/$AB$17</f>
        <v>0.196922274215161</v>
      </c>
      <c r="AB16" s="123" t="n">
        <f aca="false">AB17/$AB$17</f>
        <v>1</v>
      </c>
      <c r="AC16" s="52"/>
      <c r="AMH16" s="0"/>
      <c r="AMI16" s="0"/>
      <c r="AMJ16" s="0"/>
    </row>
    <row r="17" s="120" customFormat="true" ht="17" hidden="false" customHeight="true" outlineLevel="0" collapsed="false">
      <c r="A17" s="115"/>
      <c r="B17" s="116"/>
      <c r="C17" s="117"/>
      <c r="D17" s="126" t="s">
        <v>86</v>
      </c>
      <c r="E17" s="101" t="n">
        <f aca="false">SUM(E20:E25)</f>
        <v>396093931.73</v>
      </c>
      <c r="F17" s="101" t="n">
        <f aca="false">SUM(F20:F25)</f>
        <v>232907431.31</v>
      </c>
      <c r="G17" s="101" t="n">
        <f aca="false">SUM(G20:G25)</f>
        <v>1389469437.06</v>
      </c>
      <c r="H17" s="101" t="n">
        <f aca="false">SUM(H20:H25)</f>
        <v>4021608113.2</v>
      </c>
      <c r="I17" s="101" t="n">
        <f aca="false">SUM(I20:I25)</f>
        <v>814220047.51</v>
      </c>
      <c r="J17" s="101" t="n">
        <f aca="false">SUM(J20:J25)</f>
        <v>1467294090.83</v>
      </c>
      <c r="K17" s="101" t="n">
        <f aca="false">SUM(K20:K25)</f>
        <v>8321593051.64</v>
      </c>
      <c r="L17" s="101" t="n">
        <f aca="false">SUM(L20:L25)</f>
        <v>181446901335.11</v>
      </c>
      <c r="M17" s="124"/>
      <c r="U17" s="126" t="s">
        <v>99</v>
      </c>
      <c r="V17" s="101" t="n">
        <f aca="false">SUM(V20:V25)</f>
        <v>40924844.3184366</v>
      </c>
      <c r="W17" s="101" t="n">
        <f aca="false">SUM(W20:W25)</f>
        <v>20783534.4153361</v>
      </c>
      <c r="X17" s="101" t="n">
        <f aca="false">SUM(X20:X25)</f>
        <v>144054105.12169</v>
      </c>
      <c r="Y17" s="101" t="n">
        <f aca="false">SUM(Y20:Y25)</f>
        <v>402766439.973442</v>
      </c>
      <c r="Z17" s="101" t="n">
        <f aca="false">SUM(Z20:Z25)</f>
        <v>85264479.3696258</v>
      </c>
      <c r="AA17" s="101" t="n">
        <f aca="false">SUM(AA20:AA25)</f>
        <v>170124721.937481</v>
      </c>
      <c r="AB17" s="127" t="n">
        <f aca="false">SUM(AB20:AB25)</f>
        <v>863918125.136012</v>
      </c>
      <c r="AC17" s="127" t="n">
        <f aca="false">SUM(AC20:AC25)</f>
        <v>17072914272.8336</v>
      </c>
      <c r="AD17" s="128" t="s">
        <v>100</v>
      </c>
      <c r="AMH17" s="0"/>
      <c r="AMI17" s="0"/>
      <c r="AMJ17" s="0"/>
    </row>
    <row r="18" s="120" customFormat="true" ht="18.75" hidden="false" customHeight="true" outlineLevel="0" collapsed="false">
      <c r="A18" s="115"/>
      <c r="B18" s="116"/>
      <c r="C18" s="117"/>
      <c r="D18" s="129" t="s">
        <v>87</v>
      </c>
      <c r="E18" s="107" t="n">
        <f aca="false">E17*$O$15/1000</f>
        <v>2793122.37524938</v>
      </c>
      <c r="F18" s="107" t="n">
        <f aca="false">F17*$O$15/1000</f>
        <v>1642385.56978768</v>
      </c>
      <c r="G18" s="107" t="n">
        <f aca="false">G17*$O$15/1000</f>
        <v>9798075.3136681</v>
      </c>
      <c r="H18" s="107" t="n">
        <f aca="false">H17*$O$15/1000</f>
        <v>28359039.8782487</v>
      </c>
      <c r="I18" s="107" t="n">
        <f aca="false">I17*$O$15/1000</f>
        <v>5741608.36835802</v>
      </c>
      <c r="J18" s="107" t="n">
        <f aca="false">J17*$O$15/1000</f>
        <v>10346868.8305029</v>
      </c>
      <c r="K18" s="107" t="n">
        <f aca="false">K17*$O$15/1000</f>
        <v>58681100.3358147</v>
      </c>
      <c r="L18" s="107" t="n">
        <f aca="false">L17*$O$15/1000</f>
        <v>1279503065.91475</v>
      </c>
      <c r="M18" s="124"/>
      <c r="U18" s="126" t="s">
        <v>101</v>
      </c>
      <c r="V18" s="101" t="n">
        <f aca="false">V17*0.086/1000</f>
        <v>3519.53661138555</v>
      </c>
      <c r="W18" s="101" t="n">
        <f aca="false">W17*0.086/1000</f>
        <v>1787.3839597189</v>
      </c>
      <c r="X18" s="101" t="n">
        <f aca="false">X17*0.086/1000</f>
        <v>12388.6530404653</v>
      </c>
      <c r="Y18" s="101" t="n">
        <f aca="false">Y17*0.086/1000</f>
        <v>34637.913837716</v>
      </c>
      <c r="Z18" s="101" t="n">
        <f aca="false">Z17*0.086/1000</f>
        <v>7332.74522578782</v>
      </c>
      <c r="AA18" s="101" t="n">
        <f aca="false">AA17*0.086/1000</f>
        <v>14630.7260866234</v>
      </c>
      <c r="AB18" s="127" t="n">
        <f aca="false">AB17*0.086/1000</f>
        <v>74296.9587616971</v>
      </c>
      <c r="AC18" s="127" t="n">
        <f aca="false">AC17*0.086/1000</f>
        <v>1468270.62746369</v>
      </c>
      <c r="AD18" s="130" t="s">
        <v>102</v>
      </c>
      <c r="AE18" s="0"/>
      <c r="AF18" s="0"/>
      <c r="AMH18" s="0"/>
      <c r="AMI18" s="0"/>
      <c r="AMJ18" s="0"/>
    </row>
    <row r="19" s="120" customFormat="true" ht="17" hidden="false" customHeight="true" outlineLevel="0" collapsed="false">
      <c r="A19" s="115"/>
      <c r="B19" s="116"/>
      <c r="C19" s="117"/>
      <c r="D19" s="131"/>
      <c r="E19" s="132"/>
      <c r="F19" s="132"/>
      <c r="G19" s="132"/>
      <c r="H19" s="132"/>
      <c r="I19" s="132"/>
      <c r="J19" s="132"/>
      <c r="K19" s="132"/>
      <c r="L19" s="133"/>
      <c r="M19" s="124"/>
      <c r="AMH19" s="0"/>
      <c r="AMI19" s="0"/>
      <c r="AMJ19" s="0"/>
    </row>
    <row r="20" s="120" customFormat="true" ht="17" hidden="false" customHeight="true" outlineLevel="0" collapsed="false">
      <c r="A20" s="115"/>
      <c r="B20" s="134" t="n">
        <f aca="false">COUNTIF($A$29:$A$568,"Agriculture")</f>
        <v>50</v>
      </c>
      <c r="C20" s="117" t="s">
        <v>103</v>
      </c>
      <c r="D20" s="135" t="s">
        <v>104</v>
      </c>
      <c r="E20" s="136" t="n">
        <f aca="false">SUMIFS(E29:E568,$A$29:$A$568,"Agriculture")</f>
        <v>13669890</v>
      </c>
      <c r="F20" s="136" t="n">
        <f aca="false">SUMIFS(F29:F568,$A$29:$A$568,"Agriculture")</f>
        <v>70656452.2</v>
      </c>
      <c r="G20" s="136" t="n">
        <f aca="false">SUMIFS(G29:G568,$A$29:$A$568,"Agriculture")</f>
        <v>0</v>
      </c>
      <c r="H20" s="136" t="n">
        <f aca="false">SUMIFS(H29:H568,$A$29:$A$568,"Agriculture")</f>
        <v>334839912</v>
      </c>
      <c r="I20" s="136" t="n">
        <f aca="false">SUMIFS(I29:I568,$A$29:$A$568,"Agriculture")</f>
        <v>0</v>
      </c>
      <c r="J20" s="136" t="n">
        <f aca="false">SUMIFS(J29:J568,$A$29:$A$568,"Agriculture")</f>
        <v>109189240</v>
      </c>
      <c r="K20" s="137" t="n">
        <f aca="false">SUMIFS(K29:K568,$A$29:$A$568,"Agriculture")</f>
        <v>528355494.2</v>
      </c>
      <c r="L20" s="136" t="n">
        <f aca="false">SUMIFS(L29:L568,$A$29:$A$568,"Agriculture")</f>
        <v>5700710497.57</v>
      </c>
      <c r="M20" s="138" t="n">
        <f aca="false">K20*$O$15/1000</f>
        <v>3725786.82660033</v>
      </c>
      <c r="N20" s="138" t="n">
        <f aca="false">L20*$O$15/1000</f>
        <v>40199510.1920311</v>
      </c>
      <c r="P20" s="139" t="n">
        <f aca="false">K20/$K$17</f>
        <v>0.0634921091335839</v>
      </c>
      <c r="Q20" s="140" t="n">
        <f aca="false">RANK(P20,$P$20:$P$25)</f>
        <v>5</v>
      </c>
      <c r="R20" s="141" t="n">
        <f aca="false">L20/$L$17</f>
        <v>0.0314180647650824</v>
      </c>
      <c r="S20" s="140" t="n">
        <f aca="false">RANK(R20,$R$20:$R$25)</f>
        <v>5</v>
      </c>
      <c r="U20" s="135" t="s">
        <v>104</v>
      </c>
      <c r="V20" s="136" t="n">
        <f aca="false">SUMIFS(V29:V568,$A$29:$A$568,"Agriculture")</f>
        <v>1244309.4478581</v>
      </c>
      <c r="W20" s="136" t="n">
        <f aca="false">SUMIFS(W29:W568,$A$29:$A$568,"Agriculture")</f>
        <v>6427971.33744771</v>
      </c>
      <c r="X20" s="136" t="n">
        <f aca="false">SUMIFS(X29:X568,$A$29:$A$568,"Agriculture")</f>
        <v>0</v>
      </c>
      <c r="Y20" s="136" t="n">
        <f aca="false">SUMIFS(Y29:Y568,$A$29:$A$568,"Agriculture")</f>
        <v>30460581.5009479</v>
      </c>
      <c r="Z20" s="136" t="n">
        <f aca="false">SUMIFS(Z29:Z568,$A$29:$A$568,"Agriculture")</f>
        <v>0</v>
      </c>
      <c r="AA20" s="136" t="n">
        <f aca="false">SUMIFS(AA29:AA568,$A$29:$A$568,"Agriculture")</f>
        <v>9939262.71116232</v>
      </c>
      <c r="AB20" s="137" t="n">
        <f aca="false">SUMIFS(AB29:AB568,$A$29:$A$568,"Agriculture")</f>
        <v>48072124.997416</v>
      </c>
      <c r="AC20" s="136" t="n">
        <f aca="false">SUMIFS(AC29:AC568,$A$29:$A$568,"Agriculture")</f>
        <v>483618479.21342</v>
      </c>
      <c r="AMH20" s="0"/>
      <c r="AMI20" s="0"/>
      <c r="AMJ20" s="0"/>
    </row>
    <row r="21" s="120" customFormat="true" ht="17" hidden="false" customHeight="true" outlineLevel="0" collapsed="false">
      <c r="A21" s="115"/>
      <c r="B21" s="134" t="n">
        <f aca="false">COUNTIF($A$29:$A$568,"Résidentiel")</f>
        <v>142</v>
      </c>
      <c r="C21" s="117" t="s">
        <v>103</v>
      </c>
      <c r="D21" s="142" t="s">
        <v>105</v>
      </c>
      <c r="E21" s="143" t="n">
        <f aca="false">SUMIFS(E29:E568,$A$29:$A$568,"Résidentiel")</f>
        <v>75866992.35</v>
      </c>
      <c r="F21" s="143" t="n">
        <f aca="false">SUMIFS(F29:F568,$A$29:$A$568,"Résidentiel")</f>
        <v>114228602.4</v>
      </c>
      <c r="G21" s="143" t="n">
        <f aca="false">SUMIFS(G29:G568,$A$29:$A$568,"Résidentiel")</f>
        <v>731194100.64</v>
      </c>
      <c r="H21" s="143" t="n">
        <f aca="false">SUMIFS(H29:H568,$A$29:$A$568,"Résidentiel")</f>
        <v>899287531.16</v>
      </c>
      <c r="I21" s="143" t="n">
        <f aca="false">SUMIFS(I29:I568,$A$29:$A$568,"Résidentiel")</f>
        <v>356173857.5</v>
      </c>
      <c r="J21" s="143" t="n">
        <f aca="false">SUMIFS(J29:J568,$A$29:$A$568,"Résidentiel")</f>
        <v>417777209.74</v>
      </c>
      <c r="K21" s="144" t="n">
        <f aca="false">SUMIFS(K29:K568,$A$29:$A$568,"Résidentiel")</f>
        <v>2594528293.79</v>
      </c>
      <c r="L21" s="143" t="n">
        <f aca="false">SUMIFS(L29:L568,$A$29:$A$568,"Résidentiel")</f>
        <v>74200237396.38</v>
      </c>
      <c r="M21" s="145" t="n">
        <f aca="false">K21*$O$15/1000</f>
        <v>18295748.6850425</v>
      </c>
      <c r="N21" s="145" t="n">
        <f aca="false">L21*$O$15/1000</f>
        <v>523235340.706806</v>
      </c>
      <c r="P21" s="146" t="n">
        <f aca="false">K21/$K$17</f>
        <v>0.311782645184587</v>
      </c>
      <c r="Q21" s="147" t="n">
        <f aca="false">RANK(P21,$P$20:$P$25)</f>
        <v>2</v>
      </c>
      <c r="R21" s="148" t="n">
        <f aca="false">L21/$L$17</f>
        <v>0.408936371194024</v>
      </c>
      <c r="S21" s="149" t="n">
        <f aca="false">RANK(R21,$R$20:$R$25)</f>
        <v>1</v>
      </c>
      <c r="U21" s="142" t="s">
        <v>105</v>
      </c>
      <c r="V21" s="143" t="n">
        <f aca="false">SUMIFS(V29:V568,$A$29:$A$568,"Résidentiel")</f>
        <v>4831468.00679717</v>
      </c>
      <c r="W21" s="143" t="n">
        <f aca="false">SUMIFS(W29:W568,$A$29:$A$568,"Résidentiel")</f>
        <v>7666098.41929323</v>
      </c>
      <c r="X21" s="143" t="n">
        <f aca="false">SUMIFS(X29:X568,$A$29:$A$568,"Résidentiel")</f>
        <v>50653667.3751587</v>
      </c>
      <c r="Y21" s="143" t="n">
        <f aca="false">SUMIFS(Y29:Y568,$A$29:$A$568,"Résidentiel")</f>
        <v>60450829.3037351</v>
      </c>
      <c r="Z21" s="143" t="n">
        <f aca="false">SUMIFS(Z29:Z568,$A$29:$A$568,"Résidentiel")</f>
        <v>23930654.6937316</v>
      </c>
      <c r="AA21" s="143" t="n">
        <f aca="false">SUMIFS(AA29:AA568,$A$29:$A$568,"Résidentiel")</f>
        <v>26424093.9690298</v>
      </c>
      <c r="AB21" s="144" t="n">
        <f aca="false">SUMIFS(AB29:AB568,$A$29:$A$568,"Résidentiel")</f>
        <v>173956811.767746</v>
      </c>
      <c r="AC21" s="143" t="n">
        <f aca="false">SUMIFS(AC29:AC568,$A$29:$A$568,"Résidentiel")</f>
        <v>4769798376.14496</v>
      </c>
      <c r="AMH21" s="0"/>
      <c r="AMI21" s="0"/>
      <c r="AMJ21" s="0"/>
    </row>
    <row r="22" s="120" customFormat="true" ht="17" hidden="false" customHeight="true" outlineLevel="0" collapsed="false">
      <c r="A22" s="115"/>
      <c r="B22" s="134" t="n">
        <f aca="false">COUNTIF($A$29:$A$568,"Tertiaire")</f>
        <v>176</v>
      </c>
      <c r="C22" s="117" t="s">
        <v>103</v>
      </c>
      <c r="D22" s="150" t="s">
        <v>106</v>
      </c>
      <c r="E22" s="151" t="n">
        <f aca="false">SUMIFS(E29:E568,$A$29:$A$568,"Tertiaire")</f>
        <v>91188489.28</v>
      </c>
      <c r="F22" s="151" t="n">
        <f aca="false">SUMIFS(F29:F568,$A$29:$A$568,"Tertiaire")</f>
        <v>24121089.13</v>
      </c>
      <c r="G22" s="151" t="n">
        <f aca="false">SUMIFS(G29:G568,$A$29:$A$568,"Tertiaire")</f>
        <v>120577673.22</v>
      </c>
      <c r="H22" s="151" t="n">
        <f aca="false">SUMIFS(H29:H568,$A$29:$A$568,"Tertiaire")</f>
        <v>424912461.76</v>
      </c>
      <c r="I22" s="151" t="n">
        <f aca="false">SUMIFS(I29:I568,$A$29:$A$568,"Tertiaire")</f>
        <v>240146987.05</v>
      </c>
      <c r="J22" s="151" t="n">
        <f aca="false">SUMIFS(J29:J568,$A$29:$A$568,"Tertiaire")</f>
        <v>119681598.45</v>
      </c>
      <c r="K22" s="152" t="n">
        <f aca="false">SUMIFS(K29:K568,$A$29:$A$568,"Tertiaire")</f>
        <v>1020628298.89</v>
      </c>
      <c r="L22" s="151" t="n">
        <f aca="false">SUMIFS(L29:L568,$A$29:$A$568,"Tertiaire")</f>
        <v>20323069783.15</v>
      </c>
      <c r="M22" s="153" t="n">
        <f aca="false">K22*$O$15/1000</f>
        <v>7197130.55433932</v>
      </c>
      <c r="N22" s="154" t="n">
        <f aca="false">L22*$O$15/1000</f>
        <v>143311513.75418</v>
      </c>
      <c r="P22" s="155" t="n">
        <f aca="false">K22/$K$17</f>
        <v>0.122648186778234</v>
      </c>
      <c r="Q22" s="156" t="n">
        <f aca="false">RANK(P22,$P$20:$P$25)</f>
        <v>4</v>
      </c>
      <c r="R22" s="157" t="n">
        <f aca="false">L22/$L$17</f>
        <v>0.112005604028563</v>
      </c>
      <c r="S22" s="158" t="n">
        <f aca="false">RANK(R22,$R$20:$R$25)</f>
        <v>3</v>
      </c>
      <c r="U22" s="150" t="s">
        <v>106</v>
      </c>
      <c r="V22" s="151" t="n">
        <f aca="false">SUMIFS(V29:V568,$A$29:$A$568,"Tertiaire")</f>
        <v>7498501.52916456</v>
      </c>
      <c r="W22" s="151" t="n">
        <f aca="false">SUMIFS(W29:W568,$A$29:$A$568,"Tertiaire")</f>
        <v>1844957.28593306</v>
      </c>
      <c r="X22" s="151" t="n">
        <f aca="false">SUMIFS(X29:X568,$A$29:$A$568,"Tertiaire")</f>
        <v>9905187.60728763</v>
      </c>
      <c r="Y22" s="151" t="n">
        <f aca="false">SUMIFS(Y29:Y568,$A$29:$A$568,"Tertiaire")</f>
        <v>33567324.9129425</v>
      </c>
      <c r="Z22" s="151" t="n">
        <f aca="false">SUMIFS(Z29:Z568,$A$29:$A$568,"Tertiaire")</f>
        <v>16882282.2973143</v>
      </c>
      <c r="AA22" s="151" t="n">
        <f aca="false">SUMIFS(AA29:AA568,$A$29:$A$568,"Tertiaire")</f>
        <v>10084467.132143</v>
      </c>
      <c r="AB22" s="152" t="n">
        <f aca="false">SUMIFS(AB29:AB568,$A$29:$A$568,"Tertiaire")</f>
        <v>79782720.764785</v>
      </c>
      <c r="AC22" s="151" t="n">
        <f aca="false">SUMIFS(AC29:AC568,$A$29:$A$568,"Tertiaire")</f>
        <v>1508221792.47708</v>
      </c>
      <c r="AMH22" s="0"/>
      <c r="AMI22" s="0"/>
      <c r="AMJ22" s="0"/>
    </row>
    <row r="23" s="120" customFormat="true" ht="17" hidden="false" customHeight="true" outlineLevel="0" collapsed="false">
      <c r="A23" s="115"/>
      <c r="B23" s="134" t="n">
        <f aca="false">COUNTIF($A$29:$A$568,"Industrie")</f>
        <v>80</v>
      </c>
      <c r="C23" s="117" t="s">
        <v>103</v>
      </c>
      <c r="D23" s="159" t="s">
        <v>107</v>
      </c>
      <c r="E23" s="160" t="n">
        <f aca="false">SUMIFS(E29:E568,$A$29:$A$568,"Industrie")</f>
        <v>212247156</v>
      </c>
      <c r="F23" s="160" t="n">
        <f aca="false">SUMIFS(F29:F568,$A$29:$A$568,"Industrie")</f>
        <v>21289100</v>
      </c>
      <c r="G23" s="160" t="n">
        <f aca="false">SUMIFS(G29:G568,$A$29:$A$568,"Industrie")</f>
        <v>506216260</v>
      </c>
      <c r="H23" s="160" t="n">
        <f aca="false">SUMIFS(H29:H568,$A$29:$A$568,"Industrie")</f>
        <v>1215046157.4</v>
      </c>
      <c r="I23" s="160" t="n">
        <f aca="false">SUMIFS(I29:I568,$A$29:$A$568,"Industrie")</f>
        <v>155595930</v>
      </c>
      <c r="J23" s="160" t="n">
        <f aca="false">SUMIFS(J29:J568,$A$29:$A$568,"Industrie")</f>
        <v>603512091</v>
      </c>
      <c r="K23" s="161" t="n">
        <f aca="false">SUMIFS(K29:K568,$A$29:$A$568,"Industrie")</f>
        <v>2713906694.4</v>
      </c>
      <c r="L23" s="160" t="n">
        <f aca="false">SUMIFS(L29:L568,$A$29:$A$568,"Industrie")</f>
        <v>69479869801.82</v>
      </c>
      <c r="M23" s="162" t="n">
        <f aca="false">K23*$O$15/1000</f>
        <v>19137565.373344</v>
      </c>
      <c r="N23" s="162" t="n">
        <f aca="false">L23*$O$15/1000</f>
        <v>489948881.885834</v>
      </c>
      <c r="P23" s="163" t="n">
        <f aca="false">K23/$K$17</f>
        <v>0.326128263850291</v>
      </c>
      <c r="Q23" s="164" t="n">
        <f aca="false">RANK(P23,$P$20:$P$25)</f>
        <v>1</v>
      </c>
      <c r="R23" s="165" t="n">
        <f aca="false">L23/$L$17</f>
        <v>0.38292122538648</v>
      </c>
      <c r="S23" s="166" t="n">
        <f aca="false">RANK(R23,$R$20:$R$25)</f>
        <v>2</v>
      </c>
      <c r="U23" s="159" t="s">
        <v>107</v>
      </c>
      <c r="V23" s="160" t="n">
        <f aca="false">SUMIFS(V29:V568,$A$29:$A$568,"Industrie")</f>
        <v>24428963.1780718</v>
      </c>
      <c r="W23" s="160" t="n">
        <f aca="false">SUMIFS(W29:W568,$A$29:$A$568,"Industrie")</f>
        <v>2382022.22533344</v>
      </c>
      <c r="X23" s="160" t="n">
        <f aca="false">SUMIFS(X29:X568,$A$29:$A$568,"Industrie")</f>
        <v>61045738.0785678</v>
      </c>
      <c r="Y23" s="160" t="n">
        <f aca="false">SUMIFS(Y29:Y568,$A$29:$A$568,"Industrie")</f>
        <v>134334460.802083</v>
      </c>
      <c r="Z23" s="160" t="n">
        <f aca="false">SUMIFS(Z29:Z568,$A$29:$A$568,"Industrie")</f>
        <v>15168685.8681448</v>
      </c>
      <c r="AA23" s="160" t="n">
        <f aca="false">SUMIFS(AA29:AA568,$A$29:$A$568,"Industrie")</f>
        <v>69519541.2591975</v>
      </c>
      <c r="AB23" s="161" t="n">
        <f aca="false">SUMIFS(AB29:AB568,$A$29:$A$568,"Industrie")</f>
        <v>306879411.411399</v>
      </c>
      <c r="AC23" s="160" t="n">
        <f aca="false">SUMIFS(AC29:AC568,$A$29:$A$568,"Industrie")</f>
        <v>7396235862.64247</v>
      </c>
      <c r="AMH23" s="0"/>
      <c r="AMI23" s="0"/>
      <c r="AMJ23" s="0"/>
    </row>
    <row r="24" s="120" customFormat="true" ht="17" hidden="false" customHeight="true" outlineLevel="0" collapsed="false">
      <c r="A24" s="115"/>
      <c r="B24" s="134" t="n">
        <f aca="false">COUNTIF($A$29:$A$568,"Réseaux")</f>
        <v>30</v>
      </c>
      <c r="C24" s="117" t="s">
        <v>103</v>
      </c>
      <c r="D24" s="167" t="s">
        <v>108</v>
      </c>
      <c r="E24" s="168" t="n">
        <f aca="false">SUMIFS(E29:E568,$A$29:$A$568,"Réseaux")</f>
        <v>0</v>
      </c>
      <c r="F24" s="168" t="n">
        <f aca="false">SUMIFS(F29:F568,$A$29:$A$568,"Réseaux")</f>
        <v>111600</v>
      </c>
      <c r="G24" s="168" t="n">
        <f aca="false">SUMIFS(G29:G568,$A$29:$A$568,"Réseaux")</f>
        <v>2063400</v>
      </c>
      <c r="H24" s="168" t="n">
        <f aca="false">SUMIFS(H29:H568,$A$29:$A$568,"Réseaux")</f>
        <v>874200</v>
      </c>
      <c r="I24" s="168" t="n">
        <f aca="false">SUMIFS(I29:I568,$A$29:$A$568,"Réseaux")</f>
        <v>27481710.4</v>
      </c>
      <c r="J24" s="168" t="n">
        <f aca="false">SUMIFS(J29:J568,$A$29:$A$568,"Réseaux")</f>
        <v>1200600</v>
      </c>
      <c r="K24" s="169" t="n">
        <f aca="false">SUMIFS(K29:K568,$A$29:$A$568,"Réseaux")</f>
        <v>31731510.4</v>
      </c>
      <c r="L24" s="168" t="n">
        <f aca="false">SUMIFS(L29:L568,$A$29:$A$568,"Réseaux")</f>
        <v>4801729628.16</v>
      </c>
      <c r="M24" s="170" t="n">
        <f aca="false">K24*$O$15/1000</f>
        <v>223760.034170667</v>
      </c>
      <c r="N24" s="170" t="n">
        <f aca="false">L24*$O$15/1000</f>
        <v>33860196.7612416</v>
      </c>
      <c r="P24" s="171" t="n">
        <f aca="false">K24/$K$17</f>
        <v>0.00381315334733251</v>
      </c>
      <c r="Q24" s="172" t="n">
        <f aca="false">RANK(P24,$P$20:$P$25)</f>
        <v>6</v>
      </c>
      <c r="R24" s="173" t="n">
        <f aca="false">L24/$L$17</f>
        <v>0.0264635526582612</v>
      </c>
      <c r="S24" s="174" t="n">
        <f aca="false">RANK(R24,$R$20:$R$25)</f>
        <v>6</v>
      </c>
      <c r="U24" s="167" t="s">
        <v>108</v>
      </c>
      <c r="V24" s="168" t="n">
        <f aca="false">SUMIFS(V29:V568,$A$29:$A$568,"Réseaux")</f>
        <v>0</v>
      </c>
      <c r="W24" s="168" t="n">
        <f aca="false">SUMIFS(W29:W568,$A$29:$A$568,"Réseaux")</f>
        <v>6205.61448395826</v>
      </c>
      <c r="X24" s="168" t="n">
        <f aca="false">SUMIFS(X29:X568,$A$29:$A$568,"Réseaux")</f>
        <v>114737.140915766</v>
      </c>
      <c r="Y24" s="168" t="n">
        <f aca="false">SUMIFS(Y29:Y568,$A$29:$A$568,"Réseaux")</f>
        <v>48610.6467910064</v>
      </c>
      <c r="Z24" s="168" t="n">
        <f aca="false">SUMIFS(Z29:Z568,$A$29:$A$568,"Réseaux")</f>
        <v>1689427.74243613</v>
      </c>
      <c r="AA24" s="168" t="n">
        <f aca="false">SUMIFS(AA29:AA568,$A$29:$A$568,"Réseaux")</f>
        <v>71623.3651103369</v>
      </c>
      <c r="AB24" s="169" t="n">
        <f aca="false">SUMIFS(AB29:AB568,$A$29:$A$568,"Réseaux")</f>
        <v>1930604.5097372</v>
      </c>
      <c r="AC24" s="168" t="n">
        <f aca="false">SUMIFS(AC29:AC568,$A$29:$A$568,"Réseaux")</f>
        <v>325915125.201333</v>
      </c>
      <c r="AMH24" s="0"/>
      <c r="AMI24" s="0"/>
      <c r="AMJ24" s="0"/>
    </row>
    <row r="25" s="120" customFormat="true" ht="17" hidden="false" customHeight="true" outlineLevel="0" collapsed="false">
      <c r="A25" s="115"/>
      <c r="B25" s="134" t="n">
        <f aca="false">COUNTIF($A$29:$A$568,"Transports")</f>
        <v>62</v>
      </c>
      <c r="C25" s="117" t="s">
        <v>103</v>
      </c>
      <c r="D25" s="175" t="s">
        <v>109</v>
      </c>
      <c r="E25" s="176" t="n">
        <f aca="false">SUMIFS(E29:E568,$A$29:$A$568,"Transports")</f>
        <v>3121404.1</v>
      </c>
      <c r="F25" s="176" t="n">
        <f aca="false">SUMIFS(F29:F568,$A$29:$A$568,"Transports")</f>
        <v>2500587.58</v>
      </c>
      <c r="G25" s="176" t="n">
        <f aca="false">SUMIFS(G29:G568,$A$29:$A$568,"Transports")</f>
        <v>29418003.2</v>
      </c>
      <c r="H25" s="176" t="n">
        <f aca="false">SUMIFS(H29:H568,$A$29:$A$568,"Transports")</f>
        <v>1146647850.88</v>
      </c>
      <c r="I25" s="176" t="n">
        <f aca="false">SUMIFS(I29:I568,$A$29:$A$568,"Transports")</f>
        <v>34821562.56</v>
      </c>
      <c r="J25" s="176" t="n">
        <f aca="false">SUMIFS(J29:J568,$A$29:$A$568,"Transports")</f>
        <v>215933351.64</v>
      </c>
      <c r="K25" s="177" t="n">
        <f aca="false">SUMIFS(K29:K568,$A$29:$A$568,"Transports")</f>
        <v>1432442759.96</v>
      </c>
      <c r="L25" s="176" t="n">
        <f aca="false">SUMIFS(L29:L568,$A$29:$A$568,"Transports")</f>
        <v>6941284228.03</v>
      </c>
      <c r="M25" s="178" t="n">
        <f aca="false">K25*$O$15/1000</f>
        <v>10101108.8623179</v>
      </c>
      <c r="N25" s="178" t="n">
        <f aca="false">L25*$O$15/1000</f>
        <v>48947622.6146582</v>
      </c>
      <c r="P25" s="179" t="n">
        <f aca="false">K25/$K$17</f>
        <v>0.172135641705971</v>
      </c>
      <c r="Q25" s="180" t="n">
        <f aca="false">RANK(P25,$P$20:$P$25)</f>
        <v>3</v>
      </c>
      <c r="R25" s="181" t="n">
        <f aca="false">L25/$L$17</f>
        <v>0.0382551819675901</v>
      </c>
      <c r="S25" s="182" t="n">
        <f aca="false">RANK(R25,$R$20:$R$25)</f>
        <v>4</v>
      </c>
      <c r="U25" s="175" t="s">
        <v>109</v>
      </c>
      <c r="V25" s="176" t="n">
        <f aca="false">SUMIFS(V29:V568,$A$29:$A$568,"Transports")</f>
        <v>2921602.15654495</v>
      </c>
      <c r="W25" s="176" t="n">
        <f aca="false">SUMIFS(W29:W568,$A$29:$A$568,"Transports")</f>
        <v>2456279.5328447</v>
      </c>
      <c r="X25" s="176" t="n">
        <f aca="false">SUMIFS(X29:X568,$A$29:$A$568,"Transports")</f>
        <v>22334774.91976</v>
      </c>
      <c r="Y25" s="176" t="n">
        <f aca="false">SUMIFS(Y29:Y568,$A$29:$A$568,"Transports")</f>
        <v>143904632.806943</v>
      </c>
      <c r="Z25" s="176" t="n">
        <f aca="false">SUMIFS(Z29:Z568,$A$29:$A$568,"Transports")</f>
        <v>27593428.7679991</v>
      </c>
      <c r="AA25" s="176" t="n">
        <f aca="false">SUMIFS(AA29:AA568,$A$29:$A$568,"Transports")</f>
        <v>54085733.5008385</v>
      </c>
      <c r="AB25" s="177" t="n">
        <f aca="false">SUMIFS(AB29:AB568,$A$29:$A$568,"Transports")</f>
        <v>253296451.68493</v>
      </c>
      <c r="AC25" s="176" t="n">
        <f aca="false">SUMIFS(AC29:AC568,$A$29:$A$568,"Transports")</f>
        <v>2589124637.15432</v>
      </c>
      <c r="AMH25" s="0"/>
      <c r="AMI25" s="0"/>
      <c r="AMJ25" s="0"/>
    </row>
    <row r="26" s="120" customFormat="true" ht="17" hidden="false" customHeight="true" outlineLevel="0" collapsed="false">
      <c r="A26" s="115"/>
      <c r="B26" s="134" t="n">
        <v>11</v>
      </c>
      <c r="C26" s="117" t="s">
        <v>103</v>
      </c>
      <c r="D26" s="183" t="s">
        <v>110</v>
      </c>
      <c r="E26" s="184" t="n">
        <f aca="false">E584</f>
        <v>12659735.2</v>
      </c>
      <c r="F26" s="184" t="n">
        <f aca="false">F584</f>
        <v>9967948.4</v>
      </c>
      <c r="G26" s="184" t="n">
        <f aca="false">G584</f>
        <v>33432760</v>
      </c>
      <c r="H26" s="184" t="n">
        <f aca="false">H584</f>
        <v>107998506.86</v>
      </c>
      <c r="I26" s="184" t="n">
        <f aca="false">I584</f>
        <v>66509225</v>
      </c>
      <c r="J26" s="184" t="n">
        <f aca="false">J584</f>
        <v>67806682</v>
      </c>
      <c r="K26" s="185" t="n">
        <f aca="false">K584</f>
        <v>298374857.46</v>
      </c>
      <c r="L26" s="184" t="n">
        <f aca="false">L584</f>
        <v>5686069191.16</v>
      </c>
      <c r="M26" s="186" t="n">
        <f aca="false">K26*$O$15/1000</f>
        <v>2104040.0365221</v>
      </c>
      <c r="N26" s="186" t="n">
        <f aca="false">L26*$O$15/1000</f>
        <v>40096264.5796633</v>
      </c>
      <c r="P26" s="187"/>
      <c r="Q26" s="188"/>
      <c r="R26" s="189"/>
      <c r="S26" s="190"/>
      <c r="U26" s="183" t="s">
        <v>110</v>
      </c>
      <c r="V26" s="184" t="n">
        <f aca="false">SUM(V572:V583)</f>
        <v>989622.213015579</v>
      </c>
      <c r="W26" s="184" t="n">
        <f aca="false">SUM(W572:W583)</f>
        <v>787837.14109654</v>
      </c>
      <c r="X26" s="184" t="n">
        <f aca="false">SUM(X572:X583)</f>
        <v>2576462.95870712</v>
      </c>
      <c r="Y26" s="184" t="n">
        <f aca="false">SUM(Y572:Y583)</f>
        <v>7942787.77304693</v>
      </c>
      <c r="Z26" s="184" t="n">
        <f aca="false">SUM(Z572:Z583)</f>
        <v>4840134.47363742</v>
      </c>
      <c r="AA26" s="184" t="n">
        <f aca="false">SUM(AA572:AA583)</f>
        <v>4602898.96529065</v>
      </c>
      <c r="AB26" s="185" t="n">
        <f aca="false">SUM(AB572:AB583)</f>
        <v>21739743.5247942</v>
      </c>
      <c r="AC26" s="184" t="n">
        <f aca="false">SUM(AC572:AC583)</f>
        <v>404978914.933339</v>
      </c>
      <c r="AMH26" s="0"/>
      <c r="AMI26" s="0"/>
      <c r="AMJ26" s="0"/>
    </row>
    <row r="27" s="120" customFormat="true" ht="17" hidden="false" customHeight="true" outlineLevel="0" collapsed="false">
      <c r="A27" s="115"/>
      <c r="B27" s="116"/>
      <c r="C27" s="117"/>
      <c r="D27" s="131"/>
      <c r="E27" s="191"/>
      <c r="F27" s="191"/>
      <c r="G27" s="191"/>
      <c r="H27" s="191"/>
      <c r="I27" s="191"/>
      <c r="J27" s="191"/>
      <c r="K27" s="191"/>
      <c r="L27" s="191"/>
      <c r="M27" s="124"/>
      <c r="U27" s="131"/>
      <c r="AMH27" s="0"/>
      <c r="AMI27" s="0"/>
      <c r="AMJ27" s="0"/>
    </row>
    <row r="28" customFormat="false" ht="49.5" hidden="false" customHeight="true" outlineLevel="0" collapsed="false">
      <c r="A28" s="192" t="s">
        <v>111</v>
      </c>
      <c r="B28" s="192" t="s">
        <v>112</v>
      </c>
      <c r="C28" s="192" t="s">
        <v>113</v>
      </c>
      <c r="D28" s="192" t="s">
        <v>114</v>
      </c>
      <c r="E28" s="52" t="s">
        <v>59</v>
      </c>
      <c r="F28" s="52" t="s">
        <v>60</v>
      </c>
      <c r="G28" s="52" t="s">
        <v>61</v>
      </c>
      <c r="H28" s="52" t="s">
        <v>62</v>
      </c>
      <c r="I28" s="52" t="s">
        <v>63</v>
      </c>
      <c r="J28" s="52" t="s">
        <v>64</v>
      </c>
      <c r="K28" s="52" t="s">
        <v>65</v>
      </c>
      <c r="L28" s="52" t="s">
        <v>67</v>
      </c>
      <c r="M28" s="55" t="s">
        <v>115</v>
      </c>
      <c r="N28" s="55" t="s">
        <v>116</v>
      </c>
      <c r="O28" s="55"/>
      <c r="P28" s="193" t="s">
        <v>93</v>
      </c>
      <c r="Q28" s="194" t="s">
        <v>94</v>
      </c>
      <c r="R28" s="194" t="s">
        <v>93</v>
      </c>
      <c r="S28" s="193" t="s">
        <v>94</v>
      </c>
      <c r="U28" s="192" t="s">
        <v>117</v>
      </c>
      <c r="V28" s="52" t="s">
        <v>59</v>
      </c>
      <c r="W28" s="52" t="s">
        <v>60</v>
      </c>
      <c r="X28" s="52" t="s">
        <v>61</v>
      </c>
      <c r="Y28" s="52" t="s">
        <v>62</v>
      </c>
      <c r="Z28" s="52" t="s">
        <v>63</v>
      </c>
      <c r="AA28" s="52" t="s">
        <v>64</v>
      </c>
      <c r="AB28" s="52" t="s">
        <v>65</v>
      </c>
      <c r="AC28" s="52" t="s">
        <v>67</v>
      </c>
    </row>
    <row r="29" customFormat="false" ht="14.65" hidden="true" customHeight="false" outlineLevel="0" collapsed="false">
      <c r="A29" s="195" t="s">
        <v>118</v>
      </c>
      <c r="B29" s="195" t="s">
        <v>119</v>
      </c>
      <c r="C29" s="196" t="s">
        <v>120</v>
      </c>
      <c r="D29" s="197" t="s">
        <v>121</v>
      </c>
      <c r="E29" s="198" t="n">
        <v>0</v>
      </c>
      <c r="F29" s="198" t="n">
        <v>0</v>
      </c>
      <c r="G29" s="198" t="n">
        <v>0</v>
      </c>
      <c r="H29" s="198" t="n">
        <v>0</v>
      </c>
      <c r="I29" s="198" t="n">
        <v>0</v>
      </c>
      <c r="J29" s="198" t="n">
        <v>0</v>
      </c>
      <c r="K29" s="199" t="n">
        <f aca="false">SUM(E29:J29)</f>
        <v>0</v>
      </c>
      <c r="L29" s="198" t="n">
        <v>0</v>
      </c>
      <c r="M29" s="29"/>
      <c r="P29" s="200" t="n">
        <f aca="false">K29/$K$20</f>
        <v>0</v>
      </c>
      <c r="Q29" s="201" t="n">
        <f aca="false">RANK(P29,$P$29:$P$78)</f>
        <v>11</v>
      </c>
      <c r="R29" s="200" t="n">
        <f aca="false">L29/$L$20</f>
        <v>0</v>
      </c>
      <c r="S29" s="201" t="n">
        <f aca="false">RANK(R29,$R$29:$R$78)</f>
        <v>24</v>
      </c>
      <c r="U29" s="197" t="e">
        <f aca="false">VLOOKUP(D29,DVactu!$A$2:$D$198,4,0)</f>
        <v>#N/A</v>
      </c>
      <c r="V29" s="202" t="n">
        <f aca="false">IF(ISERROR(E29/$U29),0,E29/$U29)</f>
        <v>0</v>
      </c>
      <c r="W29" s="202" t="n">
        <f aca="false">IF(ISERROR(F29/$U29),0,F29/$U29)</f>
        <v>0</v>
      </c>
      <c r="X29" s="202" t="n">
        <f aca="false">IF(ISERROR(G29/$U29),0,G29/$U29)</f>
        <v>0</v>
      </c>
      <c r="Y29" s="202" t="n">
        <f aca="false">IF(ISERROR(H29/$U29),0,H29/$U29)</f>
        <v>0</v>
      </c>
      <c r="Z29" s="202" t="n">
        <f aca="false">IF(ISERROR(I29/$U29),0,I29/$U29)</f>
        <v>0</v>
      </c>
      <c r="AA29" s="202" t="n">
        <f aca="false">IF(ISERROR(J29/$U29),0,J29/$U29)</f>
        <v>0</v>
      </c>
      <c r="AB29" s="199" t="n">
        <f aca="false">SUM(V29:AA29)</f>
        <v>0</v>
      </c>
      <c r="AC29" s="202" t="n">
        <f aca="false">IF(ISERROR(L29/$U29),0,L29/$U29)</f>
        <v>0</v>
      </c>
    </row>
    <row r="30" customFormat="false" ht="14.65" hidden="true" customHeight="false" outlineLevel="0" collapsed="false">
      <c r="A30" s="195" t="s">
        <v>118</v>
      </c>
      <c r="B30" s="195" t="s">
        <v>119</v>
      </c>
      <c r="C30" s="196" t="s">
        <v>122</v>
      </c>
      <c r="D30" s="197" t="s">
        <v>123</v>
      </c>
      <c r="E30" s="198" t="n">
        <v>0</v>
      </c>
      <c r="F30" s="198" t="n">
        <v>0</v>
      </c>
      <c r="G30" s="198" t="n">
        <v>0</v>
      </c>
      <c r="H30" s="198" t="n">
        <v>0</v>
      </c>
      <c r="I30" s="198" t="n">
        <v>0</v>
      </c>
      <c r="J30" s="198" t="n">
        <v>0</v>
      </c>
      <c r="K30" s="199" t="n">
        <f aca="false">SUM(E30:J30)</f>
        <v>0</v>
      </c>
      <c r="L30" s="198" t="n">
        <v>0</v>
      </c>
      <c r="M30" s="29"/>
      <c r="P30" s="200" t="n">
        <f aca="false">K30/$K$20</f>
        <v>0</v>
      </c>
      <c r="Q30" s="201" t="n">
        <f aca="false">RANK(P30,$P$29:$P$78)</f>
        <v>11</v>
      </c>
      <c r="R30" s="200" t="n">
        <f aca="false">L30/$L$20</f>
        <v>0</v>
      </c>
      <c r="S30" s="201" t="n">
        <f aca="false">RANK(R30,$R$29:$R$78)</f>
        <v>24</v>
      </c>
      <c r="U30" s="197" t="e">
        <f aca="false">VLOOKUP(D30,DVactu!A3:D199,4,0)</f>
        <v>#N/A</v>
      </c>
      <c r="V30" s="202" t="n">
        <f aca="false">IF(ISERROR(E30/$U30),0,E30/$U30)</f>
        <v>0</v>
      </c>
      <c r="W30" s="202" t="n">
        <f aca="false">IF(ISERROR(F30/$U30),0,F30/$U30)</f>
        <v>0</v>
      </c>
      <c r="X30" s="202" t="n">
        <f aca="false">IF(ISERROR(G30/$U30),0,G30/$U30)</f>
        <v>0</v>
      </c>
      <c r="Y30" s="202" t="n">
        <f aca="false">IF(ISERROR(H30/$U30),0,H30/$U30)</f>
        <v>0</v>
      </c>
      <c r="Z30" s="202" t="n">
        <f aca="false">IF(ISERROR(I30/$U30),0,I30/$U30)</f>
        <v>0</v>
      </c>
      <c r="AA30" s="202" t="n">
        <f aca="false">IF(ISERROR(J30/$U30),0,J30/$U30)</f>
        <v>0</v>
      </c>
      <c r="AB30" s="199" t="n">
        <f aca="false">SUM(V30:AA30)</f>
        <v>0</v>
      </c>
      <c r="AC30" s="202" t="n">
        <f aca="false">IF(ISERROR(L30/$U30),0,L30/$U30)</f>
        <v>0</v>
      </c>
    </row>
    <row r="31" customFormat="false" ht="14.65" hidden="true" customHeight="false" outlineLevel="0" collapsed="false">
      <c r="A31" s="195" t="s">
        <v>118</v>
      </c>
      <c r="B31" s="195" t="s">
        <v>119</v>
      </c>
      <c r="C31" s="196" t="s">
        <v>124</v>
      </c>
      <c r="D31" s="197" t="s">
        <v>125</v>
      </c>
      <c r="E31" s="198" t="n">
        <v>0</v>
      </c>
      <c r="F31" s="198" t="n">
        <v>0</v>
      </c>
      <c r="G31" s="198" t="n">
        <v>0</v>
      </c>
      <c r="H31" s="198" t="n">
        <v>0</v>
      </c>
      <c r="I31" s="198" t="n">
        <v>0</v>
      </c>
      <c r="J31" s="198" t="n">
        <v>0</v>
      </c>
      <c r="K31" s="199" t="n">
        <f aca="false">SUM(E31:J31)</f>
        <v>0</v>
      </c>
      <c r="L31" s="198" t="n">
        <v>0</v>
      </c>
      <c r="M31" s="29"/>
      <c r="P31" s="200" t="n">
        <f aca="false">K31/$K$20</f>
        <v>0</v>
      </c>
      <c r="Q31" s="201" t="n">
        <f aca="false">RANK(P31,$P$29:$P$78)</f>
        <v>11</v>
      </c>
      <c r="R31" s="200" t="n">
        <f aca="false">L31/$L$20</f>
        <v>0</v>
      </c>
      <c r="S31" s="201" t="n">
        <f aca="false">RANK(R31,$R$29:$R$78)</f>
        <v>24</v>
      </c>
      <c r="U31" s="197" t="e">
        <f aca="false">VLOOKUP(D31,DVactu!A4:D200,4,0)</f>
        <v>#N/A</v>
      </c>
      <c r="V31" s="202" t="n">
        <f aca="false">IF(ISERROR(E31/$U31),0,E31/$U31)</f>
        <v>0</v>
      </c>
      <c r="W31" s="202" t="n">
        <f aca="false">IF(ISERROR(F31/$U31),0,F31/$U31)</f>
        <v>0</v>
      </c>
      <c r="X31" s="202" t="n">
        <f aca="false">IF(ISERROR(G31/$U31),0,G31/$U31)</f>
        <v>0</v>
      </c>
      <c r="Y31" s="202" t="n">
        <f aca="false">IF(ISERROR(H31/$U31),0,H31/$U31)</f>
        <v>0</v>
      </c>
      <c r="Z31" s="202" t="n">
        <f aca="false">IF(ISERROR(I31/$U31),0,I31/$U31)</f>
        <v>0</v>
      </c>
      <c r="AA31" s="202" t="n">
        <f aca="false">IF(ISERROR(J31/$U31),0,J31/$U31)</f>
        <v>0</v>
      </c>
      <c r="AB31" s="199" t="n">
        <f aca="false">SUM(V31:AA31)</f>
        <v>0</v>
      </c>
      <c r="AC31" s="202" t="n">
        <f aca="false">IF(ISERROR(L31/$U31),0,L31/$U31)</f>
        <v>0</v>
      </c>
    </row>
    <row r="32" customFormat="false" ht="19.3" hidden="true" customHeight="false" outlineLevel="0" collapsed="false">
      <c r="A32" s="203" t="s">
        <v>118</v>
      </c>
      <c r="B32" s="203" t="s">
        <v>119</v>
      </c>
      <c r="C32" s="204" t="s">
        <v>126</v>
      </c>
      <c r="D32" s="205" t="s">
        <v>127</v>
      </c>
      <c r="E32" s="198" t="n">
        <v>0</v>
      </c>
      <c r="F32" s="198" t="n">
        <v>0</v>
      </c>
      <c r="G32" s="198" t="n">
        <v>0</v>
      </c>
      <c r="H32" s="198" t="n">
        <v>3032488</v>
      </c>
      <c r="I32" s="198" t="n">
        <v>0</v>
      </c>
      <c r="J32" s="198" t="n">
        <v>0</v>
      </c>
      <c r="K32" s="206" t="n">
        <f aca="false">SUM(E32:J32)</f>
        <v>3032488</v>
      </c>
      <c r="L32" s="198" t="n">
        <v>158885818.45</v>
      </c>
      <c r="M32" s="207" t="n">
        <f aca="false">K32*$O$15/1000</f>
        <v>21384.0945466667</v>
      </c>
      <c r="N32" s="208"/>
      <c r="O32" s="209"/>
      <c r="P32" s="210" t="n">
        <f aca="false">K32/$K$20</f>
        <v>0.0057394841792865</v>
      </c>
      <c r="Q32" s="211" t="n">
        <f aca="false">RANK(P32,$P$29:$P$78)</f>
        <v>7</v>
      </c>
      <c r="R32" s="200" t="n">
        <f aca="false">L32/$L$20</f>
        <v>0.0278712308786294</v>
      </c>
      <c r="S32" s="211" t="n">
        <f aca="false">RANK(R32,$R$29:$R$78)</f>
        <v>6</v>
      </c>
      <c r="U32" s="212" t="n">
        <f aca="false">VLOOKUP(D32,DVactu!$A$2:$D$198,4,0)</f>
        <v>4.62989522425685</v>
      </c>
      <c r="V32" s="202" t="n">
        <f aca="false">IF(ISERROR(E32/$U32),0,E32/$U32)</f>
        <v>0</v>
      </c>
      <c r="W32" s="202" t="n">
        <f aca="false">IF(ISERROR(F32/$U32),0,F32/$U32)</f>
        <v>0</v>
      </c>
      <c r="X32" s="202" t="n">
        <f aca="false">IF(ISERROR(G32/$U32),0,G32/$U32)</f>
        <v>0</v>
      </c>
      <c r="Y32" s="202" t="n">
        <f aca="false">IF(ISERROR(H32/$U32),0,H32/$U32)</f>
        <v>654979.8328291</v>
      </c>
      <c r="Z32" s="202" t="n">
        <f aca="false">IF(ISERROR(I32/$U32),0,I32/$U32)</f>
        <v>0</v>
      </c>
      <c r="AA32" s="202" t="n">
        <f aca="false">IF(ISERROR(J32/$U32),0,J32/$U32)</f>
        <v>0</v>
      </c>
      <c r="AB32" s="199" t="n">
        <f aca="false">SUM(V32:AA32)</f>
        <v>654979.8328291</v>
      </c>
      <c r="AC32" s="202" t="n">
        <f aca="false">IF(ISERROR(L32/$U32),0,L32/$U32)</f>
        <v>34317368.0513478</v>
      </c>
    </row>
    <row r="33" customFormat="false" ht="12.8" hidden="false" customHeight="false" outlineLevel="0" collapsed="false">
      <c r="A33" s="213" t="s">
        <v>118</v>
      </c>
      <c r="B33" s="214" t="s">
        <v>119</v>
      </c>
      <c r="C33" s="215" t="s">
        <v>122</v>
      </c>
      <c r="D33" s="197" t="s">
        <v>128</v>
      </c>
      <c r="E33" s="216" t="n">
        <v>0</v>
      </c>
      <c r="F33" s="216" t="n">
        <v>0</v>
      </c>
      <c r="G33" s="216" t="n">
        <v>0</v>
      </c>
      <c r="H33" s="216" t="n">
        <v>4941320</v>
      </c>
      <c r="I33" s="216" t="n">
        <v>0</v>
      </c>
      <c r="J33" s="216" t="n">
        <v>0</v>
      </c>
      <c r="K33" s="217" t="n">
        <f aca="false">SUM(E33:J33)</f>
        <v>4941320</v>
      </c>
      <c r="L33" s="216" t="n">
        <v>117164060</v>
      </c>
      <c r="M33" s="207" t="n">
        <f aca="false">K33*$O$15/1000</f>
        <v>34844.5415333333</v>
      </c>
      <c r="P33" s="210" t="n">
        <f aca="false">K33/$K$20</f>
        <v>0.00935226387203906</v>
      </c>
      <c r="Q33" s="211" t="n">
        <f aca="false">RANK(P33,$P$29:$P$78)</f>
        <v>5</v>
      </c>
      <c r="R33" s="200" t="n">
        <f aca="false">L33/$L$20</f>
        <v>0.0205525363987423</v>
      </c>
      <c r="S33" s="211" t="n">
        <f aca="false">RANK(R33,$R$29:$R$78)</f>
        <v>8</v>
      </c>
      <c r="U33" s="212" t="n">
        <f aca="false">VLOOKUP(D33,DVactu!$A$2:$D$198,4,0)</f>
        <v>7.00205466994841</v>
      </c>
      <c r="V33" s="202" t="n">
        <f aca="false">IF(ISERROR(E33/$U33),0,E33/$U33)</f>
        <v>0</v>
      </c>
      <c r="W33" s="202" t="n">
        <f aca="false">IF(ISERROR(F33/$U33),0,F33/$U33)</f>
        <v>0</v>
      </c>
      <c r="X33" s="202" t="n">
        <f aca="false">IF(ISERROR(G33/$U33),0,G33/$U33)</f>
        <v>0</v>
      </c>
      <c r="Y33" s="202" t="n">
        <f aca="false">IF(ISERROR(H33/$U33),0,H33/$U33)</f>
        <v>705695.718316408</v>
      </c>
      <c r="Z33" s="202" t="n">
        <f aca="false">IF(ISERROR(I33/$U33),0,I33/$U33)</f>
        <v>0</v>
      </c>
      <c r="AA33" s="202" t="n">
        <f aca="false">IF(ISERROR(J33/$U33),0,J33/$U33)</f>
        <v>0</v>
      </c>
      <c r="AB33" s="199" t="n">
        <f aca="false">SUM(V33:AA33)</f>
        <v>705695.718316408</v>
      </c>
      <c r="AC33" s="202" t="n">
        <f aca="false">IF(ISERROR(L33/$U33),0,L33/$U33)</f>
        <v>16732811.3707606</v>
      </c>
    </row>
    <row r="34" customFormat="false" ht="14.65" hidden="true" customHeight="false" outlineLevel="0" collapsed="false">
      <c r="A34" s="195" t="s">
        <v>118</v>
      </c>
      <c r="B34" s="195" t="s">
        <v>119</v>
      </c>
      <c r="C34" s="196" t="s">
        <v>129</v>
      </c>
      <c r="D34" s="197" t="s">
        <v>130</v>
      </c>
      <c r="E34" s="198" t="n">
        <v>0</v>
      </c>
      <c r="F34" s="198" t="n">
        <v>0</v>
      </c>
      <c r="G34" s="198" t="n">
        <v>0</v>
      </c>
      <c r="H34" s="198" t="n">
        <v>506184</v>
      </c>
      <c r="I34" s="198" t="n">
        <v>0</v>
      </c>
      <c r="J34" s="198" t="n">
        <v>0</v>
      </c>
      <c r="K34" s="199" t="n">
        <f aca="false">SUM(E34:J34)</f>
        <v>506184</v>
      </c>
      <c r="L34" s="198" t="n">
        <v>7636473.6</v>
      </c>
      <c r="M34" s="29"/>
      <c r="P34" s="200" t="n">
        <f aca="false">K34/$K$20</f>
        <v>0.000958036786891806</v>
      </c>
      <c r="Q34" s="201" t="n">
        <f aca="false">RANK(P34,$P$29:$P$78)</f>
        <v>10</v>
      </c>
      <c r="R34" s="200" t="n">
        <f aca="false">L34/$L$20</f>
        <v>0.00133956523546585</v>
      </c>
      <c r="S34" s="201" t="n">
        <f aca="false">RANK(R34,$R$29:$R$78)</f>
        <v>18</v>
      </c>
      <c r="U34" s="212" t="n">
        <f aca="false">VLOOKUP(D34,DVactu!$A$2:$D$198,4,0)</f>
        <v>7.00205466994841</v>
      </c>
      <c r="V34" s="202" t="n">
        <f aca="false">IF(ISERROR(E34/$U34),0,E34/$U34)</f>
        <v>0</v>
      </c>
      <c r="W34" s="202" t="n">
        <f aca="false">IF(ISERROR(F34/$U34),0,F34/$U34)</f>
        <v>0</v>
      </c>
      <c r="X34" s="202" t="n">
        <f aca="false">IF(ISERROR(G34/$U34),0,G34/$U34)</f>
        <v>0</v>
      </c>
      <c r="Y34" s="202" t="n">
        <f aca="false">IF(ISERROR(H34/$U34),0,H34/$U34)</f>
        <v>72290.7809007052</v>
      </c>
      <c r="Z34" s="202" t="n">
        <f aca="false">IF(ISERROR(I34/$U34),0,I34/$U34)</f>
        <v>0</v>
      </c>
      <c r="AA34" s="202" t="n">
        <f aca="false">IF(ISERROR(J34/$U34),0,J34/$U34)</f>
        <v>0</v>
      </c>
      <c r="AB34" s="199" t="n">
        <f aca="false">SUM(V34:AA34)</f>
        <v>72290.7809007052</v>
      </c>
      <c r="AC34" s="202" t="n">
        <f aca="false">IF(ISERROR(L34/$U34),0,L34/$U34)</f>
        <v>1090604.68104804</v>
      </c>
    </row>
    <row r="35" customFormat="false" ht="14.65" hidden="true" customHeight="false" outlineLevel="0" collapsed="false">
      <c r="A35" s="195" t="s">
        <v>118</v>
      </c>
      <c r="B35" s="195" t="s">
        <v>119</v>
      </c>
      <c r="C35" s="196" t="s">
        <v>131</v>
      </c>
      <c r="D35" s="197" t="s">
        <v>132</v>
      </c>
      <c r="E35" s="198" t="n">
        <v>0</v>
      </c>
      <c r="F35" s="198" t="n">
        <v>0</v>
      </c>
      <c r="G35" s="198" t="n">
        <v>0</v>
      </c>
      <c r="H35" s="198" t="n">
        <v>0</v>
      </c>
      <c r="I35" s="198" t="n">
        <v>0</v>
      </c>
      <c r="J35" s="198" t="n">
        <v>0</v>
      </c>
      <c r="K35" s="199"/>
      <c r="L35" s="198" t="n">
        <v>0</v>
      </c>
      <c r="M35" s="29"/>
      <c r="P35" s="200" t="n">
        <f aca="false">K35/$K$20</f>
        <v>0</v>
      </c>
      <c r="Q35" s="201" t="n">
        <f aca="false">RANK(P35,$P$29:$P$78)</f>
        <v>11</v>
      </c>
      <c r="R35" s="200" t="n">
        <f aca="false">L35/$L$20</f>
        <v>0</v>
      </c>
      <c r="S35" s="201" t="n">
        <f aca="false">RANK(R35,$R$29:$R$78)</f>
        <v>24</v>
      </c>
      <c r="U35" s="212" t="e">
        <f aca="false">VLOOKUP(D35,DVactu!$A$2:$D$198,4,0)</f>
        <v>#N/A</v>
      </c>
      <c r="V35" s="202" t="n">
        <f aca="false">IF(ISERROR(E35/$U35),0,E35/$U35)</f>
        <v>0</v>
      </c>
      <c r="W35" s="202" t="n">
        <f aca="false">IF(ISERROR(F35/$U35),0,F35/$U35)</f>
        <v>0</v>
      </c>
      <c r="X35" s="202" t="n">
        <f aca="false">IF(ISERROR(G35/$U35),0,G35/$U35)</f>
        <v>0</v>
      </c>
      <c r="Y35" s="202" t="n">
        <f aca="false">IF(ISERROR(H35/$U35),0,H35/$U35)</f>
        <v>0</v>
      </c>
      <c r="Z35" s="202" t="n">
        <f aca="false">IF(ISERROR(I35/$U35),0,I35/$U35)</f>
        <v>0</v>
      </c>
      <c r="AA35" s="202" t="n">
        <f aca="false">IF(ISERROR(J35/$U35),0,J35/$U35)</f>
        <v>0</v>
      </c>
      <c r="AB35" s="199" t="n">
        <f aca="false">SUM(V35:AA35)</f>
        <v>0</v>
      </c>
      <c r="AC35" s="202" t="n">
        <f aca="false">IF(ISERROR(L35/$U35),0,L35/$U35)</f>
        <v>0</v>
      </c>
    </row>
    <row r="36" customFormat="false" ht="19.9" hidden="true" customHeight="false" outlineLevel="0" collapsed="false">
      <c r="A36" s="195" t="s">
        <v>118</v>
      </c>
      <c r="B36" s="195" t="s">
        <v>119</v>
      </c>
      <c r="C36" s="196" t="s">
        <v>133</v>
      </c>
      <c r="D36" s="197" t="s">
        <v>134</v>
      </c>
      <c r="E36" s="198" t="n">
        <v>0</v>
      </c>
      <c r="F36" s="198" t="n">
        <v>0</v>
      </c>
      <c r="G36" s="198" t="n">
        <v>0</v>
      </c>
      <c r="H36" s="198" t="n">
        <v>0</v>
      </c>
      <c r="I36" s="198" t="n">
        <v>0</v>
      </c>
      <c r="J36" s="198" t="n">
        <v>0</v>
      </c>
      <c r="K36" s="199"/>
      <c r="L36" s="198" t="n">
        <v>0</v>
      </c>
      <c r="M36" s="29"/>
      <c r="P36" s="200"/>
      <c r="Q36" s="201"/>
      <c r="R36" s="200"/>
      <c r="S36" s="201"/>
      <c r="U36" s="212"/>
      <c r="V36" s="202"/>
      <c r="W36" s="202"/>
      <c r="X36" s="202"/>
      <c r="Y36" s="202"/>
      <c r="Z36" s="202"/>
      <c r="AA36" s="202"/>
      <c r="AB36" s="199"/>
      <c r="AC36" s="202"/>
    </row>
    <row r="37" customFormat="false" ht="14.65" hidden="true" customHeight="false" outlineLevel="0" collapsed="false">
      <c r="A37" s="195" t="s">
        <v>118</v>
      </c>
      <c r="B37" s="116" t="s">
        <v>135</v>
      </c>
      <c r="C37" s="196" t="s">
        <v>136</v>
      </c>
      <c r="D37" s="197" t="s">
        <v>137</v>
      </c>
      <c r="E37" s="198" t="n">
        <v>0</v>
      </c>
      <c r="F37" s="198" t="n">
        <v>0</v>
      </c>
      <c r="G37" s="198" t="n">
        <v>0</v>
      </c>
      <c r="H37" s="198" t="n">
        <v>0</v>
      </c>
      <c r="I37" s="198" t="n">
        <v>0</v>
      </c>
      <c r="J37" s="198" t="n">
        <v>0</v>
      </c>
      <c r="K37" s="199" t="n">
        <f aca="false">SUM(E37:J37)</f>
        <v>0</v>
      </c>
      <c r="L37" s="198" t="n">
        <v>0</v>
      </c>
      <c r="M37" s="29"/>
      <c r="P37" s="200" t="n">
        <f aca="false">K37/$K$20</f>
        <v>0</v>
      </c>
      <c r="Q37" s="201" t="n">
        <f aca="false">RANK(P37,$P$29:$P$78)</f>
        <v>11</v>
      </c>
      <c r="R37" s="200" t="n">
        <f aca="false">L37/$L$20</f>
        <v>0</v>
      </c>
      <c r="S37" s="201" t="n">
        <f aca="false">RANK(R37,$R$29:$R$78)</f>
        <v>24</v>
      </c>
      <c r="U37" s="212" t="e">
        <f aca="false">VLOOKUP(D37,DVactu!$A$2:$D$198,4,0)</f>
        <v>#N/A</v>
      </c>
      <c r="V37" s="202" t="n">
        <f aca="false">IF(ISERROR(E37/$U37),0,E37/$U37)</f>
        <v>0</v>
      </c>
      <c r="W37" s="202" t="n">
        <f aca="false">IF(ISERROR(F37/$U37),0,F37/$U37)</f>
        <v>0</v>
      </c>
      <c r="X37" s="202" t="n">
        <f aca="false">IF(ISERROR(G37/$U37),0,G37/$U37)</f>
        <v>0</v>
      </c>
      <c r="Y37" s="202" t="n">
        <f aca="false">IF(ISERROR(H37/$U37),0,H37/$U37)</f>
        <v>0</v>
      </c>
      <c r="Z37" s="202" t="n">
        <f aca="false">IF(ISERROR(I37/$U37),0,I37/$U37)</f>
        <v>0</v>
      </c>
      <c r="AA37" s="202" t="n">
        <f aca="false">IF(ISERROR(J37/$U37),0,J37/$U37)</f>
        <v>0</v>
      </c>
      <c r="AB37" s="199" t="n">
        <f aca="false">SUM(V37:AA37)</f>
        <v>0</v>
      </c>
      <c r="AC37" s="202" t="n">
        <f aca="false">IF(ISERROR(L37/$U37),0,L37/$U37)</f>
        <v>0</v>
      </c>
    </row>
    <row r="38" customFormat="false" ht="14.65" hidden="true" customHeight="false" outlineLevel="0" collapsed="false">
      <c r="A38" s="195" t="s">
        <v>118</v>
      </c>
      <c r="B38" s="116" t="s">
        <v>135</v>
      </c>
      <c r="C38" s="196" t="s">
        <v>138</v>
      </c>
      <c r="D38" s="197" t="s">
        <v>139</v>
      </c>
      <c r="E38" s="198" t="n">
        <v>0</v>
      </c>
      <c r="F38" s="198" t="n">
        <v>0</v>
      </c>
      <c r="G38" s="198" t="n">
        <v>0</v>
      </c>
      <c r="H38" s="198" t="n">
        <v>0</v>
      </c>
      <c r="I38" s="198" t="n">
        <v>0</v>
      </c>
      <c r="J38" s="198" t="n">
        <v>0</v>
      </c>
      <c r="K38" s="199" t="n">
        <f aca="false">SUM(E38:J38)</f>
        <v>0</v>
      </c>
      <c r="L38" s="198" t="n">
        <v>424292208</v>
      </c>
      <c r="M38" s="29"/>
      <c r="P38" s="200" t="n">
        <f aca="false">K38/$K$20</f>
        <v>0</v>
      </c>
      <c r="Q38" s="201" t="n">
        <f aca="false">RANK(P38,$P$29:$P$78)</f>
        <v>11</v>
      </c>
      <c r="R38" s="200" t="n">
        <f aca="false">L38/$L$20</f>
        <v>0.0744279521264691</v>
      </c>
      <c r="S38" s="201" t="n">
        <f aca="false">RANK(R38,$R$29:$R$78)</f>
        <v>3</v>
      </c>
      <c r="U38" s="212" t="e">
        <f aca="false">VLOOKUP(D38,DVactu!$A$2:$D$198,4,0)</f>
        <v>#N/A</v>
      </c>
      <c r="V38" s="202" t="n">
        <f aca="false">IF(ISERROR(E38/$U38),0,E38/$U38)</f>
        <v>0</v>
      </c>
      <c r="W38" s="202" t="n">
        <f aca="false">IF(ISERROR(F38/$U38),0,F38/$U38)</f>
        <v>0</v>
      </c>
      <c r="X38" s="202" t="n">
        <f aca="false">IF(ISERROR(G38/$U38),0,G38/$U38)</f>
        <v>0</v>
      </c>
      <c r="Y38" s="202" t="n">
        <f aca="false">IF(ISERROR(H38/$U38),0,H38/$U38)</f>
        <v>0</v>
      </c>
      <c r="Z38" s="202" t="n">
        <f aca="false">IF(ISERROR(I38/$U38),0,I38/$U38)</f>
        <v>0</v>
      </c>
      <c r="AA38" s="202" t="n">
        <f aca="false">IF(ISERROR(J38/$U38),0,J38/$U38)</f>
        <v>0</v>
      </c>
      <c r="AB38" s="199" t="n">
        <f aca="false">SUM(V38:AA38)</f>
        <v>0</v>
      </c>
      <c r="AC38" s="202" t="n">
        <f aca="false">IF(ISERROR(L38/$U38),0,L38/$U38)</f>
        <v>0</v>
      </c>
    </row>
    <row r="39" customFormat="false" ht="14.65" hidden="true" customHeight="false" outlineLevel="0" collapsed="false">
      <c r="A39" s="195" t="s">
        <v>118</v>
      </c>
      <c r="B39" s="116" t="s">
        <v>135</v>
      </c>
      <c r="C39" s="196" t="s">
        <v>140</v>
      </c>
      <c r="D39" s="197" t="s">
        <v>141</v>
      </c>
      <c r="E39" s="198" t="n">
        <v>0</v>
      </c>
      <c r="F39" s="198" t="n">
        <v>0</v>
      </c>
      <c r="G39" s="198" t="n">
        <v>0</v>
      </c>
      <c r="H39" s="198" t="n">
        <v>0</v>
      </c>
      <c r="I39" s="198" t="n">
        <v>0</v>
      </c>
      <c r="J39" s="198" t="n">
        <v>0</v>
      </c>
      <c r="K39" s="199" t="n">
        <f aca="false">SUM(E39:J39)</f>
        <v>0</v>
      </c>
      <c r="L39" s="198" t="n">
        <v>912000</v>
      </c>
      <c r="M39" s="29"/>
      <c r="P39" s="200" t="n">
        <f aca="false">K39/$K$20</f>
        <v>0</v>
      </c>
      <c r="Q39" s="201" t="n">
        <f aca="false">RANK(P39,$P$29:$P$78)</f>
        <v>11</v>
      </c>
      <c r="R39" s="200" t="n">
        <f aca="false">L39/$L$20</f>
        <v>0.000159980058694219</v>
      </c>
      <c r="S39" s="201" t="n">
        <f aca="false">RANK(R39,$R$29:$R$78)</f>
        <v>21</v>
      </c>
      <c r="U39" s="212" t="n">
        <f aca="false">VLOOKUP(D39,DVactu!$A$2:$D$198,4,0)</f>
        <v>1.96153846153846</v>
      </c>
      <c r="V39" s="202" t="n">
        <f aca="false">IF(ISERROR(E39/$U39),0,E39/$U39)</f>
        <v>0</v>
      </c>
      <c r="W39" s="202" t="n">
        <f aca="false">IF(ISERROR(F39/$U39),0,F39/$U39)</f>
        <v>0</v>
      </c>
      <c r="X39" s="202" t="n">
        <f aca="false">IF(ISERROR(G39/$U39),0,G39/$U39)</f>
        <v>0</v>
      </c>
      <c r="Y39" s="202" t="n">
        <f aca="false">IF(ISERROR(H39/$U39),0,H39/$U39)</f>
        <v>0</v>
      </c>
      <c r="Z39" s="202" t="n">
        <f aca="false">IF(ISERROR(I39/$U39),0,I39/$U39)</f>
        <v>0</v>
      </c>
      <c r="AA39" s="202" t="n">
        <f aca="false">IF(ISERROR(J39/$U39),0,J39/$U39)</f>
        <v>0</v>
      </c>
      <c r="AB39" s="199" t="n">
        <f aca="false">SUM(V39:AA39)</f>
        <v>0</v>
      </c>
      <c r="AC39" s="202" t="n">
        <f aca="false">IF(ISERROR(L39/$U39),0,L39/$U39)</f>
        <v>464941.176470589</v>
      </c>
    </row>
    <row r="40" customFormat="false" ht="14.65" hidden="true" customHeight="false" outlineLevel="0" collapsed="false">
      <c r="A40" s="195" t="s">
        <v>118</v>
      </c>
      <c r="B40" s="116" t="s">
        <v>142</v>
      </c>
      <c r="C40" s="196" t="s">
        <v>143</v>
      </c>
      <c r="D40" s="197" t="s">
        <v>144</v>
      </c>
      <c r="E40" s="198" t="n">
        <v>0</v>
      </c>
      <c r="F40" s="198" t="n">
        <v>0</v>
      </c>
      <c r="G40" s="198" t="n">
        <v>0</v>
      </c>
      <c r="H40" s="198" t="n">
        <v>0</v>
      </c>
      <c r="I40" s="198" t="n">
        <v>0</v>
      </c>
      <c r="J40" s="198" t="n">
        <v>0</v>
      </c>
      <c r="K40" s="199" t="n">
        <f aca="false">SUM(E40:J40)</f>
        <v>0</v>
      </c>
      <c r="L40" s="198" t="n">
        <v>0</v>
      </c>
      <c r="M40" s="29"/>
      <c r="P40" s="200" t="n">
        <f aca="false">K40/$K$20</f>
        <v>0</v>
      </c>
      <c r="Q40" s="201" t="n">
        <f aca="false">RANK(P40,$P$29:$P$78)</f>
        <v>11</v>
      </c>
      <c r="R40" s="200" t="n">
        <f aca="false">L40/$L$20</f>
        <v>0</v>
      </c>
      <c r="S40" s="201" t="n">
        <f aca="false">RANK(R40,$R$29:$R$78)</f>
        <v>24</v>
      </c>
      <c r="U40" s="212" t="e">
        <f aca="false">VLOOKUP(D40,DVactu!$A$2:$D$198,4,0)</f>
        <v>#N/A</v>
      </c>
      <c r="V40" s="202" t="n">
        <f aca="false">IF(ISERROR(E40/$U40),0,E40/$U40)</f>
        <v>0</v>
      </c>
      <c r="W40" s="202" t="n">
        <f aca="false">IF(ISERROR(F40/$U40),0,F40/$U40)</f>
        <v>0</v>
      </c>
      <c r="X40" s="202" t="n">
        <f aca="false">IF(ISERROR(G40/$U40),0,G40/$U40)</f>
        <v>0</v>
      </c>
      <c r="Y40" s="202" t="n">
        <f aca="false">IF(ISERROR(H40/$U40),0,H40/$U40)</f>
        <v>0</v>
      </c>
      <c r="Z40" s="202" t="n">
        <f aca="false">IF(ISERROR(I40/$U40),0,I40/$U40)</f>
        <v>0</v>
      </c>
      <c r="AA40" s="202" t="n">
        <f aca="false">IF(ISERROR(J40/$U40),0,J40/$U40)</f>
        <v>0</v>
      </c>
      <c r="AB40" s="199" t="n">
        <f aca="false">SUM(V40:AA40)</f>
        <v>0</v>
      </c>
      <c r="AC40" s="202" t="n">
        <f aca="false">IF(ISERROR(L40/$U40),0,L40/$U40)</f>
        <v>0</v>
      </c>
    </row>
    <row r="41" customFormat="false" ht="14.65" hidden="true" customHeight="false" outlineLevel="0" collapsed="false">
      <c r="A41" s="195" t="s">
        <v>118</v>
      </c>
      <c r="B41" s="116" t="s">
        <v>142</v>
      </c>
      <c r="C41" s="196" t="s">
        <v>145</v>
      </c>
      <c r="D41" s="197" t="s">
        <v>146</v>
      </c>
      <c r="E41" s="198" t="n">
        <v>0</v>
      </c>
      <c r="F41" s="198" t="n">
        <v>0</v>
      </c>
      <c r="G41" s="198" t="n">
        <v>0</v>
      </c>
      <c r="H41" s="198" t="n">
        <v>0</v>
      </c>
      <c r="I41" s="198" t="n">
        <v>0</v>
      </c>
      <c r="J41" s="198" t="n">
        <v>0</v>
      </c>
      <c r="K41" s="199" t="n">
        <f aca="false">SUM(E41:J41)</f>
        <v>0</v>
      </c>
      <c r="L41" s="198" t="n">
        <v>0</v>
      </c>
      <c r="M41" s="29"/>
      <c r="P41" s="200" t="n">
        <f aca="false">K41/$K$20</f>
        <v>0</v>
      </c>
      <c r="Q41" s="201" t="n">
        <f aca="false">RANK(P41,$P$29:$P$78)</f>
        <v>11</v>
      </c>
      <c r="R41" s="200" t="n">
        <f aca="false">L41/$L$20</f>
        <v>0</v>
      </c>
      <c r="S41" s="201" t="n">
        <f aca="false">RANK(R41,$R$29:$R$78)</f>
        <v>24</v>
      </c>
      <c r="U41" s="212" t="e">
        <f aca="false">VLOOKUP(D41,DVactu!$A$2:$D$198,4,0)</f>
        <v>#N/A</v>
      </c>
      <c r="V41" s="202" t="n">
        <f aca="false">IF(ISERROR(E41/$U41),0,E41/$U41)</f>
        <v>0</v>
      </c>
      <c r="W41" s="202" t="n">
        <f aca="false">IF(ISERROR(F41/$U41),0,F41/$U41)</f>
        <v>0</v>
      </c>
      <c r="X41" s="202" t="n">
        <f aca="false">IF(ISERROR(G41/$U41),0,G41/$U41)</f>
        <v>0</v>
      </c>
      <c r="Y41" s="202" t="n">
        <f aca="false">IF(ISERROR(H41/$U41),0,H41/$U41)</f>
        <v>0</v>
      </c>
      <c r="Z41" s="202" t="n">
        <f aca="false">IF(ISERROR(I41/$U41),0,I41/$U41)</f>
        <v>0</v>
      </c>
      <c r="AA41" s="202" t="n">
        <f aca="false">IF(ISERROR(J41/$U41),0,J41/$U41)</f>
        <v>0</v>
      </c>
      <c r="AB41" s="199" t="n">
        <f aca="false">SUM(V41:AA41)</f>
        <v>0</v>
      </c>
      <c r="AC41" s="202" t="n">
        <f aca="false">IF(ISERROR(L41/$U41),0,L41/$U41)</f>
        <v>0</v>
      </c>
    </row>
    <row r="42" customFormat="false" ht="14.65" hidden="true" customHeight="false" outlineLevel="0" collapsed="false">
      <c r="A42" s="195" t="s">
        <v>118</v>
      </c>
      <c r="B42" s="116" t="s">
        <v>142</v>
      </c>
      <c r="C42" s="196" t="s">
        <v>147</v>
      </c>
      <c r="D42" s="197" t="s">
        <v>148</v>
      </c>
      <c r="E42" s="198" t="n">
        <v>0</v>
      </c>
      <c r="F42" s="198" t="n">
        <v>0</v>
      </c>
      <c r="G42" s="198" t="n">
        <v>0</v>
      </c>
      <c r="H42" s="198" t="n">
        <v>0</v>
      </c>
      <c r="I42" s="198" t="n">
        <v>0</v>
      </c>
      <c r="J42" s="198" t="n">
        <v>0</v>
      </c>
      <c r="K42" s="199" t="n">
        <f aca="false">SUM(E42:J42)</f>
        <v>0</v>
      </c>
      <c r="L42" s="198" t="n">
        <v>0</v>
      </c>
      <c r="M42" s="29"/>
      <c r="P42" s="200" t="n">
        <f aca="false">K42/$K$20</f>
        <v>0</v>
      </c>
      <c r="Q42" s="201" t="n">
        <f aca="false">RANK(P42,$P$29:$P$78)</f>
        <v>11</v>
      </c>
      <c r="R42" s="200" t="n">
        <f aca="false">L42/$L$20</f>
        <v>0</v>
      </c>
      <c r="S42" s="201" t="n">
        <f aca="false">RANK(R42,$R$29:$R$78)</f>
        <v>24</v>
      </c>
      <c r="U42" s="212" t="e">
        <f aca="false">VLOOKUP(D42,DVactu!$A$2:$D$198,4,0)</f>
        <v>#N/A</v>
      </c>
      <c r="V42" s="202" t="n">
        <f aca="false">IF(ISERROR(E42/$U42),0,E42/$U42)</f>
        <v>0</v>
      </c>
      <c r="W42" s="202" t="n">
        <f aca="false">IF(ISERROR(F42/$U42),0,F42/$U42)</f>
        <v>0</v>
      </c>
      <c r="X42" s="202" t="n">
        <f aca="false">IF(ISERROR(G42/$U42),0,G42/$U42)</f>
        <v>0</v>
      </c>
      <c r="Y42" s="202" t="n">
        <f aca="false">IF(ISERROR(H42/$U42),0,H42/$U42)</f>
        <v>0</v>
      </c>
      <c r="Z42" s="202" t="n">
        <f aca="false">IF(ISERROR(I42/$U42),0,I42/$U42)</f>
        <v>0</v>
      </c>
      <c r="AA42" s="202" t="n">
        <f aca="false">IF(ISERROR(J42/$U42),0,J42/$U42)</f>
        <v>0</v>
      </c>
      <c r="AB42" s="199" t="n">
        <f aca="false">SUM(V42:AA42)</f>
        <v>0</v>
      </c>
      <c r="AC42" s="202" t="n">
        <f aca="false">IF(ISERROR(L42/$U42),0,L42/$U42)</f>
        <v>0</v>
      </c>
    </row>
    <row r="43" customFormat="false" ht="14.65" hidden="true" customHeight="false" outlineLevel="0" collapsed="false">
      <c r="A43" s="195" t="s">
        <v>118</v>
      </c>
      <c r="B43" s="116" t="s">
        <v>142</v>
      </c>
      <c r="C43" s="196" t="s">
        <v>149</v>
      </c>
      <c r="D43" s="197" t="s">
        <v>150</v>
      </c>
      <c r="E43" s="198" t="n">
        <v>0</v>
      </c>
      <c r="F43" s="198" t="n">
        <v>0</v>
      </c>
      <c r="G43" s="198" t="n">
        <v>0</v>
      </c>
      <c r="H43" s="198" t="n">
        <v>0</v>
      </c>
      <c r="I43" s="198" t="n">
        <v>0</v>
      </c>
      <c r="J43" s="198" t="n">
        <v>0</v>
      </c>
      <c r="K43" s="199" t="n">
        <f aca="false">SUM(E43:J43)</f>
        <v>0</v>
      </c>
      <c r="L43" s="198" t="n">
        <v>0</v>
      </c>
      <c r="M43" s="29"/>
      <c r="P43" s="200" t="n">
        <f aca="false">K43/$K$20</f>
        <v>0</v>
      </c>
      <c r="Q43" s="201" t="n">
        <f aca="false">RANK(P43,$P$29:$P$78)</f>
        <v>11</v>
      </c>
      <c r="R43" s="200" t="n">
        <f aca="false">L43/$L$20</f>
        <v>0</v>
      </c>
      <c r="S43" s="201" t="n">
        <f aca="false">RANK(R43,$R$29:$R$78)</f>
        <v>24</v>
      </c>
      <c r="U43" s="212" t="e">
        <f aca="false">VLOOKUP(D43,DVactu!$A$2:$D$198,4,0)</f>
        <v>#N/A</v>
      </c>
      <c r="V43" s="202" t="n">
        <f aca="false">IF(ISERROR(E43/$U43),0,E43/$U43)</f>
        <v>0</v>
      </c>
      <c r="W43" s="202" t="n">
        <f aca="false">IF(ISERROR(F43/$U43),0,F43/$U43)</f>
        <v>0</v>
      </c>
      <c r="X43" s="202" t="n">
        <f aca="false">IF(ISERROR(G43/$U43),0,G43/$U43)</f>
        <v>0</v>
      </c>
      <c r="Y43" s="202" t="n">
        <f aca="false">IF(ISERROR(H43/$U43),0,H43/$U43)</f>
        <v>0</v>
      </c>
      <c r="Z43" s="202" t="n">
        <f aca="false">IF(ISERROR(I43/$U43),0,I43/$U43)</f>
        <v>0</v>
      </c>
      <c r="AA43" s="202" t="n">
        <f aca="false">IF(ISERROR(J43/$U43),0,J43/$U43)</f>
        <v>0</v>
      </c>
      <c r="AB43" s="199" t="n">
        <f aca="false">SUM(V43:AA43)</f>
        <v>0</v>
      </c>
      <c r="AC43" s="202" t="n">
        <f aca="false">IF(ISERROR(L43/$U43),0,L43/$U43)</f>
        <v>0</v>
      </c>
    </row>
    <row r="44" customFormat="false" ht="14.65" hidden="true" customHeight="false" outlineLevel="0" collapsed="false">
      <c r="A44" s="195" t="s">
        <v>118</v>
      </c>
      <c r="B44" s="116" t="s">
        <v>142</v>
      </c>
      <c r="C44" s="196" t="s">
        <v>151</v>
      </c>
      <c r="D44" s="197" t="s">
        <v>152</v>
      </c>
      <c r="E44" s="198" t="n">
        <v>0</v>
      </c>
      <c r="F44" s="198" t="n">
        <v>0</v>
      </c>
      <c r="G44" s="198" t="n">
        <v>0</v>
      </c>
      <c r="H44" s="198" t="n">
        <v>0</v>
      </c>
      <c r="I44" s="198" t="n">
        <v>0</v>
      </c>
      <c r="J44" s="198" t="n">
        <v>0</v>
      </c>
      <c r="K44" s="199" t="n">
        <f aca="false">SUM(E44:J44)</f>
        <v>0</v>
      </c>
      <c r="L44" s="198" t="n">
        <v>0</v>
      </c>
      <c r="M44" s="29"/>
      <c r="P44" s="200" t="n">
        <f aca="false">K44/$K$20</f>
        <v>0</v>
      </c>
      <c r="Q44" s="201" t="n">
        <f aca="false">RANK(P44,$P$29:$P$78)</f>
        <v>11</v>
      </c>
      <c r="R44" s="200" t="n">
        <f aca="false">L44/$L$20</f>
        <v>0</v>
      </c>
      <c r="S44" s="201" t="n">
        <f aca="false">RANK(R44,$R$29:$R$78)</f>
        <v>24</v>
      </c>
      <c r="U44" s="212" t="e">
        <f aca="false">VLOOKUP(D44,DVactu!$A$2:$D$198,4,0)</f>
        <v>#N/A</v>
      </c>
      <c r="V44" s="202" t="n">
        <f aca="false">IF(ISERROR(E44/$U44),0,E44/$U44)</f>
        <v>0</v>
      </c>
      <c r="W44" s="202" t="n">
        <f aca="false">IF(ISERROR(F44/$U44),0,F44/$U44)</f>
        <v>0</v>
      </c>
      <c r="X44" s="202" t="n">
        <f aca="false">IF(ISERROR(G44/$U44),0,G44/$U44)</f>
        <v>0</v>
      </c>
      <c r="Y44" s="202" t="n">
        <f aca="false">IF(ISERROR(H44/$U44),0,H44/$U44)</f>
        <v>0</v>
      </c>
      <c r="Z44" s="202" t="n">
        <f aca="false">IF(ISERROR(I44/$U44),0,I44/$U44)</f>
        <v>0</v>
      </c>
      <c r="AA44" s="202" t="n">
        <f aca="false">IF(ISERROR(J44/$U44),0,J44/$U44)</f>
        <v>0</v>
      </c>
      <c r="AB44" s="199" t="n">
        <f aca="false">SUM(V44:AA44)</f>
        <v>0</v>
      </c>
      <c r="AC44" s="202" t="n">
        <f aca="false">IF(ISERROR(L44/$U44),0,L44/$U44)</f>
        <v>0</v>
      </c>
    </row>
    <row r="45" customFormat="false" ht="14.65" hidden="true" customHeight="false" outlineLevel="0" collapsed="false">
      <c r="A45" s="195" t="s">
        <v>118</v>
      </c>
      <c r="B45" s="116" t="s">
        <v>142</v>
      </c>
      <c r="C45" s="196" t="s">
        <v>153</v>
      </c>
      <c r="D45" s="197" t="s">
        <v>154</v>
      </c>
      <c r="E45" s="198" t="n">
        <v>0</v>
      </c>
      <c r="F45" s="198" t="n">
        <v>0</v>
      </c>
      <c r="G45" s="198" t="n">
        <v>0</v>
      </c>
      <c r="H45" s="198" t="n">
        <v>0</v>
      </c>
      <c r="I45" s="198" t="n">
        <v>0</v>
      </c>
      <c r="J45" s="198" t="n">
        <v>0</v>
      </c>
      <c r="K45" s="199" t="n">
        <f aca="false">SUM(E45:J45)</f>
        <v>0</v>
      </c>
      <c r="L45" s="198" t="n">
        <v>0</v>
      </c>
      <c r="M45" s="29"/>
      <c r="P45" s="200" t="n">
        <f aca="false">K45/$K$20</f>
        <v>0</v>
      </c>
      <c r="Q45" s="201" t="n">
        <f aca="false">RANK(P45,$P$29:$P$78)</f>
        <v>11</v>
      </c>
      <c r="R45" s="200" t="n">
        <f aca="false">L45/$L$20</f>
        <v>0</v>
      </c>
      <c r="S45" s="201" t="n">
        <f aca="false">RANK(R45,$R$29:$R$78)</f>
        <v>24</v>
      </c>
      <c r="U45" s="212" t="e">
        <f aca="false">VLOOKUP(D45,DVactu!$A$2:$D$198,4,0)</f>
        <v>#N/A</v>
      </c>
      <c r="V45" s="202" t="n">
        <f aca="false">IF(ISERROR(E45/$U45),0,E45/$U45)</f>
        <v>0</v>
      </c>
      <c r="W45" s="202" t="n">
        <f aca="false">IF(ISERROR(F45/$U45),0,F45/$U45)</f>
        <v>0</v>
      </c>
      <c r="X45" s="202" t="n">
        <f aca="false">IF(ISERROR(G45/$U45),0,G45/$U45)</f>
        <v>0</v>
      </c>
      <c r="Y45" s="202" t="n">
        <f aca="false">IF(ISERROR(H45/$U45),0,H45/$U45)</f>
        <v>0</v>
      </c>
      <c r="Z45" s="202" t="n">
        <f aca="false">IF(ISERROR(I45/$U45),0,I45/$U45)</f>
        <v>0</v>
      </c>
      <c r="AA45" s="202" t="n">
        <f aca="false">IF(ISERROR(J45/$U45),0,J45/$U45)</f>
        <v>0</v>
      </c>
      <c r="AB45" s="199" t="n">
        <f aca="false">SUM(V45:AA45)</f>
        <v>0</v>
      </c>
      <c r="AC45" s="202" t="n">
        <f aca="false">IF(ISERROR(L45/$U45),0,L45/$U45)</f>
        <v>0</v>
      </c>
    </row>
    <row r="46" customFormat="false" ht="14.65" hidden="true" customHeight="false" outlineLevel="0" collapsed="false">
      <c r="A46" s="195" t="s">
        <v>118</v>
      </c>
      <c r="B46" s="116" t="s">
        <v>142</v>
      </c>
      <c r="C46" s="196" t="s">
        <v>155</v>
      </c>
      <c r="D46" s="197" t="s">
        <v>156</v>
      </c>
      <c r="E46" s="198" t="n">
        <v>0</v>
      </c>
      <c r="F46" s="198" t="n">
        <v>0</v>
      </c>
      <c r="G46" s="198" t="n">
        <v>0</v>
      </c>
      <c r="H46" s="198" t="n">
        <v>0</v>
      </c>
      <c r="I46" s="198" t="n">
        <v>0</v>
      </c>
      <c r="J46" s="198" t="n">
        <v>0</v>
      </c>
      <c r="K46" s="199" t="n">
        <f aca="false">SUM(E46:J46)</f>
        <v>0</v>
      </c>
      <c r="L46" s="198" t="n">
        <v>0</v>
      </c>
      <c r="M46" s="29"/>
      <c r="P46" s="200" t="n">
        <f aca="false">K46/$K$20</f>
        <v>0</v>
      </c>
      <c r="Q46" s="201" t="n">
        <f aca="false">RANK(P46,$P$29:$P$78)</f>
        <v>11</v>
      </c>
      <c r="R46" s="200" t="n">
        <f aca="false">L46/$L$20</f>
        <v>0</v>
      </c>
      <c r="S46" s="201" t="n">
        <f aca="false">RANK(R46,$R$29:$R$78)</f>
        <v>24</v>
      </c>
      <c r="U46" s="212" t="e">
        <f aca="false">VLOOKUP(D46,DVactu!$A$2:$D$198,4,0)</f>
        <v>#N/A</v>
      </c>
      <c r="V46" s="202" t="n">
        <f aca="false">IF(ISERROR(E46/$U46),0,E46/$U46)</f>
        <v>0</v>
      </c>
      <c r="W46" s="202" t="n">
        <f aca="false">IF(ISERROR(F46/$U46),0,F46/$U46)</f>
        <v>0</v>
      </c>
      <c r="X46" s="202" t="n">
        <f aca="false">IF(ISERROR(G46/$U46),0,G46/$U46)</f>
        <v>0</v>
      </c>
      <c r="Y46" s="202" t="n">
        <f aca="false">IF(ISERROR(H46/$U46),0,H46/$U46)</f>
        <v>0</v>
      </c>
      <c r="Z46" s="202" t="n">
        <f aca="false">IF(ISERROR(I46/$U46),0,I46/$U46)</f>
        <v>0</v>
      </c>
      <c r="AA46" s="202" t="n">
        <f aca="false">IF(ISERROR(J46/$U46),0,J46/$U46)</f>
        <v>0</v>
      </c>
      <c r="AB46" s="199" t="n">
        <f aca="false">SUM(V46:AA46)</f>
        <v>0</v>
      </c>
      <c r="AC46" s="202" t="n">
        <f aca="false">IF(ISERROR(L46/$U46),0,L46/$U46)</f>
        <v>0</v>
      </c>
    </row>
    <row r="47" customFormat="false" ht="14.65" hidden="true" customHeight="false" outlineLevel="0" collapsed="false">
      <c r="A47" s="195" t="s">
        <v>118</v>
      </c>
      <c r="B47" s="116" t="s">
        <v>142</v>
      </c>
      <c r="C47" s="196" t="s">
        <v>157</v>
      </c>
      <c r="D47" s="197" t="s">
        <v>158</v>
      </c>
      <c r="E47" s="198" t="n">
        <v>0</v>
      </c>
      <c r="F47" s="198" t="n">
        <v>0</v>
      </c>
      <c r="G47" s="198" t="n">
        <v>0</v>
      </c>
      <c r="H47" s="198" t="n">
        <v>0</v>
      </c>
      <c r="I47" s="198" t="n">
        <v>0</v>
      </c>
      <c r="J47" s="198" t="n">
        <v>0</v>
      </c>
      <c r="K47" s="199" t="n">
        <f aca="false">SUM(E47:J47)</f>
        <v>0</v>
      </c>
      <c r="L47" s="198" t="n">
        <v>0</v>
      </c>
      <c r="M47" s="29"/>
      <c r="P47" s="200" t="n">
        <f aca="false">K47/$K$20</f>
        <v>0</v>
      </c>
      <c r="Q47" s="201" t="n">
        <f aca="false">RANK(P47,$P$29:$P$78)</f>
        <v>11</v>
      </c>
      <c r="R47" s="200" t="n">
        <f aca="false">L47/$L$20</f>
        <v>0</v>
      </c>
      <c r="S47" s="201" t="n">
        <f aca="false">RANK(R47,$R$29:$R$78)</f>
        <v>24</v>
      </c>
      <c r="U47" s="212" t="e">
        <f aca="false">VLOOKUP(D47,DVactu!$A$2:$D$198,4,0)</f>
        <v>#N/A</v>
      </c>
      <c r="V47" s="202" t="n">
        <f aca="false">IF(ISERROR(E47/$U47),0,E47/$U47)</f>
        <v>0</v>
      </c>
      <c r="W47" s="202" t="n">
        <f aca="false">IF(ISERROR(F47/$U47),0,F47/$U47)</f>
        <v>0</v>
      </c>
      <c r="X47" s="202" t="n">
        <f aca="false">IF(ISERROR(G47/$U47),0,G47/$U47)</f>
        <v>0</v>
      </c>
      <c r="Y47" s="202" t="n">
        <f aca="false">IF(ISERROR(H47/$U47),0,H47/$U47)</f>
        <v>0</v>
      </c>
      <c r="Z47" s="202" t="n">
        <f aca="false">IF(ISERROR(I47/$U47),0,I47/$U47)</f>
        <v>0</v>
      </c>
      <c r="AA47" s="202" t="n">
        <f aca="false">IF(ISERROR(J47/$U47),0,J47/$U47)</f>
        <v>0</v>
      </c>
      <c r="AB47" s="199" t="n">
        <f aca="false">SUM(V47:AA47)</f>
        <v>0</v>
      </c>
      <c r="AC47" s="202" t="n">
        <f aca="false">IF(ISERROR(L47/$U47),0,L47/$U47)</f>
        <v>0</v>
      </c>
    </row>
    <row r="48" customFormat="false" ht="14.65" hidden="true" customHeight="false" outlineLevel="0" collapsed="false">
      <c r="A48" s="195" t="s">
        <v>118</v>
      </c>
      <c r="B48" s="116" t="s">
        <v>142</v>
      </c>
      <c r="C48" s="196" t="s">
        <v>159</v>
      </c>
      <c r="D48" s="197" t="s">
        <v>160</v>
      </c>
      <c r="E48" s="198" t="n">
        <v>0</v>
      </c>
      <c r="F48" s="198" t="n">
        <v>0</v>
      </c>
      <c r="G48" s="198" t="n">
        <v>0</v>
      </c>
      <c r="H48" s="198" t="n">
        <v>0</v>
      </c>
      <c r="I48" s="198" t="n">
        <v>0</v>
      </c>
      <c r="J48" s="198" t="n">
        <v>0</v>
      </c>
      <c r="K48" s="199" t="n">
        <f aca="false">SUM(E48:J48)</f>
        <v>0</v>
      </c>
      <c r="L48" s="198" t="n">
        <v>0</v>
      </c>
      <c r="M48" s="29"/>
      <c r="P48" s="200" t="n">
        <f aca="false">K48/$K$20</f>
        <v>0</v>
      </c>
      <c r="Q48" s="201" t="n">
        <f aca="false">RANK(P48,$P$29:$P$78)</f>
        <v>11</v>
      </c>
      <c r="R48" s="200" t="n">
        <f aca="false">L48/$L$20</f>
        <v>0</v>
      </c>
      <c r="S48" s="201" t="n">
        <f aca="false">RANK(R48,$R$29:$R$78)</f>
        <v>24</v>
      </c>
      <c r="U48" s="212" t="e">
        <f aca="false">VLOOKUP(D48,DVactu!$A$2:$D$198,4,0)</f>
        <v>#N/A</v>
      </c>
      <c r="V48" s="202" t="n">
        <f aca="false">IF(ISERROR(E48/$U48),0,E48/$U48)</f>
        <v>0</v>
      </c>
      <c r="W48" s="202" t="n">
        <f aca="false">IF(ISERROR(F48/$U48),0,F48/$U48)</f>
        <v>0</v>
      </c>
      <c r="X48" s="202" t="n">
        <f aca="false">IF(ISERROR(G48/$U48),0,G48/$U48)</f>
        <v>0</v>
      </c>
      <c r="Y48" s="202" t="n">
        <f aca="false">IF(ISERROR(H48/$U48),0,H48/$U48)</f>
        <v>0</v>
      </c>
      <c r="Z48" s="202" t="n">
        <f aca="false">IF(ISERROR(I48/$U48),0,I48/$U48)</f>
        <v>0</v>
      </c>
      <c r="AA48" s="202" t="n">
        <f aca="false">IF(ISERROR(J48/$U48),0,J48/$U48)</f>
        <v>0</v>
      </c>
      <c r="AB48" s="199" t="n">
        <f aca="false">SUM(V48:AA48)</f>
        <v>0</v>
      </c>
      <c r="AC48" s="202" t="n">
        <f aca="false">IF(ISERROR(L48/$U48),0,L48/$U48)</f>
        <v>0</v>
      </c>
    </row>
    <row r="49" customFormat="false" ht="14.65" hidden="true" customHeight="false" outlineLevel="0" collapsed="false">
      <c r="A49" s="195" t="s">
        <v>118</v>
      </c>
      <c r="B49" s="116" t="s">
        <v>142</v>
      </c>
      <c r="C49" s="196" t="s">
        <v>161</v>
      </c>
      <c r="D49" s="197" t="s">
        <v>162</v>
      </c>
      <c r="E49" s="198" t="n">
        <v>0</v>
      </c>
      <c r="F49" s="198" t="n">
        <v>0</v>
      </c>
      <c r="G49" s="198" t="n">
        <v>0</v>
      </c>
      <c r="H49" s="198" t="n">
        <v>0</v>
      </c>
      <c r="I49" s="198" t="n">
        <v>0</v>
      </c>
      <c r="J49" s="198" t="n">
        <v>0</v>
      </c>
      <c r="K49" s="199" t="n">
        <f aca="false">SUM(E49:J49)</f>
        <v>0</v>
      </c>
      <c r="L49" s="198" t="n">
        <v>0</v>
      </c>
      <c r="M49" s="29"/>
      <c r="P49" s="200" t="n">
        <f aca="false">K49/$K$20</f>
        <v>0</v>
      </c>
      <c r="Q49" s="201" t="n">
        <f aca="false">RANK(P49,$P$29:$P$78)</f>
        <v>11</v>
      </c>
      <c r="R49" s="200" t="n">
        <f aca="false">L49/$L$20</f>
        <v>0</v>
      </c>
      <c r="S49" s="201" t="n">
        <f aca="false">RANK(R49,$R$29:$R$78)</f>
        <v>24</v>
      </c>
      <c r="U49" s="212" t="e">
        <f aca="false">VLOOKUP(D49,DVactu!$A$2:$D$198,4,0)</f>
        <v>#N/A</v>
      </c>
      <c r="V49" s="202" t="n">
        <f aca="false">IF(ISERROR(E49/$U49),0,E49/$U49)</f>
        <v>0</v>
      </c>
      <c r="W49" s="202" t="n">
        <f aca="false">IF(ISERROR(F49/$U49),0,F49/$U49)</f>
        <v>0</v>
      </c>
      <c r="X49" s="202" t="n">
        <f aca="false">IF(ISERROR(G49/$U49),0,G49/$U49)</f>
        <v>0</v>
      </c>
      <c r="Y49" s="202" t="n">
        <f aca="false">IF(ISERROR(H49/$U49),0,H49/$U49)</f>
        <v>0</v>
      </c>
      <c r="Z49" s="202" t="n">
        <f aca="false">IF(ISERROR(I49/$U49),0,I49/$U49)</f>
        <v>0</v>
      </c>
      <c r="AA49" s="202" t="n">
        <f aca="false">IF(ISERROR(J49/$U49),0,J49/$U49)</f>
        <v>0</v>
      </c>
      <c r="AB49" s="199" t="n">
        <f aca="false">SUM(V49:AA49)</f>
        <v>0</v>
      </c>
      <c r="AC49" s="202" t="n">
        <f aca="false">IF(ISERROR(L49/$U49),0,L49/$U49)</f>
        <v>0</v>
      </c>
    </row>
    <row r="50" customFormat="false" ht="19.3" hidden="true" customHeight="false" outlineLevel="0" collapsed="false">
      <c r="A50" s="203" t="s">
        <v>118</v>
      </c>
      <c r="B50" s="218" t="s">
        <v>142</v>
      </c>
      <c r="C50" s="204" t="s">
        <v>163</v>
      </c>
      <c r="D50" s="205" t="s">
        <v>164</v>
      </c>
      <c r="E50" s="198" t="n">
        <v>0</v>
      </c>
      <c r="F50" s="198" t="n">
        <v>0</v>
      </c>
      <c r="G50" s="198" t="n">
        <v>0</v>
      </c>
      <c r="H50" s="198" t="n">
        <v>0</v>
      </c>
      <c r="I50" s="198" t="n">
        <v>0</v>
      </c>
      <c r="J50" s="198" t="n">
        <v>0</v>
      </c>
      <c r="K50" s="206" t="n">
        <f aca="false">SUM(E50:J50)</f>
        <v>0</v>
      </c>
      <c r="L50" s="198" t="n">
        <v>56264488</v>
      </c>
      <c r="M50" s="207" t="n">
        <f aca="false">K50*$O$15/1000</f>
        <v>0</v>
      </c>
      <c r="N50" s="208"/>
      <c r="O50" s="209"/>
      <c r="P50" s="210" t="n">
        <f aca="false">K50/$K$20</f>
        <v>0</v>
      </c>
      <c r="Q50" s="211" t="n">
        <f aca="false">RANK(P50,$P$29:$P$78)</f>
        <v>11</v>
      </c>
      <c r="R50" s="200" t="n">
        <f aca="false">L50/$L$20</f>
        <v>0.00986973255771951</v>
      </c>
      <c r="S50" s="201" t="n">
        <f aca="false">RANK(R50,$R$29:$R$78)</f>
        <v>10</v>
      </c>
      <c r="U50" s="212" t="n">
        <f aca="false">VLOOKUP(D50,DVactu!$A$2:$D$198,4,0)</f>
        <v>11.5631229294548</v>
      </c>
      <c r="V50" s="202" t="n">
        <f aca="false">IF(ISERROR(E50/$U50),0,E50/$U50)</f>
        <v>0</v>
      </c>
      <c r="W50" s="202" t="n">
        <f aca="false">IF(ISERROR(F50/$U50),0,F50/$U50)</f>
        <v>0</v>
      </c>
      <c r="X50" s="202" t="n">
        <f aca="false">IF(ISERROR(G50/$U50),0,G50/$U50)</f>
        <v>0</v>
      </c>
      <c r="Y50" s="202" t="n">
        <f aca="false">IF(ISERROR(H50/$U50),0,H50/$U50)</f>
        <v>0</v>
      </c>
      <c r="Z50" s="202" t="n">
        <f aca="false">IF(ISERROR(I50/$U50),0,I50/$U50)</f>
        <v>0</v>
      </c>
      <c r="AA50" s="202" t="n">
        <f aca="false">IF(ISERROR(J50/$U50),0,J50/$U50)</f>
        <v>0</v>
      </c>
      <c r="AB50" s="199" t="n">
        <f aca="false">SUM(V50:AA50)</f>
        <v>0</v>
      </c>
      <c r="AC50" s="202" t="n">
        <f aca="false">IF(ISERROR(L50/$U50),0,L50/$U50)</f>
        <v>4865855.73320138</v>
      </c>
    </row>
    <row r="51" customFormat="false" ht="14.65" hidden="true" customHeight="false" outlineLevel="0" collapsed="false">
      <c r="A51" s="195" t="s">
        <v>118</v>
      </c>
      <c r="B51" s="116" t="s">
        <v>142</v>
      </c>
      <c r="C51" s="196" t="s">
        <v>165</v>
      </c>
      <c r="D51" s="197" t="s">
        <v>166</v>
      </c>
      <c r="E51" s="198" t="n">
        <v>0</v>
      </c>
      <c r="F51" s="198" t="n">
        <v>0</v>
      </c>
      <c r="G51" s="198" t="n">
        <v>0</v>
      </c>
      <c r="H51" s="198" t="n">
        <v>0</v>
      </c>
      <c r="I51" s="198" t="n">
        <v>0</v>
      </c>
      <c r="J51" s="198" t="n">
        <v>0</v>
      </c>
      <c r="K51" s="199" t="n">
        <f aca="false">SUM(E51:J51)</f>
        <v>0</v>
      </c>
      <c r="L51" s="198" t="n">
        <v>8429070</v>
      </c>
      <c r="M51" s="29"/>
      <c r="P51" s="200" t="n">
        <f aca="false">K51/$K$20</f>
        <v>0</v>
      </c>
      <c r="Q51" s="201" t="n">
        <f aca="false">RANK(P51,$P$29:$P$78)</f>
        <v>11</v>
      </c>
      <c r="R51" s="200" t="n">
        <f aca="false">L51/$L$20</f>
        <v>0.00147859990497553</v>
      </c>
      <c r="S51" s="201" t="n">
        <f aca="false">RANK(R51,$R$29:$R$78)</f>
        <v>17</v>
      </c>
      <c r="U51" s="212" t="n">
        <f aca="false">VLOOKUP(D51,DVactu!$A$2:$D$198,4,0)</f>
        <v>11.5631229294548</v>
      </c>
      <c r="V51" s="202" t="n">
        <f aca="false">IF(ISERROR(E51/$U51),0,E51/$U51)</f>
        <v>0</v>
      </c>
      <c r="W51" s="202" t="n">
        <f aca="false">IF(ISERROR(F51/$U51),0,F51/$U51)</f>
        <v>0</v>
      </c>
      <c r="X51" s="202" t="n">
        <f aca="false">IF(ISERROR(G51/$U51),0,G51/$U51)</f>
        <v>0</v>
      </c>
      <c r="Y51" s="202" t="n">
        <f aca="false">IF(ISERROR(H51/$U51),0,H51/$U51)</f>
        <v>0</v>
      </c>
      <c r="Z51" s="202" t="n">
        <f aca="false">IF(ISERROR(I51/$U51),0,I51/$U51)</f>
        <v>0</v>
      </c>
      <c r="AA51" s="202" t="n">
        <f aca="false">IF(ISERROR(J51/$U51),0,J51/$U51)</f>
        <v>0</v>
      </c>
      <c r="AB51" s="199" t="n">
        <f aca="false">SUM(V51:AA51)</f>
        <v>0</v>
      </c>
      <c r="AC51" s="202" t="n">
        <f aca="false">IF(ISERROR(L51/$U51),0,L51/$U51)</f>
        <v>728961.375869194</v>
      </c>
    </row>
    <row r="52" customFormat="false" ht="14.65" hidden="true" customHeight="false" outlineLevel="0" collapsed="false">
      <c r="A52" s="195" t="s">
        <v>118</v>
      </c>
      <c r="B52" s="116" t="s">
        <v>142</v>
      </c>
      <c r="C52" s="196" t="s">
        <v>167</v>
      </c>
      <c r="D52" s="197" t="s">
        <v>168</v>
      </c>
      <c r="E52" s="198" t="n">
        <v>0</v>
      </c>
      <c r="F52" s="198" t="n">
        <v>0</v>
      </c>
      <c r="G52" s="198" t="n">
        <v>0</v>
      </c>
      <c r="H52" s="198" t="n">
        <v>0</v>
      </c>
      <c r="I52" s="198" t="n">
        <v>0</v>
      </c>
      <c r="J52" s="198" t="n">
        <v>0</v>
      </c>
      <c r="K52" s="199" t="n">
        <f aca="false">SUM(E52:J52)</f>
        <v>0</v>
      </c>
      <c r="L52" s="198" t="n">
        <v>9911655.92</v>
      </c>
      <c r="M52" s="29"/>
      <c r="P52" s="200" t="n">
        <f aca="false">K52/$K$20</f>
        <v>0</v>
      </c>
      <c r="Q52" s="201" t="n">
        <f aca="false">RANK(P52,$P$29:$P$78)</f>
        <v>11</v>
      </c>
      <c r="R52" s="200" t="n">
        <f aca="false">L52/$L$20</f>
        <v>0.00173867028052468</v>
      </c>
      <c r="S52" s="201" t="n">
        <f aca="false">RANK(R52,$R$29:$R$78)</f>
        <v>15</v>
      </c>
      <c r="U52" s="212" t="n">
        <f aca="false">VLOOKUP(D52,DVactu!$A$2:$D$198,4,0)</f>
        <v>10.985647846633</v>
      </c>
      <c r="V52" s="202" t="n">
        <f aca="false">IF(ISERROR(E52/$U52),0,E52/$U52)</f>
        <v>0</v>
      </c>
      <c r="W52" s="202" t="n">
        <f aca="false">IF(ISERROR(F52/$U52),0,F52/$U52)</f>
        <v>0</v>
      </c>
      <c r="X52" s="202" t="n">
        <f aca="false">IF(ISERROR(G52/$U52),0,G52/$U52)</f>
        <v>0</v>
      </c>
      <c r="Y52" s="202" t="n">
        <f aca="false">IF(ISERROR(H52/$U52),0,H52/$U52)</f>
        <v>0</v>
      </c>
      <c r="Z52" s="202" t="n">
        <f aca="false">IF(ISERROR(I52/$U52),0,I52/$U52)</f>
        <v>0</v>
      </c>
      <c r="AA52" s="202" t="n">
        <f aca="false">IF(ISERROR(J52/$U52),0,J52/$U52)</f>
        <v>0</v>
      </c>
      <c r="AB52" s="199" t="n">
        <f aca="false">SUM(V52:AA52)</f>
        <v>0</v>
      </c>
      <c r="AC52" s="202" t="n">
        <f aca="false">IF(ISERROR(L52/$U52),0,L52/$U52)</f>
        <v>902236.814648836</v>
      </c>
    </row>
    <row r="53" customFormat="false" ht="19.3" hidden="false" customHeight="true" outlineLevel="0" collapsed="false">
      <c r="A53" s="213" t="s">
        <v>118</v>
      </c>
      <c r="B53" s="214" t="s">
        <v>142</v>
      </c>
      <c r="C53" s="215" t="s">
        <v>169</v>
      </c>
      <c r="D53" s="197" t="s">
        <v>170</v>
      </c>
      <c r="E53" s="216" t="n">
        <v>12371400</v>
      </c>
      <c r="F53" s="216" t="n">
        <v>64324170</v>
      </c>
      <c r="G53" s="216" t="n">
        <v>0</v>
      </c>
      <c r="H53" s="216" t="n">
        <v>231601140</v>
      </c>
      <c r="I53" s="216" t="n">
        <v>0</v>
      </c>
      <c r="J53" s="216" t="n">
        <v>108072000</v>
      </c>
      <c r="K53" s="217" t="n">
        <f aca="false">SUM(E53:J53)</f>
        <v>416368710</v>
      </c>
      <c r="L53" s="216" t="n">
        <v>3407885916.6</v>
      </c>
      <c r="M53" s="207" t="n">
        <f aca="false">K53*$O$15/1000</f>
        <v>2936093.35335</v>
      </c>
      <c r="N53" s="208"/>
      <c r="O53" s="209"/>
      <c r="P53" s="210" t="n">
        <f aca="false">K53/$K$20</f>
        <v>0.788046522787536</v>
      </c>
      <c r="Q53" s="211" t="n">
        <f aca="false">RANK(P53,$P$29:$P$78)</f>
        <v>1</v>
      </c>
      <c r="R53" s="200" t="n">
        <f aca="false">L53/$L$20</f>
        <v>0.597800207193937</v>
      </c>
      <c r="S53" s="211" t="n">
        <f aca="false">RANK(R53,$R$29:$R$78)</f>
        <v>1</v>
      </c>
      <c r="U53" s="212" t="n">
        <f aca="false">VLOOKUP(D53,DVactu!$A$2:$D$198,4,0)</f>
        <v>10.985647846633</v>
      </c>
      <c r="V53" s="202" t="n">
        <f aca="false">IF(ISERROR(E53/$U53),0,E53/$U53)</f>
        <v>1126142.0512211</v>
      </c>
      <c r="W53" s="202" t="n">
        <f aca="false">IF(ISERROR(F53/$U53),0,F53/$U53)</f>
        <v>5855291.45827433</v>
      </c>
      <c r="X53" s="202" t="n">
        <f aca="false">IF(ISERROR(G53/$U53),0,G53/$U53)</f>
        <v>0</v>
      </c>
      <c r="Y53" s="202" t="n">
        <f aca="false">IF(ISERROR(H53/$U53),0,H53/$U53)</f>
        <v>21082155.8485496</v>
      </c>
      <c r="Z53" s="202" t="n">
        <f aca="false">IF(ISERROR(I53/$U53),0,I53/$U53)</f>
        <v>0</v>
      </c>
      <c r="AA53" s="202" t="n">
        <f aca="false">IF(ISERROR(J53/$U53),0,J53/$U53)</f>
        <v>9837562.74629931</v>
      </c>
      <c r="AB53" s="219" t="n">
        <f aca="false">SUM(V53:AA53)</f>
        <v>37901152.1043443</v>
      </c>
      <c r="AC53" s="202" t="n">
        <f aca="false">IF(ISERROR(L53/$U53),0,L53/$U53)</f>
        <v>310212557.709511</v>
      </c>
    </row>
    <row r="54" customFormat="false" ht="14.65" hidden="true" customHeight="false" outlineLevel="0" collapsed="false">
      <c r="A54" s="195" t="s">
        <v>118</v>
      </c>
      <c r="B54" s="116" t="s">
        <v>142</v>
      </c>
      <c r="C54" s="196" t="s">
        <v>171</v>
      </c>
      <c r="D54" s="197" t="s">
        <v>172</v>
      </c>
      <c r="E54" s="198" t="n">
        <v>0</v>
      </c>
      <c r="F54" s="198" t="n">
        <v>0</v>
      </c>
      <c r="G54" s="198" t="n">
        <v>0</v>
      </c>
      <c r="H54" s="198" t="n">
        <v>0</v>
      </c>
      <c r="I54" s="198" t="n">
        <v>0</v>
      </c>
      <c r="J54" s="198" t="n">
        <v>0</v>
      </c>
      <c r="K54" s="199" t="n">
        <f aca="false">SUM(E54:J54)</f>
        <v>0</v>
      </c>
      <c r="L54" s="198" t="n">
        <v>3297044.8</v>
      </c>
      <c r="M54" s="29"/>
      <c r="P54" s="200" t="n">
        <f aca="false">K54/$K$20</f>
        <v>0</v>
      </c>
      <c r="Q54" s="201" t="n">
        <f aca="false">RANK(P54,$P$29:$P$78)</f>
        <v>11</v>
      </c>
      <c r="R54" s="200" t="n">
        <f aca="false">L54/$L$20</f>
        <v>0.000578356820856875</v>
      </c>
      <c r="S54" s="201" t="n">
        <f aca="false">RANK(R54,$R$29:$R$78)</f>
        <v>19</v>
      </c>
      <c r="U54" s="212" t="n">
        <f aca="false">VLOOKUP(D54,DVactu!$A$2:$D$198,4,0)</f>
        <v>10.985647846633</v>
      </c>
      <c r="V54" s="202" t="n">
        <f aca="false">IF(ISERROR(E54/$U54),0,E54/$U54)</f>
        <v>0</v>
      </c>
      <c r="W54" s="202" t="n">
        <f aca="false">IF(ISERROR(F54/$U54),0,F54/$U54)</f>
        <v>0</v>
      </c>
      <c r="X54" s="202" t="n">
        <f aca="false">IF(ISERROR(G54/$U54),0,G54/$U54)</f>
        <v>0</v>
      </c>
      <c r="Y54" s="202" t="n">
        <f aca="false">IF(ISERROR(H54/$U54),0,H54/$U54)</f>
        <v>0</v>
      </c>
      <c r="Z54" s="202" t="n">
        <f aca="false">IF(ISERROR(I54/$U54),0,I54/$U54)</f>
        <v>0</v>
      </c>
      <c r="AA54" s="202" t="n">
        <f aca="false">IF(ISERROR(J54/$U54),0,J54/$U54)</f>
        <v>0</v>
      </c>
      <c r="AB54" s="199" t="n">
        <f aca="false">SUM(V54:AA54)</f>
        <v>0</v>
      </c>
      <c r="AC54" s="202" t="n">
        <f aca="false">IF(ISERROR(L54/$U54),0,L54/$U54)</f>
        <v>300122.9282086</v>
      </c>
    </row>
    <row r="55" customFormat="false" ht="12.8" hidden="false" customHeight="false" outlineLevel="0" collapsed="false">
      <c r="A55" s="213" t="s">
        <v>118</v>
      </c>
      <c r="B55" s="214" t="s">
        <v>142</v>
      </c>
      <c r="C55" s="215" t="s">
        <v>173</v>
      </c>
      <c r="D55" s="197" t="s">
        <v>174</v>
      </c>
      <c r="E55" s="216" t="n">
        <v>0</v>
      </c>
      <c r="F55" s="216" t="n">
        <v>0</v>
      </c>
      <c r="G55" s="216" t="n">
        <v>0</v>
      </c>
      <c r="H55" s="216" t="n">
        <v>69706000</v>
      </c>
      <c r="I55" s="216" t="n">
        <v>0</v>
      </c>
      <c r="J55" s="216" t="n">
        <v>0</v>
      </c>
      <c r="K55" s="217" t="n">
        <f aca="false">SUM(E55:J55)</f>
        <v>69706000</v>
      </c>
      <c r="L55" s="216" t="n">
        <v>295155520</v>
      </c>
      <c r="M55" s="207" t="n">
        <f aca="false">K55*$O$15/1000</f>
        <v>491543.476666667</v>
      </c>
      <c r="P55" s="210" t="n">
        <f aca="false">K55/$K$20</f>
        <v>0.13193011289784</v>
      </c>
      <c r="Q55" s="211" t="n">
        <f aca="false">RANK(P55,$P$29:$P$78)</f>
        <v>2</v>
      </c>
      <c r="R55" s="200" t="n">
        <f aca="false">L55/$L$20</f>
        <v>0.051775216462196</v>
      </c>
      <c r="S55" s="211" t="n">
        <f aca="false">RANK(R55,$R$29:$R$78)</f>
        <v>4</v>
      </c>
      <c r="U55" s="212" t="n">
        <f aca="false">VLOOKUP(D55,DVactu!$A$2:$D$198,4,0)</f>
        <v>12.652295607854</v>
      </c>
      <c r="V55" s="202" t="n">
        <f aca="false">IF(ISERROR(E55/$U55),0,E55/$U55)</f>
        <v>0</v>
      </c>
      <c r="W55" s="202" t="n">
        <f aca="false">IF(ISERROR(F55/$U55),0,F55/$U55)</f>
        <v>0</v>
      </c>
      <c r="X55" s="202" t="n">
        <f aca="false">IF(ISERROR(G55/$U55),0,G55/$U55)</f>
        <v>0</v>
      </c>
      <c r="Y55" s="202" t="n">
        <f aca="false">IF(ISERROR(H55/$U55),0,H55/$U55)</f>
        <v>5509355.94302188</v>
      </c>
      <c r="Z55" s="202" t="n">
        <f aca="false">IF(ISERROR(I55/$U55),0,I55/$U55)</f>
        <v>0</v>
      </c>
      <c r="AA55" s="202" t="n">
        <f aca="false">IF(ISERROR(J55/$U55),0,J55/$U55)</f>
        <v>0</v>
      </c>
      <c r="AB55" s="219" t="n">
        <f aca="false">SUM(V55:AA55)</f>
        <v>5509355.94302188</v>
      </c>
      <c r="AC55" s="202" t="n">
        <f aca="false">IF(ISERROR(L55/$U55),0,L55/$U55)</f>
        <v>23328218.7792688</v>
      </c>
    </row>
    <row r="56" customFormat="false" ht="19.3" hidden="false" customHeight="false" outlineLevel="0" collapsed="false">
      <c r="A56" s="213" t="s">
        <v>118</v>
      </c>
      <c r="B56" s="214" t="s">
        <v>142</v>
      </c>
      <c r="C56" s="215" t="s">
        <v>159</v>
      </c>
      <c r="D56" s="197" t="s">
        <v>175</v>
      </c>
      <c r="E56" s="216" t="n">
        <v>0</v>
      </c>
      <c r="F56" s="216" t="n">
        <v>0</v>
      </c>
      <c r="G56" s="216" t="n">
        <v>0</v>
      </c>
      <c r="H56" s="216" t="n">
        <v>11437660</v>
      </c>
      <c r="I56" s="216" t="n">
        <v>0</v>
      </c>
      <c r="J56" s="216" t="n">
        <v>0</v>
      </c>
      <c r="K56" s="217" t="n">
        <f aca="false">SUM(E56:J56)</f>
        <v>11437660</v>
      </c>
      <c r="L56" s="216" t="n">
        <v>15316860</v>
      </c>
      <c r="M56" s="207" t="n">
        <f aca="false">K56*$O$15/1000</f>
        <v>80654.5657666667</v>
      </c>
      <c r="P56" s="210" t="n">
        <f aca="false">K56/$K$20</f>
        <v>0.0216476598153259</v>
      </c>
      <c r="Q56" s="211" t="n">
        <f aca="false">RANK(P56,$P$29:$P$78)</f>
        <v>4</v>
      </c>
      <c r="R56" s="200" t="n">
        <f aca="false">L56/$L$20</f>
        <v>0.00268683351075783</v>
      </c>
      <c r="S56" s="211" t="n">
        <f aca="false">RANK(R56,$R$29:$R$78)</f>
        <v>14</v>
      </c>
      <c r="U56" s="212" t="n">
        <f aca="false">VLOOKUP(D56,DVactu!$A$2:$D$198,4,0)</f>
        <v>9.11089577935503</v>
      </c>
      <c r="V56" s="202" t="n">
        <f aca="false">IF(ISERROR(E56/$U56),0,E56/$U56)</f>
        <v>0</v>
      </c>
      <c r="W56" s="202" t="n">
        <f aca="false">IF(ISERROR(F56/$U56),0,F56/$U56)</f>
        <v>0</v>
      </c>
      <c r="X56" s="202" t="n">
        <f aca="false">IF(ISERROR(G56/$U56),0,G56/$U56)</f>
        <v>0</v>
      </c>
      <c r="Y56" s="202" t="n">
        <f aca="false">IF(ISERROR(H56/$U56),0,H56/$U56)</f>
        <v>1255382.59650795</v>
      </c>
      <c r="Z56" s="202" t="n">
        <f aca="false">IF(ISERROR(I56/$U56),0,I56/$U56)</f>
        <v>0</v>
      </c>
      <c r="AA56" s="202" t="n">
        <f aca="false">IF(ISERROR(J56/$U56),0,J56/$U56)</f>
        <v>0</v>
      </c>
      <c r="AB56" s="219" t="n">
        <f aca="false">SUM(V56:AA56)</f>
        <v>1255382.59650795</v>
      </c>
      <c r="AC56" s="202" t="n">
        <f aca="false">IF(ISERROR(L56/$U56),0,L56/$U56)</f>
        <v>1681158.51294309</v>
      </c>
    </row>
    <row r="57" customFormat="false" ht="14.65" hidden="true" customHeight="false" outlineLevel="0" collapsed="false">
      <c r="A57" s="195" t="s">
        <v>118</v>
      </c>
      <c r="B57" s="116" t="s">
        <v>142</v>
      </c>
      <c r="C57" s="196" t="s">
        <v>176</v>
      </c>
      <c r="D57" s="197" t="s">
        <v>177</v>
      </c>
      <c r="E57" s="198" t="n">
        <v>0</v>
      </c>
      <c r="F57" s="198" t="n">
        <v>0</v>
      </c>
      <c r="G57" s="198" t="n">
        <v>0</v>
      </c>
      <c r="H57" s="198" t="n">
        <v>0</v>
      </c>
      <c r="I57" s="198" t="n">
        <v>0</v>
      </c>
      <c r="J57" s="198" t="n">
        <v>0</v>
      </c>
      <c r="K57" s="199" t="n">
        <f aca="false">SUM(E57:J57)</f>
        <v>0</v>
      </c>
      <c r="L57" s="198" t="n">
        <v>0</v>
      </c>
      <c r="M57" s="29"/>
      <c r="P57" s="200" t="n">
        <f aca="false">K57/$K$20</f>
        <v>0</v>
      </c>
      <c r="Q57" s="201" t="n">
        <f aca="false">RANK(P57,$P$29:$P$78)</f>
        <v>11</v>
      </c>
      <c r="R57" s="200" t="n">
        <f aca="false">L57/$L$20</f>
        <v>0</v>
      </c>
      <c r="S57" s="201" t="n">
        <f aca="false">RANK(R57,$R$29:$R$78)</f>
        <v>24</v>
      </c>
      <c r="U57" s="212" t="e">
        <f aca="false">VLOOKUP(D57,DVactu!$A$2:$D$198,4,0)</f>
        <v>#N/A</v>
      </c>
      <c r="V57" s="202" t="n">
        <f aca="false">IF(ISERROR(E57/$U57),0,E57/$U57)</f>
        <v>0</v>
      </c>
      <c r="W57" s="202" t="n">
        <f aca="false">IF(ISERROR(F57/$U57),0,F57/$U57)</f>
        <v>0</v>
      </c>
      <c r="X57" s="202" t="n">
        <f aca="false">IF(ISERROR(G57/$U57),0,G57/$U57)</f>
        <v>0</v>
      </c>
      <c r="Y57" s="202" t="n">
        <f aca="false">IF(ISERROR(H57/$U57),0,H57/$U57)</f>
        <v>0</v>
      </c>
      <c r="Z57" s="202" t="n">
        <f aca="false">IF(ISERROR(I57/$U57),0,I57/$U57)</f>
        <v>0</v>
      </c>
      <c r="AA57" s="202" t="n">
        <f aca="false">IF(ISERROR(J57/$U57),0,J57/$U57)</f>
        <v>0</v>
      </c>
      <c r="AB57" s="199" t="n">
        <f aca="false">SUM(V57:AA57)</f>
        <v>0</v>
      </c>
      <c r="AC57" s="202" t="n">
        <f aca="false">IF(ISERROR(L57/$U57),0,L57/$U57)</f>
        <v>0</v>
      </c>
    </row>
    <row r="58" customFormat="false" ht="14.65" hidden="true" customHeight="false" outlineLevel="0" collapsed="false">
      <c r="A58" s="195" t="s">
        <v>118</v>
      </c>
      <c r="B58" s="116" t="s">
        <v>142</v>
      </c>
      <c r="C58" s="196" t="s">
        <v>178</v>
      </c>
      <c r="D58" s="197" t="s">
        <v>179</v>
      </c>
      <c r="E58" s="198" t="n">
        <v>0</v>
      </c>
      <c r="F58" s="198" t="n">
        <v>0</v>
      </c>
      <c r="G58" s="198" t="n">
        <v>0</v>
      </c>
      <c r="H58" s="198" t="n">
        <v>0</v>
      </c>
      <c r="I58" s="198" t="n">
        <v>0</v>
      </c>
      <c r="J58" s="198" t="n">
        <v>0</v>
      </c>
      <c r="K58" s="199" t="n">
        <f aca="false">SUM(E58:J58)</f>
        <v>0</v>
      </c>
      <c r="L58" s="198" t="n">
        <v>22816080</v>
      </c>
      <c r="M58" s="29"/>
      <c r="P58" s="200" t="n">
        <f aca="false">K58/$K$20</f>
        <v>0</v>
      </c>
      <c r="Q58" s="201" t="n">
        <f aca="false">RANK(P58,$P$29:$P$78)</f>
        <v>11</v>
      </c>
      <c r="R58" s="200" t="n">
        <f aca="false">L58/$L$20</f>
        <v>0.00400232216839035</v>
      </c>
      <c r="S58" s="201" t="n">
        <f aca="false">RANK(R58,$R$29:$R$78)</f>
        <v>12</v>
      </c>
      <c r="U58" s="212" t="n">
        <f aca="false">VLOOKUP(D58,DVactu!$A$2:$D$198,4,0)</f>
        <v>15.0291599470843</v>
      </c>
      <c r="V58" s="202" t="n">
        <f aca="false">IF(ISERROR(E58/$U58),0,E58/$U58)</f>
        <v>0</v>
      </c>
      <c r="W58" s="202" t="n">
        <f aca="false">IF(ISERROR(F58/$U58),0,F58/$U58)</f>
        <v>0</v>
      </c>
      <c r="X58" s="202" t="n">
        <f aca="false">IF(ISERROR(G58/$U58),0,G58/$U58)</f>
        <v>0</v>
      </c>
      <c r="Y58" s="202" t="n">
        <f aca="false">IF(ISERROR(H58/$U58),0,H58/$U58)</f>
        <v>0</v>
      </c>
      <c r="Z58" s="202" t="n">
        <f aca="false">IF(ISERROR(I58/$U58),0,I58/$U58)</f>
        <v>0</v>
      </c>
      <c r="AA58" s="202" t="n">
        <f aca="false">IF(ISERROR(J58/$U58),0,J58/$U58)</f>
        <v>0</v>
      </c>
      <c r="AB58" s="199" t="n">
        <f aca="false">SUM(V58:AA58)</f>
        <v>0</v>
      </c>
      <c r="AC58" s="202" t="n">
        <f aca="false">IF(ISERROR(L58/$U58),0,L58/$U58)</f>
        <v>1518120.77856197</v>
      </c>
    </row>
    <row r="59" customFormat="false" ht="14.65" hidden="true" customHeight="false" outlineLevel="0" collapsed="false">
      <c r="A59" s="195" t="s">
        <v>118</v>
      </c>
      <c r="B59" s="116" t="s">
        <v>142</v>
      </c>
      <c r="C59" s="196" t="s">
        <v>180</v>
      </c>
      <c r="D59" s="197" t="s">
        <v>181</v>
      </c>
      <c r="E59" s="198" t="n">
        <v>0</v>
      </c>
      <c r="F59" s="198" t="n">
        <v>0</v>
      </c>
      <c r="G59" s="198" t="n">
        <v>0</v>
      </c>
      <c r="H59" s="198" t="n">
        <v>0</v>
      </c>
      <c r="I59" s="198" t="n">
        <v>0</v>
      </c>
      <c r="J59" s="198" t="n">
        <v>0</v>
      </c>
      <c r="K59" s="199" t="n">
        <f aca="false">SUM(E59:J59)</f>
        <v>0</v>
      </c>
      <c r="L59" s="198" t="n">
        <v>276000</v>
      </c>
      <c r="M59" s="29"/>
      <c r="P59" s="200" t="n">
        <f aca="false">K59/$K$20</f>
        <v>0</v>
      </c>
      <c r="Q59" s="201" t="n">
        <f aca="false">RANK(P59,$P$29:$P$78)</f>
        <v>11</v>
      </c>
      <c r="R59" s="200" t="n">
        <f aca="false">L59/$L$20</f>
        <v>4.84150177627242E-005</v>
      </c>
      <c r="S59" s="201" t="n">
        <f aca="false">RANK(R59,$R$29:$R$78)</f>
        <v>22</v>
      </c>
      <c r="U59" s="212" t="n">
        <f aca="false">VLOOKUP(D59,DVactu!$A$2:$D$198,4,0)</f>
        <v>11.5631229294548</v>
      </c>
      <c r="V59" s="202" t="n">
        <f aca="false">IF(ISERROR(E59/$U59),0,E59/$U59)</f>
        <v>0</v>
      </c>
      <c r="W59" s="202" t="n">
        <f aca="false">IF(ISERROR(F59/$U59),0,F59/$U59)</f>
        <v>0</v>
      </c>
      <c r="X59" s="202" t="n">
        <f aca="false">IF(ISERROR(G59/$U59),0,G59/$U59)</f>
        <v>0</v>
      </c>
      <c r="Y59" s="202" t="n">
        <f aca="false">IF(ISERROR(H59/$U59),0,H59/$U59)</f>
        <v>0</v>
      </c>
      <c r="Z59" s="202" t="n">
        <f aca="false">IF(ISERROR(I59/$U59),0,I59/$U59)</f>
        <v>0</v>
      </c>
      <c r="AA59" s="202" t="n">
        <f aca="false">IF(ISERROR(J59/$U59),0,J59/$U59)</f>
        <v>0</v>
      </c>
      <c r="AB59" s="199" t="n">
        <f aca="false">SUM(V59:AA59)</f>
        <v>0</v>
      </c>
      <c r="AC59" s="202" t="n">
        <f aca="false">IF(ISERROR(L59/$U59),0,L59/$U59)</f>
        <v>23868.9843292199</v>
      </c>
    </row>
    <row r="60" customFormat="false" ht="14.65" hidden="true" customHeight="false" outlineLevel="0" collapsed="false">
      <c r="A60" s="195" t="s">
        <v>118</v>
      </c>
      <c r="B60" s="116" t="s">
        <v>142</v>
      </c>
      <c r="C60" s="196" t="s">
        <v>182</v>
      </c>
      <c r="D60" s="197" t="s">
        <v>183</v>
      </c>
      <c r="E60" s="198" t="n">
        <v>0</v>
      </c>
      <c r="F60" s="198" t="n">
        <v>0</v>
      </c>
      <c r="G60" s="198" t="n">
        <v>0</v>
      </c>
      <c r="H60" s="198" t="n">
        <v>0</v>
      </c>
      <c r="I60" s="198" t="n">
        <v>0</v>
      </c>
      <c r="J60" s="198" t="n">
        <v>0</v>
      </c>
      <c r="K60" s="199" t="n">
        <f aca="false">SUM(E60:J60)</f>
        <v>0</v>
      </c>
      <c r="L60" s="198" t="n">
        <v>752320227</v>
      </c>
      <c r="M60" s="29"/>
      <c r="P60" s="200" t="n">
        <f aca="false">K60/$K$20</f>
        <v>0</v>
      </c>
      <c r="Q60" s="201" t="n">
        <f aca="false">RANK(P60,$P$29:$P$78)</f>
        <v>11</v>
      </c>
      <c r="R60" s="210" t="n">
        <f aca="false">L60/$L$20</f>
        <v>0.131969554903847</v>
      </c>
      <c r="S60" s="211" t="n">
        <f aca="false">RANK(R60,$R$29:$R$78)</f>
        <v>2</v>
      </c>
      <c r="U60" s="212" t="n">
        <f aca="false">VLOOKUP(D60,DVactu!$A$2:$D$198,4,0)</f>
        <v>14.1339393987664</v>
      </c>
      <c r="V60" s="202" t="n">
        <f aca="false">IF(ISERROR(E60/$U60),0,E60/$U60)</f>
        <v>0</v>
      </c>
      <c r="W60" s="202" t="n">
        <f aca="false">IF(ISERROR(F60/$U60),0,F60/$U60)</f>
        <v>0</v>
      </c>
      <c r="X60" s="202" t="n">
        <f aca="false">IF(ISERROR(G60/$U60),0,G60/$U60)</f>
        <v>0</v>
      </c>
      <c r="Y60" s="202" t="n">
        <f aca="false">IF(ISERROR(H60/$U60),0,H60/$U60)</f>
        <v>0</v>
      </c>
      <c r="Z60" s="202" t="n">
        <f aca="false">IF(ISERROR(I60/$U60),0,I60/$U60)</f>
        <v>0</v>
      </c>
      <c r="AA60" s="202" t="n">
        <f aca="false">IF(ISERROR(J60/$U60),0,J60/$U60)</f>
        <v>0</v>
      </c>
      <c r="AB60" s="199" t="n">
        <f aca="false">SUM(V60:AA60)</f>
        <v>0</v>
      </c>
      <c r="AC60" s="202" t="n">
        <f aca="false">IF(ISERROR(L60/$U60),0,L60/$U60)</f>
        <v>53227922.221434</v>
      </c>
    </row>
    <row r="61" customFormat="false" ht="14.65" hidden="true" customHeight="false" outlineLevel="0" collapsed="false">
      <c r="A61" s="195" t="s">
        <v>118</v>
      </c>
      <c r="B61" s="116" t="s">
        <v>142</v>
      </c>
      <c r="C61" s="196" t="s">
        <v>184</v>
      </c>
      <c r="D61" s="197" t="s">
        <v>185</v>
      </c>
      <c r="E61" s="198" t="n">
        <v>0</v>
      </c>
      <c r="F61" s="198" t="n">
        <v>0</v>
      </c>
      <c r="G61" s="198" t="n">
        <v>0</v>
      </c>
      <c r="H61" s="198" t="n">
        <v>4265600</v>
      </c>
      <c r="I61" s="198" t="n">
        <v>0</v>
      </c>
      <c r="J61" s="198" t="n">
        <v>0</v>
      </c>
      <c r="K61" s="199" t="n">
        <f aca="false">SUM(E61:J61)</f>
        <v>4265600</v>
      </c>
      <c r="L61" s="198" t="n">
        <v>59145210</v>
      </c>
      <c r="M61" s="29"/>
      <c r="P61" s="200" t="n">
        <f aca="false">K61/$K$20</f>
        <v>0.00807335221612237</v>
      </c>
      <c r="Q61" s="201" t="n">
        <f aca="false">RANK(P61,$P$29:$P$78)</f>
        <v>6</v>
      </c>
      <c r="R61" s="200" t="n">
        <f aca="false">L61/$L$20</f>
        <v>0.0103750593939495</v>
      </c>
      <c r="S61" s="201" t="n">
        <f aca="false">RANK(R61,$R$29:$R$78)</f>
        <v>9</v>
      </c>
      <c r="U61" s="212" t="n">
        <f aca="false">VLOOKUP(D61,DVactu!$A$2:$D$198,4,0)</f>
        <v>12.652295607854</v>
      </c>
      <c r="V61" s="202" t="n">
        <f aca="false">IF(ISERROR(E61/$U61),0,E61/$U61)</f>
        <v>0</v>
      </c>
      <c r="W61" s="202" t="n">
        <f aca="false">IF(ISERROR(F61/$U61),0,F61/$U61)</f>
        <v>0</v>
      </c>
      <c r="X61" s="202" t="n">
        <f aca="false">IF(ISERROR(G61/$U61),0,G61/$U61)</f>
        <v>0</v>
      </c>
      <c r="Y61" s="202" t="n">
        <f aca="false">IF(ISERROR(H61/$U61),0,H61/$U61)</f>
        <v>337140.399830059</v>
      </c>
      <c r="Z61" s="202" t="n">
        <f aca="false">IF(ISERROR(I61/$U61),0,I61/$U61)</f>
        <v>0</v>
      </c>
      <c r="AA61" s="202" t="n">
        <f aca="false">IF(ISERROR(J61/$U61),0,J61/$U61)</f>
        <v>0</v>
      </c>
      <c r="AB61" s="199" t="n">
        <f aca="false">SUM(V61:AA61)</f>
        <v>337140.399830059</v>
      </c>
      <c r="AC61" s="202" t="n">
        <f aca="false">IF(ISERROR(L61/$U61),0,L61/$U61)</f>
        <v>4674662.35639367</v>
      </c>
    </row>
    <row r="62" customFormat="false" ht="14.65" hidden="true" customHeight="false" outlineLevel="0" collapsed="false">
      <c r="A62" s="195" t="s">
        <v>118</v>
      </c>
      <c r="B62" s="116" t="s">
        <v>142</v>
      </c>
      <c r="C62" s="196" t="s">
        <v>186</v>
      </c>
      <c r="D62" s="197" t="s">
        <v>187</v>
      </c>
      <c r="E62" s="198" t="n">
        <v>0</v>
      </c>
      <c r="F62" s="198" t="n">
        <v>0</v>
      </c>
      <c r="G62" s="198" t="n">
        <v>0</v>
      </c>
      <c r="H62" s="198" t="n">
        <v>0</v>
      </c>
      <c r="I62" s="198" t="n">
        <v>0</v>
      </c>
      <c r="J62" s="198" t="n">
        <v>0</v>
      </c>
      <c r="K62" s="199" t="n">
        <f aca="false">SUM(E62:J62)</f>
        <v>0</v>
      </c>
      <c r="L62" s="198" t="n">
        <v>170180149.5</v>
      </c>
      <c r="M62" s="29"/>
      <c r="P62" s="200" t="n">
        <f aca="false">K62/$K$20</f>
        <v>0</v>
      </c>
      <c r="Q62" s="201" t="n">
        <f aca="false">RANK(P62,$P$29:$P$78)</f>
        <v>11</v>
      </c>
      <c r="R62" s="200" t="n">
        <f aca="false">L62/$L$20</f>
        <v>0.0298524455105274</v>
      </c>
      <c r="S62" s="201" t="n">
        <f aca="false">RANK(R62,$R$29:$R$78)</f>
        <v>5</v>
      </c>
      <c r="U62" s="212" t="n">
        <f aca="false">VLOOKUP(D62,DVactu!$A$2:$D$198,4,0)</f>
        <v>11.5631229294548</v>
      </c>
      <c r="V62" s="202" t="n">
        <f aca="false">IF(ISERROR(E62/$U62),0,E62/$U62)</f>
        <v>0</v>
      </c>
      <c r="W62" s="202" t="n">
        <f aca="false">IF(ISERROR(F62/$U62),0,F62/$U62)</f>
        <v>0</v>
      </c>
      <c r="X62" s="202" t="n">
        <f aca="false">IF(ISERROR(G62/$U62),0,G62/$U62)</f>
        <v>0</v>
      </c>
      <c r="Y62" s="202" t="n">
        <f aca="false">IF(ISERROR(H62/$U62),0,H62/$U62)</f>
        <v>0</v>
      </c>
      <c r="Z62" s="202" t="n">
        <f aca="false">IF(ISERROR(I62/$U62),0,I62/$U62)</f>
        <v>0</v>
      </c>
      <c r="AA62" s="202" t="n">
        <f aca="false">IF(ISERROR(J62/$U62),0,J62/$U62)</f>
        <v>0</v>
      </c>
      <c r="AB62" s="199" t="n">
        <f aca="false">SUM(V62:AA62)</f>
        <v>0</v>
      </c>
      <c r="AC62" s="202" t="n">
        <f aca="false">IF(ISERROR(L62/$U62),0,L62/$U62)</f>
        <v>14717490.2955065</v>
      </c>
    </row>
    <row r="63" customFormat="false" ht="14.65" hidden="true" customHeight="false" outlineLevel="0" collapsed="false">
      <c r="A63" s="195" t="s">
        <v>118</v>
      </c>
      <c r="B63" s="116" t="s">
        <v>142</v>
      </c>
      <c r="C63" s="196" t="s">
        <v>188</v>
      </c>
      <c r="D63" s="197" t="s">
        <v>189</v>
      </c>
      <c r="E63" s="198" t="n">
        <v>0</v>
      </c>
      <c r="F63" s="198" t="n">
        <v>0</v>
      </c>
      <c r="G63" s="198" t="n">
        <v>0</v>
      </c>
      <c r="H63" s="198" t="n">
        <v>0</v>
      </c>
      <c r="I63" s="198" t="n">
        <v>0</v>
      </c>
      <c r="J63" s="198" t="n">
        <v>0</v>
      </c>
      <c r="K63" s="199"/>
      <c r="L63" s="198" t="n">
        <v>26855000</v>
      </c>
      <c r="M63" s="29"/>
      <c r="P63" s="200" t="n">
        <f aca="false">K63/$K$20</f>
        <v>0</v>
      </c>
      <c r="Q63" s="201" t="n">
        <f aca="false">RANK(P63,$P$29:$P$78)</f>
        <v>11</v>
      </c>
      <c r="R63" s="200" t="n">
        <f aca="false">L63/$L$20</f>
        <v>0.00471081631165927</v>
      </c>
      <c r="S63" s="201" t="n">
        <f aca="false">RANK(R63,$R$29:$R$78)</f>
        <v>11</v>
      </c>
      <c r="U63" s="212" t="e">
        <f aca="false">VLOOKUP(D63,DVactu!$A$2:$D$198,4,0)</f>
        <v>#N/A</v>
      </c>
      <c r="V63" s="202" t="n">
        <f aca="false">IF(ISERROR(E63/$U63),0,E63/$U63)</f>
        <v>0</v>
      </c>
      <c r="W63" s="202" t="n">
        <f aca="false">IF(ISERROR(F63/$U63),0,F63/$U63)</f>
        <v>0</v>
      </c>
      <c r="X63" s="202" t="n">
        <f aca="false">IF(ISERROR(G63/$U63),0,G63/$U63)</f>
        <v>0</v>
      </c>
      <c r="Y63" s="202" t="n">
        <f aca="false">IF(ISERROR(H63/$U63),0,H63/$U63)</f>
        <v>0</v>
      </c>
      <c r="Z63" s="202" t="n">
        <f aca="false">IF(ISERROR(I63/$U63),0,I63/$U63)</f>
        <v>0</v>
      </c>
      <c r="AA63" s="202" t="n">
        <f aca="false">IF(ISERROR(J63/$U63),0,J63/$U63)</f>
        <v>0</v>
      </c>
      <c r="AB63" s="199" t="n">
        <f aca="false">SUM(V63:AA63)</f>
        <v>0</v>
      </c>
      <c r="AC63" s="202" t="n">
        <f aca="false">IF(ISERROR(L63/$U63),0,L63/$U63)</f>
        <v>0</v>
      </c>
    </row>
    <row r="64" customFormat="false" ht="14.65" hidden="true" customHeight="false" outlineLevel="0" collapsed="false">
      <c r="A64" s="195" t="s">
        <v>118</v>
      </c>
      <c r="B64" s="116" t="s">
        <v>142</v>
      </c>
      <c r="C64" s="196" t="s">
        <v>190</v>
      </c>
      <c r="D64" s="197" t="s">
        <v>191</v>
      </c>
      <c r="E64" s="198" t="n">
        <v>0</v>
      </c>
      <c r="F64" s="198" t="n">
        <v>0</v>
      </c>
      <c r="G64" s="198" t="n">
        <v>0</v>
      </c>
      <c r="H64" s="198" t="n">
        <v>0</v>
      </c>
      <c r="I64" s="198" t="n">
        <v>0</v>
      </c>
      <c r="J64" s="198" t="n">
        <v>0</v>
      </c>
      <c r="K64" s="199" t="n">
        <f aca="false">SUM(E64:J64)</f>
        <v>0</v>
      </c>
      <c r="L64" s="198" t="n">
        <v>0</v>
      </c>
      <c r="M64" s="29"/>
      <c r="P64" s="200" t="n">
        <f aca="false">K64/$K$20</f>
        <v>0</v>
      </c>
      <c r="Q64" s="201" t="n">
        <f aca="false">RANK(P64,$P$29:$P$78)</f>
        <v>11</v>
      </c>
      <c r="R64" s="200" t="n">
        <f aca="false">L64/$L$20</f>
        <v>0</v>
      </c>
      <c r="S64" s="201" t="n">
        <f aca="false">RANK(R64,$R$29:$R$78)</f>
        <v>24</v>
      </c>
      <c r="U64" s="212" t="e">
        <f aca="false">VLOOKUP(D64,DVactu!$A$2:$D$198,4,0)</f>
        <v>#N/A</v>
      </c>
      <c r="V64" s="202" t="n">
        <f aca="false">IF(ISERROR(E64/$U64),0,E64/$U64)</f>
        <v>0</v>
      </c>
      <c r="W64" s="202" t="n">
        <f aca="false">IF(ISERROR(F64/$U64),0,F64/$U64)</f>
        <v>0</v>
      </c>
      <c r="X64" s="202" t="n">
        <f aca="false">IF(ISERROR(G64/$U64),0,G64/$U64)</f>
        <v>0</v>
      </c>
      <c r="Y64" s="202" t="n">
        <f aca="false">IF(ISERROR(H64/$U64),0,H64/$U64)</f>
        <v>0</v>
      </c>
      <c r="Z64" s="202" t="n">
        <f aca="false">IF(ISERROR(I64/$U64),0,I64/$U64)</f>
        <v>0</v>
      </c>
      <c r="AA64" s="202" t="n">
        <f aca="false">IF(ISERROR(J64/$U64),0,J64/$U64)</f>
        <v>0</v>
      </c>
      <c r="AB64" s="199" t="n">
        <f aca="false">SUM(V64:AA64)</f>
        <v>0</v>
      </c>
      <c r="AC64" s="202" t="n">
        <f aca="false">IF(ISERROR(L64/$U64),0,L64/$U64)</f>
        <v>0</v>
      </c>
    </row>
    <row r="65" customFormat="false" ht="14.65" hidden="true" customHeight="false" outlineLevel="0" collapsed="false">
      <c r="A65" s="195" t="s">
        <v>118</v>
      </c>
      <c r="B65" s="116" t="s">
        <v>142</v>
      </c>
      <c r="C65" s="196" t="s">
        <v>180</v>
      </c>
      <c r="D65" s="197" t="s">
        <v>192</v>
      </c>
      <c r="E65" s="198" t="n">
        <v>0</v>
      </c>
      <c r="F65" s="198" t="n">
        <v>0</v>
      </c>
      <c r="G65" s="198" t="n">
        <v>0</v>
      </c>
      <c r="H65" s="198" t="n">
        <v>0</v>
      </c>
      <c r="I65" s="198" t="n">
        <v>0</v>
      </c>
      <c r="J65" s="198" t="n">
        <v>0</v>
      </c>
      <c r="K65" s="199" t="n">
        <f aca="false">SUM(E65:J65)</f>
        <v>0</v>
      </c>
      <c r="L65" s="198" t="n">
        <v>0</v>
      </c>
      <c r="M65" s="29"/>
      <c r="P65" s="200" t="n">
        <f aca="false">K65/$K$20</f>
        <v>0</v>
      </c>
      <c r="Q65" s="201" t="n">
        <f aca="false">RANK(P65,$P$29:$P$78)</f>
        <v>11</v>
      </c>
      <c r="R65" s="200" t="n">
        <f aca="false">L65/$L$20</f>
        <v>0</v>
      </c>
      <c r="S65" s="201" t="n">
        <f aca="false">RANK(R65,$R$29:$R$78)</f>
        <v>24</v>
      </c>
      <c r="U65" s="212" t="e">
        <f aca="false">VLOOKUP(D65,DVactu!$A$2:$D$198,4,0)</f>
        <v>#N/A</v>
      </c>
      <c r="V65" s="202" t="n">
        <f aca="false">IF(ISERROR(E65/$U65),0,E65/$U65)</f>
        <v>0</v>
      </c>
      <c r="W65" s="202" t="n">
        <f aca="false">IF(ISERROR(F65/$U65),0,F65/$U65)</f>
        <v>0</v>
      </c>
      <c r="X65" s="202" t="n">
        <f aca="false">IF(ISERROR(G65/$U65),0,G65/$U65)</f>
        <v>0</v>
      </c>
      <c r="Y65" s="202" t="n">
        <f aca="false">IF(ISERROR(H65/$U65),0,H65/$U65)</f>
        <v>0</v>
      </c>
      <c r="Z65" s="202" t="n">
        <f aca="false">IF(ISERROR(I65/$U65),0,I65/$U65)</f>
        <v>0</v>
      </c>
      <c r="AA65" s="202" t="n">
        <f aca="false">IF(ISERROR(J65/$U65),0,J65/$U65)</f>
        <v>0</v>
      </c>
      <c r="AB65" s="199" t="n">
        <f aca="false">SUM(V65:AA65)</f>
        <v>0</v>
      </c>
      <c r="AC65" s="202" t="n">
        <f aca="false">IF(ISERROR(L65/$U65),0,L65/$U65)</f>
        <v>0</v>
      </c>
    </row>
    <row r="66" customFormat="false" ht="14.65" hidden="true" customHeight="false" outlineLevel="0" collapsed="false">
      <c r="A66" s="195" t="s">
        <v>118</v>
      </c>
      <c r="B66" s="116" t="s">
        <v>142</v>
      </c>
      <c r="C66" s="196" t="s">
        <v>193</v>
      </c>
      <c r="D66" s="197" t="s">
        <v>194</v>
      </c>
      <c r="E66" s="198" t="n">
        <v>0</v>
      </c>
      <c r="F66" s="198" t="n">
        <v>0</v>
      </c>
      <c r="G66" s="198" t="n">
        <v>0</v>
      </c>
      <c r="H66" s="198" t="n">
        <v>0</v>
      </c>
      <c r="I66" s="198" t="n">
        <v>0</v>
      </c>
      <c r="J66" s="198" t="n">
        <v>0</v>
      </c>
      <c r="K66" s="199" t="n">
        <f aca="false">SUM(E66:J66)</f>
        <v>0</v>
      </c>
      <c r="L66" s="198" t="n">
        <v>0</v>
      </c>
      <c r="M66" s="29"/>
      <c r="P66" s="200" t="n">
        <f aca="false">K66/$K$20</f>
        <v>0</v>
      </c>
      <c r="Q66" s="201" t="n">
        <f aca="false">RANK(P66,$P$29:$P$78)</f>
        <v>11</v>
      </c>
      <c r="R66" s="200" t="n">
        <f aca="false">L66/$L$20</f>
        <v>0</v>
      </c>
      <c r="S66" s="201" t="n">
        <f aca="false">RANK(R66,$R$29:$R$78)</f>
        <v>24</v>
      </c>
      <c r="U66" s="212" t="e">
        <f aca="false">VLOOKUP(D66,DVactu!$A$2:$D$198,4,0)</f>
        <v>#N/A</v>
      </c>
      <c r="V66" s="202" t="n">
        <f aca="false">IF(ISERROR(E66/$U66),0,E66/$U66)</f>
        <v>0</v>
      </c>
      <c r="W66" s="202" t="n">
        <f aca="false">IF(ISERROR(F66/$U66),0,F66/$U66)</f>
        <v>0</v>
      </c>
      <c r="X66" s="202" t="n">
        <f aca="false">IF(ISERROR(G66/$U66),0,G66/$U66)</f>
        <v>0</v>
      </c>
      <c r="Y66" s="202" t="n">
        <f aca="false">IF(ISERROR(H66/$U66),0,H66/$U66)</f>
        <v>0</v>
      </c>
      <c r="Z66" s="202" t="n">
        <f aca="false">IF(ISERROR(I66/$U66),0,I66/$U66)</f>
        <v>0</v>
      </c>
      <c r="AA66" s="202" t="n">
        <f aca="false">IF(ISERROR(J66/$U66),0,J66/$U66)</f>
        <v>0</v>
      </c>
      <c r="AB66" s="199" t="n">
        <f aca="false">SUM(V66:AA66)</f>
        <v>0</v>
      </c>
      <c r="AC66" s="202" t="n">
        <f aca="false">IF(ISERROR(L66/$U66),0,L66/$U66)</f>
        <v>0</v>
      </c>
    </row>
    <row r="67" customFormat="false" ht="14.65" hidden="true" customHeight="false" outlineLevel="0" collapsed="false">
      <c r="A67" s="195" t="s">
        <v>118</v>
      </c>
      <c r="B67" s="116" t="s">
        <v>142</v>
      </c>
      <c r="C67" s="196" t="s">
        <v>195</v>
      </c>
      <c r="D67" s="197" t="s">
        <v>196</v>
      </c>
      <c r="E67" s="198" t="n">
        <v>0</v>
      </c>
      <c r="F67" s="198" t="n">
        <v>0</v>
      </c>
      <c r="G67" s="198" t="n">
        <v>0</v>
      </c>
      <c r="H67" s="198" t="n">
        <v>0</v>
      </c>
      <c r="I67" s="198" t="n">
        <v>0</v>
      </c>
      <c r="J67" s="198" t="n">
        <v>0</v>
      </c>
      <c r="K67" s="199" t="n">
        <f aca="false">SUM(E67:J67)</f>
        <v>0</v>
      </c>
      <c r="L67" s="198" t="n">
        <v>0</v>
      </c>
      <c r="M67" s="29"/>
      <c r="P67" s="200" t="n">
        <f aca="false">K67/$K$20</f>
        <v>0</v>
      </c>
      <c r="Q67" s="201" t="n">
        <f aca="false">RANK(P67,$P$29:$P$78)</f>
        <v>11</v>
      </c>
      <c r="R67" s="200" t="n">
        <f aca="false">L67/$L$20</f>
        <v>0</v>
      </c>
      <c r="S67" s="201" t="n">
        <f aca="false">RANK(R67,$R$29:$R$78)</f>
        <v>24</v>
      </c>
      <c r="U67" s="212" t="e">
        <f aca="false">VLOOKUP(D67,DVactu!$A$2:$D$198,4,0)</f>
        <v>#N/A</v>
      </c>
      <c r="V67" s="202" t="n">
        <f aca="false">IF(ISERROR(E67/$U67),0,E67/$U67)</f>
        <v>0</v>
      </c>
      <c r="W67" s="202" t="n">
        <f aca="false">IF(ISERROR(F67/$U67),0,F67/$U67)</f>
        <v>0</v>
      </c>
      <c r="X67" s="202" t="n">
        <f aca="false">IF(ISERROR(G67/$U67),0,G67/$U67)</f>
        <v>0</v>
      </c>
      <c r="Y67" s="202" t="n">
        <f aca="false">IF(ISERROR(H67/$U67),0,H67/$U67)</f>
        <v>0</v>
      </c>
      <c r="Z67" s="202" t="n">
        <f aca="false">IF(ISERROR(I67/$U67),0,I67/$U67)</f>
        <v>0</v>
      </c>
      <c r="AA67" s="202" t="n">
        <f aca="false">IF(ISERROR(J67/$U67),0,J67/$U67)</f>
        <v>0</v>
      </c>
      <c r="AB67" s="199" t="n">
        <f aca="false">SUM(V67:AA67)</f>
        <v>0</v>
      </c>
      <c r="AC67" s="202" t="n">
        <f aca="false">IF(ISERROR(L67/$U67),0,L67/$U67)</f>
        <v>0</v>
      </c>
    </row>
    <row r="68" customFormat="false" ht="14.65" hidden="true" customHeight="false" outlineLevel="0" collapsed="false">
      <c r="A68" s="195" t="s">
        <v>118</v>
      </c>
      <c r="B68" s="116" t="s">
        <v>142</v>
      </c>
      <c r="C68" s="196" t="s">
        <v>197</v>
      </c>
      <c r="D68" s="197" t="s">
        <v>198</v>
      </c>
      <c r="E68" s="198" t="n">
        <v>0</v>
      </c>
      <c r="F68" s="198" t="n">
        <v>0</v>
      </c>
      <c r="G68" s="198" t="n">
        <v>0</v>
      </c>
      <c r="H68" s="198" t="n">
        <v>0</v>
      </c>
      <c r="I68" s="198" t="n">
        <v>0</v>
      </c>
      <c r="J68" s="198" t="n">
        <v>0</v>
      </c>
      <c r="K68" s="199" t="n">
        <f aca="false">SUM(E68:J68)</f>
        <v>0</v>
      </c>
      <c r="L68" s="198" t="n">
        <v>0</v>
      </c>
      <c r="M68" s="29"/>
      <c r="P68" s="200" t="n">
        <f aca="false">K68/$K$20</f>
        <v>0</v>
      </c>
      <c r="Q68" s="201" t="n">
        <f aca="false">RANK(P68,$P$29:$P$78)</f>
        <v>11</v>
      </c>
      <c r="R68" s="200" t="n">
        <f aca="false">L68/$L$20</f>
        <v>0</v>
      </c>
      <c r="S68" s="201" t="n">
        <f aca="false">RANK(R68,$R$29:$R$78)</f>
        <v>24</v>
      </c>
      <c r="U68" s="212" t="e">
        <f aca="false">VLOOKUP(D68,DVactu!$A$2:$D$198,4,0)</f>
        <v>#N/A</v>
      </c>
      <c r="V68" s="202" t="n">
        <f aca="false">IF(ISERROR(E68/$U68),0,E68/$U68)</f>
        <v>0</v>
      </c>
      <c r="W68" s="202" t="n">
        <f aca="false">IF(ISERROR(F68/$U68),0,F68/$U68)</f>
        <v>0</v>
      </c>
      <c r="X68" s="202" t="n">
        <f aca="false">IF(ISERROR(G68/$U68),0,G68/$U68)</f>
        <v>0</v>
      </c>
      <c r="Y68" s="202" t="n">
        <f aca="false">IF(ISERROR(H68/$U68),0,H68/$U68)</f>
        <v>0</v>
      </c>
      <c r="Z68" s="202" t="n">
        <f aca="false">IF(ISERROR(I68/$U68),0,I68/$U68)</f>
        <v>0</v>
      </c>
      <c r="AA68" s="202" t="n">
        <f aca="false">IF(ISERROR(J68/$U68),0,J68/$U68)</f>
        <v>0</v>
      </c>
      <c r="AB68" s="199" t="n">
        <f aca="false">SUM(V68:AA68)</f>
        <v>0</v>
      </c>
      <c r="AC68" s="202" t="n">
        <f aca="false">IF(ISERROR(L68/$U68),0,L68/$U68)</f>
        <v>0</v>
      </c>
    </row>
    <row r="69" customFormat="false" ht="14.65" hidden="true" customHeight="false" outlineLevel="0" collapsed="false">
      <c r="A69" s="195" t="s">
        <v>118</v>
      </c>
      <c r="B69" s="116" t="s">
        <v>142</v>
      </c>
      <c r="C69" s="196" t="s">
        <v>184</v>
      </c>
      <c r="D69" s="197" t="s">
        <v>199</v>
      </c>
      <c r="E69" s="198" t="n">
        <v>0</v>
      </c>
      <c r="F69" s="198" t="n">
        <v>0</v>
      </c>
      <c r="G69" s="198" t="n">
        <v>0</v>
      </c>
      <c r="H69" s="198" t="n">
        <v>0</v>
      </c>
      <c r="I69" s="198" t="n">
        <v>0</v>
      </c>
      <c r="J69" s="198" t="n">
        <v>0</v>
      </c>
      <c r="K69" s="199" t="n">
        <f aca="false">SUM(E69:J69)</f>
        <v>0</v>
      </c>
      <c r="L69" s="198" t="n">
        <v>0</v>
      </c>
      <c r="M69" s="29"/>
      <c r="P69" s="200" t="n">
        <f aca="false">K69/$K$20</f>
        <v>0</v>
      </c>
      <c r="Q69" s="201" t="n">
        <f aca="false">RANK(P69,$P$29:$P$78)</f>
        <v>11</v>
      </c>
      <c r="R69" s="200" t="n">
        <f aca="false">L69/$L$20</f>
        <v>0</v>
      </c>
      <c r="S69" s="201" t="n">
        <f aca="false">RANK(R69,$R$29:$R$78)</f>
        <v>24</v>
      </c>
      <c r="U69" s="212" t="e">
        <f aca="false">VLOOKUP(D69,DVactu!$A$2:$D$198,4,0)</f>
        <v>#N/A</v>
      </c>
      <c r="V69" s="202" t="n">
        <f aca="false">IF(ISERROR(E69/$U69),0,E69/$U69)</f>
        <v>0</v>
      </c>
      <c r="W69" s="202" t="n">
        <f aca="false">IF(ISERROR(F69/$U69),0,F69/$U69)</f>
        <v>0</v>
      </c>
      <c r="X69" s="202" t="n">
        <f aca="false">IF(ISERROR(G69/$U69),0,G69/$U69)</f>
        <v>0</v>
      </c>
      <c r="Y69" s="202" t="n">
        <f aca="false">IF(ISERROR(H69/$U69),0,H69/$U69)</f>
        <v>0</v>
      </c>
      <c r="Z69" s="202" t="n">
        <f aca="false">IF(ISERROR(I69/$U69),0,I69/$U69)</f>
        <v>0</v>
      </c>
      <c r="AA69" s="202" t="n">
        <f aca="false">IF(ISERROR(J69/$U69),0,J69/$U69)</f>
        <v>0</v>
      </c>
      <c r="AB69" s="199" t="n">
        <f aca="false">SUM(V69:AA69)</f>
        <v>0</v>
      </c>
      <c r="AC69" s="202" t="n">
        <f aca="false">IF(ISERROR(L69/$U69),0,L69/$U69)</f>
        <v>0</v>
      </c>
    </row>
    <row r="70" customFormat="false" ht="14.65" hidden="true" customHeight="false" outlineLevel="0" collapsed="false">
      <c r="A70" s="195" t="s">
        <v>118</v>
      </c>
      <c r="B70" s="116" t="s">
        <v>142</v>
      </c>
      <c r="C70" s="196" t="s">
        <v>186</v>
      </c>
      <c r="D70" s="197" t="s">
        <v>200</v>
      </c>
      <c r="E70" s="198" t="n">
        <v>0</v>
      </c>
      <c r="F70" s="198" t="n">
        <v>0</v>
      </c>
      <c r="G70" s="198" t="n">
        <v>0</v>
      </c>
      <c r="H70" s="198" t="n">
        <v>0</v>
      </c>
      <c r="I70" s="198" t="n">
        <v>0</v>
      </c>
      <c r="J70" s="198" t="n">
        <v>0</v>
      </c>
      <c r="K70" s="199" t="n">
        <f aca="false">SUM(E70:J70)</f>
        <v>0</v>
      </c>
      <c r="L70" s="198" t="n">
        <v>0</v>
      </c>
      <c r="M70" s="29"/>
      <c r="P70" s="200" t="n">
        <f aca="false">K70/$K$20</f>
        <v>0</v>
      </c>
      <c r="Q70" s="201" t="n">
        <f aca="false">RANK(P70,$P$29:$P$78)</f>
        <v>11</v>
      </c>
      <c r="R70" s="200" t="n">
        <f aca="false">L70/$L$20</f>
        <v>0</v>
      </c>
      <c r="S70" s="201" t="n">
        <f aca="false">RANK(R70,$R$29:$R$78)</f>
        <v>24</v>
      </c>
      <c r="U70" s="212" t="e">
        <f aca="false">VLOOKUP(D70,DVactu!$A$2:$D$198,4,0)</f>
        <v>#N/A</v>
      </c>
      <c r="V70" s="202" t="n">
        <f aca="false">IF(ISERROR(E70/$U70),0,E70/$U70)</f>
        <v>0</v>
      </c>
      <c r="W70" s="202" t="n">
        <f aca="false">IF(ISERROR(F70/$U70),0,F70/$U70)</f>
        <v>0</v>
      </c>
      <c r="X70" s="202" t="n">
        <f aca="false">IF(ISERROR(G70/$U70),0,G70/$U70)</f>
        <v>0</v>
      </c>
      <c r="Y70" s="202" t="n">
        <f aca="false">IF(ISERROR(H70/$U70),0,H70/$U70)</f>
        <v>0</v>
      </c>
      <c r="Z70" s="202" t="n">
        <f aca="false">IF(ISERROR(I70/$U70),0,I70/$U70)</f>
        <v>0</v>
      </c>
      <c r="AA70" s="202" t="n">
        <f aca="false">IF(ISERROR(J70/$U70),0,J70/$U70)</f>
        <v>0</v>
      </c>
      <c r="AB70" s="199" t="n">
        <f aca="false">SUM(V70:AA70)</f>
        <v>0</v>
      </c>
      <c r="AC70" s="202" t="n">
        <f aca="false">IF(ISERROR(L70/$U70),0,L70/$U70)</f>
        <v>0</v>
      </c>
    </row>
    <row r="71" customFormat="false" ht="14.65" hidden="true" customHeight="false" outlineLevel="0" collapsed="false">
      <c r="A71" s="195" t="s">
        <v>118</v>
      </c>
      <c r="B71" s="116" t="s">
        <v>201</v>
      </c>
      <c r="C71" s="196" t="s">
        <v>202</v>
      </c>
      <c r="D71" s="197" t="s">
        <v>203</v>
      </c>
      <c r="E71" s="198" t="n">
        <v>0</v>
      </c>
      <c r="F71" s="198" t="n">
        <v>0</v>
      </c>
      <c r="G71" s="198" t="n">
        <v>0</v>
      </c>
      <c r="H71" s="198" t="n">
        <v>0</v>
      </c>
      <c r="I71" s="198" t="n">
        <v>0</v>
      </c>
      <c r="J71" s="198" t="n">
        <v>0</v>
      </c>
      <c r="K71" s="199" t="n">
        <f aca="false">SUM(E71:J71)</f>
        <v>0</v>
      </c>
      <c r="L71" s="198" t="n">
        <v>0</v>
      </c>
      <c r="M71" s="29"/>
      <c r="P71" s="200" t="n">
        <f aca="false">K71/$K$20</f>
        <v>0</v>
      </c>
      <c r="Q71" s="201" t="n">
        <f aca="false">RANK(P71,$P$29:$P$78)</f>
        <v>11</v>
      </c>
      <c r="R71" s="200" t="n">
        <f aca="false">L71/$L$20</f>
        <v>0</v>
      </c>
      <c r="S71" s="201" t="n">
        <f aca="false">RANK(R71,$R$29:$R$78)</f>
        <v>24</v>
      </c>
      <c r="U71" s="212" t="e">
        <f aca="false">VLOOKUP(D71,DVactu!$A$2:$D$198,4,0)</f>
        <v>#N/A</v>
      </c>
      <c r="V71" s="202" t="n">
        <f aca="false">IF(ISERROR(E71/$U71),0,E71/$U71)</f>
        <v>0</v>
      </c>
      <c r="W71" s="202" t="n">
        <f aca="false">IF(ISERROR(F71/$U71),0,F71/$U71)</f>
        <v>0</v>
      </c>
      <c r="X71" s="202" t="n">
        <f aca="false">IF(ISERROR(G71/$U71),0,G71/$U71)</f>
        <v>0</v>
      </c>
      <c r="Y71" s="202" t="n">
        <f aca="false">IF(ISERROR(H71/$U71),0,H71/$U71)</f>
        <v>0</v>
      </c>
      <c r="Z71" s="202" t="n">
        <f aca="false">IF(ISERROR(I71/$U71),0,I71/$U71)</f>
        <v>0</v>
      </c>
      <c r="AA71" s="202" t="n">
        <f aca="false">IF(ISERROR(J71/$U71),0,J71/$U71)</f>
        <v>0</v>
      </c>
      <c r="AB71" s="199" t="n">
        <f aca="false">SUM(V71:AA71)</f>
        <v>0</v>
      </c>
      <c r="AC71" s="202" t="n">
        <f aca="false">IF(ISERROR(L71/$U71),0,L71/$U71)</f>
        <v>0</v>
      </c>
    </row>
    <row r="72" customFormat="false" ht="14.65" hidden="true" customHeight="false" outlineLevel="0" collapsed="false">
      <c r="A72" s="195" t="s">
        <v>118</v>
      </c>
      <c r="B72" s="116" t="s">
        <v>201</v>
      </c>
      <c r="C72" s="196" t="s">
        <v>204</v>
      </c>
      <c r="D72" s="197" t="s">
        <v>205</v>
      </c>
      <c r="E72" s="198" t="n">
        <v>0</v>
      </c>
      <c r="F72" s="198" t="n">
        <v>0</v>
      </c>
      <c r="G72" s="198" t="n">
        <v>0</v>
      </c>
      <c r="H72" s="198" t="n">
        <v>0</v>
      </c>
      <c r="I72" s="198" t="n">
        <v>0</v>
      </c>
      <c r="J72" s="198" t="n">
        <v>0</v>
      </c>
      <c r="K72" s="199" t="n">
        <f aca="false">SUM(E72:J72)</f>
        <v>0</v>
      </c>
      <c r="L72" s="198" t="n">
        <v>186000</v>
      </c>
      <c r="M72" s="29"/>
      <c r="P72" s="200" t="n">
        <f aca="false">K72/$K$20</f>
        <v>0</v>
      </c>
      <c r="Q72" s="201" t="n">
        <f aca="false">RANK(P72,$P$29:$P$78)</f>
        <v>11</v>
      </c>
      <c r="R72" s="200" t="n">
        <f aca="false">L72/$L$20</f>
        <v>3.26275119705315E-005</v>
      </c>
      <c r="S72" s="201" t="n">
        <f aca="false">RANK(R72,$R$29:$R$78)</f>
        <v>23</v>
      </c>
      <c r="U72" s="212" t="e">
        <f aca="false">VLOOKUP(D72,DVactu!$A$2:$D$198,4,0)</f>
        <v>#N/A</v>
      </c>
      <c r="V72" s="202" t="n">
        <f aca="false">IF(ISERROR(E72/$U72),0,E72/$U72)</f>
        <v>0</v>
      </c>
      <c r="W72" s="202" t="n">
        <f aca="false">IF(ISERROR(F72/$U72),0,F72/$U72)</f>
        <v>0</v>
      </c>
      <c r="X72" s="202" t="n">
        <f aca="false">IF(ISERROR(G72/$U72),0,G72/$U72)</f>
        <v>0</v>
      </c>
      <c r="Y72" s="202" t="n">
        <f aca="false">IF(ISERROR(H72/$U72),0,H72/$U72)</f>
        <v>0</v>
      </c>
      <c r="Z72" s="202" t="n">
        <f aca="false">IF(ISERROR(I72/$U72),0,I72/$U72)</f>
        <v>0</v>
      </c>
      <c r="AA72" s="202" t="n">
        <f aca="false">IF(ISERROR(J72/$U72),0,J72/$U72)</f>
        <v>0</v>
      </c>
      <c r="AB72" s="199" t="n">
        <f aca="false">SUM(V72:AA72)</f>
        <v>0</v>
      </c>
      <c r="AC72" s="202" t="n">
        <f aca="false">IF(ISERROR(L72/$U72),0,L72/$U72)</f>
        <v>0</v>
      </c>
    </row>
    <row r="73" customFormat="false" ht="14.65" hidden="true" customHeight="false" outlineLevel="0" collapsed="false">
      <c r="A73" s="195" t="s">
        <v>118</v>
      </c>
      <c r="B73" s="116" t="s">
        <v>201</v>
      </c>
      <c r="C73" s="196" t="s">
        <v>206</v>
      </c>
      <c r="D73" s="197" t="s">
        <v>207</v>
      </c>
      <c r="E73" s="198" t="n">
        <v>0</v>
      </c>
      <c r="F73" s="198" t="n">
        <v>0</v>
      </c>
      <c r="G73" s="198" t="n">
        <v>0</v>
      </c>
      <c r="H73" s="198" t="n">
        <v>0</v>
      </c>
      <c r="I73" s="198" t="n">
        <v>0</v>
      </c>
      <c r="J73" s="198" t="n">
        <v>0</v>
      </c>
      <c r="K73" s="199" t="n">
        <f aca="false">SUM(E73:J73)</f>
        <v>0</v>
      </c>
      <c r="L73" s="198" t="n">
        <v>0</v>
      </c>
      <c r="M73" s="29"/>
      <c r="P73" s="200" t="n">
        <f aca="false">K73/$K$20</f>
        <v>0</v>
      </c>
      <c r="Q73" s="201" t="n">
        <f aca="false">RANK(P73,$P$29:$P$78)</f>
        <v>11</v>
      </c>
      <c r="R73" s="200" t="n">
        <f aca="false">L73/$L$20</f>
        <v>0</v>
      </c>
      <c r="S73" s="201" t="n">
        <f aca="false">RANK(R73,$R$29:$R$78)</f>
        <v>24</v>
      </c>
      <c r="U73" s="212" t="e">
        <f aca="false">VLOOKUP(D73,DVactu!$A$2:$D$198,4,0)</f>
        <v>#N/A</v>
      </c>
      <c r="V73" s="202" t="n">
        <f aca="false">IF(ISERROR(E73/$U73),0,E73/$U73)</f>
        <v>0</v>
      </c>
      <c r="W73" s="202" t="n">
        <f aca="false">IF(ISERROR(F73/$U73),0,F73/$U73)</f>
        <v>0</v>
      </c>
      <c r="X73" s="202" t="n">
        <f aca="false">IF(ISERROR(G73/$U73),0,G73/$U73)</f>
        <v>0</v>
      </c>
      <c r="Y73" s="202" t="n">
        <f aca="false">IF(ISERROR(H73/$U73),0,H73/$U73)</f>
        <v>0</v>
      </c>
      <c r="Z73" s="202" t="n">
        <f aca="false">IF(ISERROR(I73/$U73),0,I73/$U73)</f>
        <v>0</v>
      </c>
      <c r="AA73" s="202" t="n">
        <f aca="false">IF(ISERROR(J73/$U73),0,J73/$U73)</f>
        <v>0</v>
      </c>
      <c r="AB73" s="199" t="n">
        <f aca="false">SUM(V73:AA73)</f>
        <v>0</v>
      </c>
      <c r="AC73" s="202" t="n">
        <f aca="false">IF(ISERROR(L73/$U73),0,L73/$U73)</f>
        <v>0</v>
      </c>
    </row>
    <row r="74" customFormat="false" ht="14.65" hidden="true" customHeight="false" outlineLevel="0" collapsed="false">
      <c r="A74" s="195" t="s">
        <v>118</v>
      </c>
      <c r="B74" s="116" t="s">
        <v>201</v>
      </c>
      <c r="C74" s="196" t="s">
        <v>208</v>
      </c>
      <c r="D74" s="197" t="s">
        <v>209</v>
      </c>
      <c r="E74" s="198" t="n">
        <v>0</v>
      </c>
      <c r="F74" s="198" t="n">
        <v>0</v>
      </c>
      <c r="G74" s="198" t="n">
        <v>0</v>
      </c>
      <c r="H74" s="198" t="n">
        <v>0</v>
      </c>
      <c r="I74" s="198" t="n">
        <v>0</v>
      </c>
      <c r="J74" s="198" t="n">
        <v>0</v>
      </c>
      <c r="K74" s="199" t="n">
        <f aca="false">SUM(E74:J74)</f>
        <v>0</v>
      </c>
      <c r="L74" s="198" t="n">
        <v>0</v>
      </c>
      <c r="M74" s="29"/>
      <c r="P74" s="200" t="n">
        <f aca="false">K74/$K$20</f>
        <v>0</v>
      </c>
      <c r="Q74" s="201" t="n">
        <f aca="false">RANK(P74,$P$29:$P$78)</f>
        <v>11</v>
      </c>
      <c r="R74" s="200" t="n">
        <f aca="false">L74/$L$20</f>
        <v>0</v>
      </c>
      <c r="S74" s="201" t="n">
        <f aca="false">RANK(R74,$R$29:$R$78)</f>
        <v>24</v>
      </c>
      <c r="U74" s="212" t="e">
        <f aca="false">VLOOKUP(D74,DVactu!$A$2:$D$198,4,0)</f>
        <v>#N/A</v>
      </c>
      <c r="V74" s="202" t="n">
        <f aca="false">IF(ISERROR(E74/$U74),0,E74/$U74)</f>
        <v>0</v>
      </c>
      <c r="W74" s="202" t="n">
        <f aca="false">IF(ISERROR(F74/$U74),0,F74/$U74)</f>
        <v>0</v>
      </c>
      <c r="X74" s="202" t="n">
        <f aca="false">IF(ISERROR(G74/$U74),0,G74/$U74)</f>
        <v>0</v>
      </c>
      <c r="Y74" s="202" t="n">
        <f aca="false">IF(ISERROR(H74/$U74),0,H74/$U74)</f>
        <v>0</v>
      </c>
      <c r="Z74" s="202" t="n">
        <f aca="false">IF(ISERROR(I74/$U74),0,I74/$U74)</f>
        <v>0</v>
      </c>
      <c r="AA74" s="202" t="n">
        <f aca="false">IF(ISERROR(J74/$U74),0,J74/$U74)</f>
        <v>0</v>
      </c>
      <c r="AB74" s="199" t="n">
        <f aca="false">SUM(V74:AA74)</f>
        <v>0</v>
      </c>
      <c r="AC74" s="202" t="n">
        <f aca="false">IF(ISERROR(L74/$U74),0,L74/$U74)</f>
        <v>0</v>
      </c>
    </row>
    <row r="75" customFormat="false" ht="14.65" hidden="true" customHeight="false" outlineLevel="0" collapsed="false">
      <c r="A75" s="195" t="s">
        <v>118</v>
      </c>
      <c r="B75" s="116" t="s">
        <v>201</v>
      </c>
      <c r="C75" s="196" t="s">
        <v>202</v>
      </c>
      <c r="D75" s="197" t="s">
        <v>210</v>
      </c>
      <c r="E75" s="198" t="n">
        <v>0</v>
      </c>
      <c r="F75" s="198" t="n">
        <v>0</v>
      </c>
      <c r="G75" s="198" t="n">
        <v>0</v>
      </c>
      <c r="H75" s="198" t="n">
        <v>0</v>
      </c>
      <c r="I75" s="198" t="n">
        <v>0</v>
      </c>
      <c r="J75" s="198" t="n">
        <v>0</v>
      </c>
      <c r="K75" s="199" t="n">
        <f aca="false">SUM(E75:J75)</f>
        <v>0</v>
      </c>
      <c r="L75" s="198" t="n">
        <v>2925000</v>
      </c>
      <c r="M75" s="29"/>
      <c r="P75" s="200" t="n">
        <f aca="false">K75/$K$20</f>
        <v>0</v>
      </c>
      <c r="Q75" s="201" t="n">
        <f aca="false">RANK(P75,$P$29:$P$78)</f>
        <v>11</v>
      </c>
      <c r="R75" s="200" t="n">
        <f aca="false">L75/$L$20</f>
        <v>0.000513093938246262</v>
      </c>
      <c r="S75" s="201" t="n">
        <f aca="false">RANK(R75,$R$29:$R$78)</f>
        <v>20</v>
      </c>
      <c r="U75" s="212" t="n">
        <f aca="false">VLOOKUP(D75,DVactu!$A$2:$D$198,4,0)</f>
        <v>10.3850737604984</v>
      </c>
      <c r="V75" s="202" t="n">
        <f aca="false">IF(ISERROR(E75/$U75),0,E75/$U75)</f>
        <v>0</v>
      </c>
      <c r="W75" s="202" t="n">
        <f aca="false">IF(ISERROR(F75/$U75),0,F75/$U75)</f>
        <v>0</v>
      </c>
      <c r="X75" s="202" t="n">
        <f aca="false">IF(ISERROR(G75/$U75),0,G75/$U75)</f>
        <v>0</v>
      </c>
      <c r="Y75" s="202" t="n">
        <f aca="false">IF(ISERROR(H75/$U75),0,H75/$U75)</f>
        <v>0</v>
      </c>
      <c r="Z75" s="202" t="n">
        <f aca="false">IF(ISERROR(I75/$U75),0,I75/$U75)</f>
        <v>0</v>
      </c>
      <c r="AA75" s="202" t="n">
        <f aca="false">IF(ISERROR(J75/$U75),0,J75/$U75)</f>
        <v>0</v>
      </c>
      <c r="AB75" s="199" t="n">
        <f aca="false">SUM(V75:AA75)</f>
        <v>0</v>
      </c>
      <c r="AC75" s="202" t="n">
        <f aca="false">IF(ISERROR(L75/$U75),0,L75/$U75)</f>
        <v>281654.234476966</v>
      </c>
    </row>
    <row r="76" customFormat="false" ht="19.3" hidden="true" customHeight="false" outlineLevel="0" collapsed="false">
      <c r="A76" s="203" t="s">
        <v>118</v>
      </c>
      <c r="B76" s="218" t="s">
        <v>201</v>
      </c>
      <c r="C76" s="204" t="s">
        <v>204</v>
      </c>
      <c r="D76" s="205" t="s">
        <v>211</v>
      </c>
      <c r="E76" s="198" t="n">
        <v>6900</v>
      </c>
      <c r="F76" s="198" t="n">
        <v>821422</v>
      </c>
      <c r="G76" s="198" t="n">
        <v>0</v>
      </c>
      <c r="H76" s="198" t="n">
        <v>1646800</v>
      </c>
      <c r="I76" s="198" t="n">
        <v>0</v>
      </c>
      <c r="J76" s="198" t="n">
        <v>0</v>
      </c>
      <c r="K76" s="206" t="n">
        <f aca="false">SUM(E76:J76)</f>
        <v>2475122</v>
      </c>
      <c r="L76" s="198" t="n">
        <v>20331613</v>
      </c>
      <c r="M76" s="220" t="n">
        <f aca="false">K76*$O$15/1000</f>
        <v>17453.7353033333</v>
      </c>
      <c r="P76" s="200" t="n">
        <f aca="false">K76/$K$20</f>
        <v>0.0046845770076597</v>
      </c>
      <c r="Q76" s="221" t="n">
        <f aca="false">RANK(P76,$P$29:$P$78)</f>
        <v>8</v>
      </c>
      <c r="R76" s="200" t="n">
        <f aca="false">L76/$L$20</f>
        <v>0.00356650508891244</v>
      </c>
      <c r="S76" s="221" t="n">
        <f aca="false">RANK(R76,$R$29:$R$78)</f>
        <v>13</v>
      </c>
      <c r="U76" s="212" t="n">
        <f aca="false">VLOOKUP(D76,DVactu!$A$2:$D$198,4,0)</f>
        <v>11.5631229294548</v>
      </c>
      <c r="V76" s="202" t="n">
        <f aca="false">IF(ISERROR(E76/$U76),0,E76/$U76)</f>
        <v>596.724608230498</v>
      </c>
      <c r="W76" s="202" t="n">
        <f aca="false">IF(ISERROR(F76/$U76),0,F76/$U76)</f>
        <v>71038.0755278133</v>
      </c>
      <c r="X76" s="202" t="n">
        <f aca="false">IF(ISERROR(G76/$U76),0,G76/$U76)</f>
        <v>0</v>
      </c>
      <c r="Y76" s="202" t="n">
        <f aca="false">IF(ISERROR(H76/$U76),0,H76/$U76)</f>
        <v>142418.273164345</v>
      </c>
      <c r="Z76" s="202" t="n">
        <f aca="false">IF(ISERROR(I76/$U76),0,I76/$U76)</f>
        <v>0</v>
      </c>
      <c r="AA76" s="202" t="n">
        <f aca="false">IF(ISERROR(J76/$U76),0,J76/$U76)</f>
        <v>0</v>
      </c>
      <c r="AB76" s="219" t="n">
        <f aca="false">SUM(V76:AA76)</f>
        <v>214053.073300389</v>
      </c>
      <c r="AC76" s="202" t="n">
        <f aca="false">IF(ISERROR(L76/$U76),0,L76/$U76)</f>
        <v>1758315.04378538</v>
      </c>
    </row>
    <row r="77" customFormat="false" ht="28.95" hidden="true" customHeight="false" outlineLevel="0" collapsed="false">
      <c r="A77" s="203" t="s">
        <v>118</v>
      </c>
      <c r="B77" s="218" t="s">
        <v>201</v>
      </c>
      <c r="C77" s="204" t="s">
        <v>212</v>
      </c>
      <c r="D77" s="205" t="s">
        <v>213</v>
      </c>
      <c r="E77" s="198" t="n">
        <v>93790</v>
      </c>
      <c r="F77" s="198" t="n">
        <v>400176.2</v>
      </c>
      <c r="G77" s="198" t="n">
        <v>0</v>
      </c>
      <c r="H77" s="198" t="n">
        <v>592620</v>
      </c>
      <c r="I77" s="198" t="n">
        <v>0</v>
      </c>
      <c r="J77" s="198" t="n">
        <v>0</v>
      </c>
      <c r="K77" s="219" t="n">
        <f aca="false">SUM(E77:J77)</f>
        <v>1086586.2</v>
      </c>
      <c r="L77" s="198" t="n">
        <v>9342770.5</v>
      </c>
      <c r="M77" s="220" t="n">
        <f aca="false">K77*$O$15/1000</f>
        <v>7662.243687</v>
      </c>
      <c r="P77" s="200" t="n">
        <f aca="false">K77/$K$20</f>
        <v>0.00205654377010924</v>
      </c>
      <c r="Q77" s="221" t="n">
        <f aca="false">RANK(P77,$P$29:$P$78)</f>
        <v>9</v>
      </c>
      <c r="R77" s="200" t="n">
        <f aca="false">L77/$L$20</f>
        <v>0.00163887825982085</v>
      </c>
      <c r="S77" s="201" t="n">
        <f aca="false">RANK(R77,$R$29:$R$78)</f>
        <v>16</v>
      </c>
      <c r="U77" s="212" t="n">
        <f aca="false">VLOOKUP(D77,DVactu!$A$2:$D$198,4,0)</f>
        <v>10.985647846633</v>
      </c>
      <c r="V77" s="202" t="n">
        <f aca="false">IF(ISERROR(E77/$U77),0,E77/$U77)</f>
        <v>8537.50286823055</v>
      </c>
      <c r="W77" s="202" t="n">
        <f aca="false">IF(ISERROR(F77/$U77),0,F77/$U77)</f>
        <v>36427.1825919352</v>
      </c>
      <c r="X77" s="202" t="n">
        <f aca="false">IF(ISERROR(G77/$U77),0,G77/$U77)</f>
        <v>0</v>
      </c>
      <c r="Y77" s="202" t="n">
        <f aca="false">IF(ISERROR(H77/$U77),0,H77/$U77)</f>
        <v>53944.9296275806</v>
      </c>
      <c r="Z77" s="202" t="n">
        <f aca="false">IF(ISERROR(I77/$U77),0,I77/$U77)</f>
        <v>0</v>
      </c>
      <c r="AA77" s="202" t="n">
        <f aca="false">IF(ISERROR(J77/$U77),0,J77/$U77)</f>
        <v>0</v>
      </c>
      <c r="AB77" s="219" t="n">
        <f aca="false">SUM(V77:AA77)</f>
        <v>98909.6150877464</v>
      </c>
      <c r="AC77" s="202" t="n">
        <f aca="false">IF(ISERROR(L77/$U77),0,L77/$U77)</f>
        <v>850452.393015991</v>
      </c>
    </row>
    <row r="78" customFormat="false" ht="28.95" hidden="false" customHeight="false" outlineLevel="0" collapsed="false">
      <c r="A78" s="213" t="s">
        <v>118</v>
      </c>
      <c r="B78" s="214" t="s">
        <v>201</v>
      </c>
      <c r="C78" s="215" t="s">
        <v>214</v>
      </c>
      <c r="D78" s="197" t="s">
        <v>215</v>
      </c>
      <c r="E78" s="216" t="n">
        <v>1197800</v>
      </c>
      <c r="F78" s="216" t="n">
        <v>5110684</v>
      </c>
      <c r="G78" s="216" t="n">
        <v>0</v>
      </c>
      <c r="H78" s="216" t="n">
        <v>7110100</v>
      </c>
      <c r="I78" s="216" t="n">
        <v>0</v>
      </c>
      <c r="J78" s="216" t="n">
        <v>1117240</v>
      </c>
      <c r="K78" s="217" t="n">
        <f aca="false">SUM(E78:J78)</f>
        <v>14535824</v>
      </c>
      <c r="L78" s="216" t="n">
        <v>131181332.2</v>
      </c>
      <c r="M78" s="207" t="n">
        <f aca="false">K78*$O$15/1000</f>
        <v>102501.785573333</v>
      </c>
      <c r="N78" s="208"/>
      <c r="O78" s="209"/>
      <c r="P78" s="210" t="n">
        <f aca="false">K78/$K$20</f>
        <v>0.0275114466671898</v>
      </c>
      <c r="Q78" s="211" t="n">
        <f aca="false">RANK(P78,$P$29:$P$78)</f>
        <v>3</v>
      </c>
      <c r="R78" s="200" t="n">
        <f aca="false">L78/$L$20</f>
        <v>0.023011400465945</v>
      </c>
      <c r="S78" s="211" t="n">
        <f aca="false">RANK(R78,$R$29:$R$78)</f>
        <v>7</v>
      </c>
      <c r="U78" s="212" t="n">
        <f aca="false">VLOOKUP(D78,DVactu!$A$2:$D$198,4,0)</f>
        <v>10.985647846633</v>
      </c>
      <c r="V78" s="202" t="n">
        <f aca="false">IF(ISERROR(E78/$U78),0,E78/$U78)</f>
        <v>109033.169160535</v>
      </c>
      <c r="W78" s="202" t="n">
        <f aca="false">IF(ISERROR(F78/$U78),0,F78/$U78)</f>
        <v>465214.62105363</v>
      </c>
      <c r="X78" s="202" t="n">
        <f aca="false">IF(ISERROR(G78/$U78),0,G78/$U78)</f>
        <v>0</v>
      </c>
      <c r="Y78" s="202" t="n">
        <f aca="false">IF(ISERROR(H78/$U78),0,H78/$U78)</f>
        <v>647217.178200299</v>
      </c>
      <c r="Z78" s="202" t="n">
        <f aca="false">IF(ISERROR(I78/$U78),0,I78/$U78)</f>
        <v>0</v>
      </c>
      <c r="AA78" s="202" t="n">
        <f aca="false">IF(ISERROR(J78/$U78),0,J78/$U78)</f>
        <v>101699.964863012</v>
      </c>
      <c r="AB78" s="219" t="n">
        <f aca="false">SUM(V78:AA78)</f>
        <v>1323164.93327748</v>
      </c>
      <c r="AC78" s="202" t="n">
        <f aca="false">IF(ISERROR(L78/$U78),0,L78/$U78)</f>
        <v>11941155.7726389</v>
      </c>
    </row>
    <row r="79" customFormat="false" ht="14.65" hidden="true" customHeight="false" outlineLevel="0" collapsed="false">
      <c r="A79" s="195" t="s">
        <v>216</v>
      </c>
      <c r="B79" s="195" t="s">
        <v>217</v>
      </c>
      <c r="C79" s="196" t="s">
        <v>218</v>
      </c>
      <c r="D79" s="222" t="s">
        <v>219</v>
      </c>
      <c r="E79" s="198" t="n">
        <v>0</v>
      </c>
      <c r="F79" s="198" t="n">
        <v>0</v>
      </c>
      <c r="G79" s="198" t="n">
        <v>0</v>
      </c>
      <c r="H79" s="198" t="n">
        <v>0</v>
      </c>
      <c r="I79" s="198" t="n">
        <v>0</v>
      </c>
      <c r="J79" s="198" t="n">
        <v>0</v>
      </c>
      <c r="K79" s="199" t="n">
        <f aca="false">SUM(E79:J79)</f>
        <v>0</v>
      </c>
      <c r="L79" s="198" t="n">
        <v>16845233.2</v>
      </c>
      <c r="M79" s="29"/>
      <c r="P79" s="223" t="n">
        <f aca="false">K79/$K$21</f>
        <v>0</v>
      </c>
      <c r="Q79" s="224" t="n">
        <f aca="false">RANK(P79,$P$79:$P$221)</f>
        <v>36</v>
      </c>
      <c r="R79" s="225" t="n">
        <f aca="false">L79/$L$21</f>
        <v>0.000227023979856186</v>
      </c>
      <c r="S79" s="224" t="n">
        <f aca="false">RANK(R79,$R$79:$R$221)</f>
        <v>37</v>
      </c>
      <c r="U79" s="222" t="e">
        <f aca="false">VLOOKUP(D79,DVactu!$A$2:$D$198,4,0)</f>
        <v>#N/A</v>
      </c>
      <c r="V79" s="202" t="n">
        <f aca="false">IF(ISERROR(E79/$U79),0,E79/$U79)</f>
        <v>0</v>
      </c>
      <c r="W79" s="202" t="n">
        <f aca="false">IF(ISERROR(F79/$U79),0,F79/$U79)</f>
        <v>0</v>
      </c>
      <c r="X79" s="202" t="n">
        <f aca="false">IF(ISERROR(G79/$U79),0,G79/$U79)</f>
        <v>0</v>
      </c>
      <c r="Y79" s="202" t="n">
        <f aca="false">IF(ISERROR(H79/$U79),0,H79/$U79)</f>
        <v>0</v>
      </c>
      <c r="Z79" s="202" t="n">
        <f aca="false">IF(ISERROR(I79/$U79),0,I79/$U79)</f>
        <v>0</v>
      </c>
      <c r="AA79" s="202" t="n">
        <f aca="false">IF(ISERROR(J79/$U79),0,J79/$U79)</f>
        <v>0</v>
      </c>
      <c r="AB79" s="199" t="n">
        <f aca="false">SUM(V79:AA79)</f>
        <v>0</v>
      </c>
      <c r="AC79" s="202" t="n">
        <f aca="false">IF(ISERROR(L79/$U79),0,L79/$U79)</f>
        <v>0</v>
      </c>
    </row>
    <row r="80" customFormat="false" ht="14.65" hidden="true" customHeight="false" outlineLevel="0" collapsed="false">
      <c r="A80" s="195" t="s">
        <v>216</v>
      </c>
      <c r="B80" s="195" t="s">
        <v>217</v>
      </c>
      <c r="C80" s="196" t="s">
        <v>220</v>
      </c>
      <c r="D80" s="222" t="s">
        <v>221</v>
      </c>
      <c r="E80" s="198" t="n">
        <v>0</v>
      </c>
      <c r="F80" s="198" t="n">
        <v>0</v>
      </c>
      <c r="G80" s="198" t="n">
        <v>0</v>
      </c>
      <c r="H80" s="198" t="n">
        <v>0</v>
      </c>
      <c r="I80" s="198" t="n">
        <v>0</v>
      </c>
      <c r="J80" s="198" t="n">
        <v>0</v>
      </c>
      <c r="K80" s="199" t="n">
        <f aca="false">SUM(E80:J80)</f>
        <v>0</v>
      </c>
      <c r="L80" s="198" t="n">
        <v>25411800</v>
      </c>
      <c r="M80" s="29"/>
      <c r="P80" s="223" t="n">
        <f aca="false">K80/$K$21</f>
        <v>0</v>
      </c>
      <c r="Q80" s="224" t="n">
        <f aca="false">RANK(P80,$P$79:$P$221)</f>
        <v>36</v>
      </c>
      <c r="R80" s="225" t="n">
        <f aca="false">L80/$L$21</f>
        <v>0.00034247599322694</v>
      </c>
      <c r="S80" s="224" t="n">
        <f aca="false">RANK(R80,$R$79:$R$221)</f>
        <v>33</v>
      </c>
      <c r="U80" s="226" t="e">
        <f aca="false">VLOOKUP(D80,DVactu!$A$2:$D$198,4,0)</f>
        <v>#N/A</v>
      </c>
      <c r="V80" s="202" t="n">
        <f aca="false">IF(ISERROR(E80/$U80),0,E80/$U80)</f>
        <v>0</v>
      </c>
      <c r="W80" s="202" t="n">
        <f aca="false">IF(ISERROR(F80/$U80),0,F80/$U80)</f>
        <v>0</v>
      </c>
      <c r="X80" s="202" t="n">
        <f aca="false">IF(ISERROR(G80/$U80),0,G80/$U80)</f>
        <v>0</v>
      </c>
      <c r="Y80" s="202" t="n">
        <f aca="false">IF(ISERROR(H80/$U80),0,H80/$U80)</f>
        <v>0</v>
      </c>
      <c r="Z80" s="202" t="n">
        <f aca="false">IF(ISERROR(I80/$U80),0,I80/$U80)</f>
        <v>0</v>
      </c>
      <c r="AA80" s="202" t="n">
        <f aca="false">IF(ISERROR(J80/$U80),0,J80/$U80)</f>
        <v>0</v>
      </c>
      <c r="AB80" s="199" t="n">
        <f aca="false">SUM(V80:AA80)</f>
        <v>0</v>
      </c>
      <c r="AC80" s="202" t="n">
        <f aca="false">IF(ISERROR(L80/$U80),0,L80/$U80)</f>
        <v>0</v>
      </c>
    </row>
    <row r="81" customFormat="false" ht="14.65" hidden="true" customHeight="false" outlineLevel="0" collapsed="false">
      <c r="A81" s="195" t="s">
        <v>216</v>
      </c>
      <c r="B81" s="195" t="s">
        <v>217</v>
      </c>
      <c r="C81" s="196" t="s">
        <v>222</v>
      </c>
      <c r="D81" s="222" t="s">
        <v>223</v>
      </c>
      <c r="E81" s="198" t="n">
        <v>0</v>
      </c>
      <c r="F81" s="198" t="n">
        <v>0</v>
      </c>
      <c r="G81" s="198" t="n">
        <v>0</v>
      </c>
      <c r="H81" s="198" t="n">
        <v>0</v>
      </c>
      <c r="I81" s="198" t="n">
        <v>0</v>
      </c>
      <c r="J81" s="198" t="n">
        <v>0</v>
      </c>
      <c r="K81" s="199" t="n">
        <f aca="false">SUM(E81:J81)</f>
        <v>0</v>
      </c>
      <c r="L81" s="198" t="n">
        <v>2339911</v>
      </c>
      <c r="M81" s="29"/>
      <c r="P81" s="223" t="n">
        <f aca="false">K81/$K$21</f>
        <v>0</v>
      </c>
      <c r="Q81" s="224" t="n">
        <f aca="false">RANK(P81,$P$79:$P$221)</f>
        <v>36</v>
      </c>
      <c r="R81" s="225" t="n">
        <f aca="false">L81/$L$21</f>
        <v>3.15350877855029E-005</v>
      </c>
      <c r="S81" s="224" t="n">
        <f aca="false">RANK(R81,$R$79:$R$221)</f>
        <v>55</v>
      </c>
      <c r="U81" s="226" t="e">
        <f aca="false">VLOOKUP(D81,DVactu!$A$2:$D$198,4,0)</f>
        <v>#N/A</v>
      </c>
      <c r="V81" s="202" t="n">
        <f aca="false">IF(ISERROR(E81/$U81),0,E81/$U81)</f>
        <v>0</v>
      </c>
      <c r="W81" s="202" t="n">
        <f aca="false">IF(ISERROR(F81/$U81),0,F81/$U81)</f>
        <v>0</v>
      </c>
      <c r="X81" s="202" t="n">
        <f aca="false">IF(ISERROR(G81/$U81),0,G81/$U81)</f>
        <v>0</v>
      </c>
      <c r="Y81" s="202" t="n">
        <f aca="false">IF(ISERROR(H81/$U81),0,H81/$U81)</f>
        <v>0</v>
      </c>
      <c r="Z81" s="202" t="n">
        <f aca="false">IF(ISERROR(I81/$U81),0,I81/$U81)</f>
        <v>0</v>
      </c>
      <c r="AA81" s="202" t="n">
        <f aca="false">IF(ISERROR(J81/$U81),0,J81/$U81)</f>
        <v>0</v>
      </c>
      <c r="AB81" s="199" t="n">
        <f aca="false">SUM(V81:AA81)</f>
        <v>0</v>
      </c>
      <c r="AC81" s="202" t="n">
        <f aca="false">IF(ISERROR(L81/$U81),0,L81/$U81)</f>
        <v>0</v>
      </c>
    </row>
    <row r="82" customFormat="false" ht="14.65" hidden="true" customHeight="false" outlineLevel="0" collapsed="false">
      <c r="A82" s="195" t="s">
        <v>216</v>
      </c>
      <c r="B82" s="195" t="s">
        <v>217</v>
      </c>
      <c r="C82" s="196" t="s">
        <v>224</v>
      </c>
      <c r="D82" s="222" t="s">
        <v>225</v>
      </c>
      <c r="E82" s="198" t="n">
        <v>0</v>
      </c>
      <c r="F82" s="198" t="n">
        <v>0</v>
      </c>
      <c r="G82" s="198" t="n">
        <v>0</v>
      </c>
      <c r="H82" s="198" t="n">
        <v>0</v>
      </c>
      <c r="I82" s="198" t="n">
        <v>0</v>
      </c>
      <c r="J82" s="198" t="n">
        <v>0</v>
      </c>
      <c r="K82" s="199" t="n">
        <f aca="false">SUM(E82:J82)</f>
        <v>0</v>
      </c>
      <c r="L82" s="198" t="n">
        <v>3576600</v>
      </c>
      <c r="M82" s="29"/>
      <c r="P82" s="223" t="n">
        <f aca="false">K82/$K$21</f>
        <v>0</v>
      </c>
      <c r="Q82" s="224" t="n">
        <f aca="false">RANK(P82,$P$79:$P$221)</f>
        <v>36</v>
      </c>
      <c r="R82" s="225" t="n">
        <f aca="false">L82/$L$21</f>
        <v>4.82020021161616E-005</v>
      </c>
      <c r="S82" s="224" t="n">
        <f aca="false">RANK(R82,$R$79:$R$221)</f>
        <v>51</v>
      </c>
      <c r="U82" s="226" t="e">
        <f aca="false">VLOOKUP(D82,DVactu!$A$2:$D$198,4,0)</f>
        <v>#N/A</v>
      </c>
      <c r="V82" s="202" t="n">
        <f aca="false">IF(ISERROR(E82/$U82),0,E82/$U82)</f>
        <v>0</v>
      </c>
      <c r="W82" s="202" t="n">
        <f aca="false">IF(ISERROR(F82/$U82),0,F82/$U82)</f>
        <v>0</v>
      </c>
      <c r="X82" s="202" t="n">
        <f aca="false">IF(ISERROR(G82/$U82),0,G82/$U82)</f>
        <v>0</v>
      </c>
      <c r="Y82" s="202" t="n">
        <f aca="false">IF(ISERROR(H82/$U82),0,H82/$U82)</f>
        <v>0</v>
      </c>
      <c r="Z82" s="202" t="n">
        <f aca="false">IF(ISERROR(I82/$U82),0,I82/$U82)</f>
        <v>0</v>
      </c>
      <c r="AA82" s="202" t="n">
        <f aca="false">IF(ISERROR(J82/$U82),0,J82/$U82)</f>
        <v>0</v>
      </c>
      <c r="AB82" s="199" t="n">
        <f aca="false">SUM(V82:AA82)</f>
        <v>0</v>
      </c>
      <c r="AC82" s="202" t="n">
        <f aca="false">IF(ISERROR(L82/$U82),0,L82/$U82)</f>
        <v>0</v>
      </c>
    </row>
    <row r="83" customFormat="false" ht="14.65" hidden="true" customHeight="false" outlineLevel="0" collapsed="false">
      <c r="A83" s="195" t="s">
        <v>216</v>
      </c>
      <c r="B83" s="195" t="s">
        <v>217</v>
      </c>
      <c r="C83" s="196" t="s">
        <v>226</v>
      </c>
      <c r="D83" s="222" t="s">
        <v>227</v>
      </c>
      <c r="E83" s="198" t="n">
        <v>0</v>
      </c>
      <c r="F83" s="198" t="n">
        <v>0</v>
      </c>
      <c r="G83" s="198" t="n">
        <v>0</v>
      </c>
      <c r="H83" s="198" t="n">
        <v>0</v>
      </c>
      <c r="I83" s="198" t="n">
        <v>0</v>
      </c>
      <c r="J83" s="198" t="n">
        <v>0</v>
      </c>
      <c r="K83" s="199" t="n">
        <f aca="false">SUM(E83:J83)</f>
        <v>0</v>
      </c>
      <c r="L83" s="198" t="n">
        <v>0</v>
      </c>
      <c r="M83" s="29"/>
      <c r="P83" s="223" t="n">
        <f aca="false">K83/$K$21</f>
        <v>0</v>
      </c>
      <c r="Q83" s="224" t="n">
        <f aca="false">RANK(P83,$P$79:$P$221)</f>
        <v>36</v>
      </c>
      <c r="R83" s="225" t="n">
        <f aca="false">L83/$L$21</f>
        <v>0</v>
      </c>
      <c r="S83" s="224" t="n">
        <f aca="false">RANK(R83,$R$79:$R$221)</f>
        <v>69</v>
      </c>
      <c r="U83" s="226" t="e">
        <f aca="false">VLOOKUP(D83,DVactu!$A$2:$D$198,4,0)</f>
        <v>#N/A</v>
      </c>
      <c r="V83" s="202" t="n">
        <f aca="false">IF(ISERROR(E83/$U83),0,E83/$U83)</f>
        <v>0</v>
      </c>
      <c r="W83" s="202" t="n">
        <f aca="false">IF(ISERROR(F83/$U83),0,F83/$U83)</f>
        <v>0</v>
      </c>
      <c r="X83" s="202" t="n">
        <f aca="false">IF(ISERROR(G83/$U83),0,G83/$U83)</f>
        <v>0</v>
      </c>
      <c r="Y83" s="202" t="n">
        <f aca="false">IF(ISERROR(H83/$U83),0,H83/$U83)</f>
        <v>0</v>
      </c>
      <c r="Z83" s="202" t="n">
        <f aca="false">IF(ISERROR(I83/$U83),0,I83/$U83)</f>
        <v>0</v>
      </c>
      <c r="AA83" s="202" t="n">
        <f aca="false">IF(ISERROR(J83/$U83),0,J83/$U83)</f>
        <v>0</v>
      </c>
      <c r="AB83" s="199" t="n">
        <f aca="false">SUM(V83:AA83)</f>
        <v>0</v>
      </c>
      <c r="AC83" s="202" t="n">
        <f aca="false">IF(ISERROR(L83/$U83),0,L83/$U83)</f>
        <v>0</v>
      </c>
    </row>
    <row r="84" customFormat="false" ht="14.65" hidden="true" customHeight="false" outlineLevel="0" collapsed="false">
      <c r="A84" s="195" t="s">
        <v>216</v>
      </c>
      <c r="B84" s="195" t="s">
        <v>217</v>
      </c>
      <c r="C84" s="196" t="s">
        <v>228</v>
      </c>
      <c r="D84" s="222" t="s">
        <v>229</v>
      </c>
      <c r="E84" s="198" t="n">
        <v>0</v>
      </c>
      <c r="F84" s="198" t="n">
        <v>0</v>
      </c>
      <c r="G84" s="198" t="n">
        <v>0</v>
      </c>
      <c r="H84" s="198" t="n">
        <v>0</v>
      </c>
      <c r="I84" s="198" t="n">
        <v>0</v>
      </c>
      <c r="J84" s="198" t="n">
        <v>0</v>
      </c>
      <c r="K84" s="199" t="n">
        <f aca="false">SUM(E84:J84)</f>
        <v>0</v>
      </c>
      <c r="L84" s="198" t="n">
        <v>0</v>
      </c>
      <c r="M84" s="29"/>
      <c r="P84" s="223" t="n">
        <f aca="false">K84/$K$21</f>
        <v>0</v>
      </c>
      <c r="Q84" s="224" t="n">
        <f aca="false">RANK(P84,$P$79:$P$221)</f>
        <v>36</v>
      </c>
      <c r="R84" s="225" t="n">
        <f aca="false">L84/$L$21</f>
        <v>0</v>
      </c>
      <c r="S84" s="224" t="n">
        <f aca="false">RANK(R84,$R$79:$R$221)</f>
        <v>69</v>
      </c>
      <c r="U84" s="226" t="e">
        <f aca="false">VLOOKUP(D84,DVactu!$A$2:$D$198,4,0)</f>
        <v>#N/A</v>
      </c>
      <c r="V84" s="202" t="n">
        <f aca="false">IF(ISERROR(E84/$U84),0,E84/$U84)</f>
        <v>0</v>
      </c>
      <c r="W84" s="202" t="n">
        <f aca="false">IF(ISERROR(F84/$U84),0,F84/$U84)</f>
        <v>0</v>
      </c>
      <c r="X84" s="202" t="n">
        <f aca="false">IF(ISERROR(G84/$U84),0,G84/$U84)</f>
        <v>0</v>
      </c>
      <c r="Y84" s="202" t="n">
        <f aca="false">IF(ISERROR(H84/$U84),0,H84/$U84)</f>
        <v>0</v>
      </c>
      <c r="Z84" s="202" t="n">
        <f aca="false">IF(ISERROR(I84/$U84),0,I84/$U84)</f>
        <v>0</v>
      </c>
      <c r="AA84" s="202" t="n">
        <f aca="false">IF(ISERROR(J84/$U84),0,J84/$U84)</f>
        <v>0</v>
      </c>
      <c r="AB84" s="199" t="n">
        <f aca="false">SUM(V84:AA84)</f>
        <v>0</v>
      </c>
      <c r="AC84" s="202" t="n">
        <f aca="false">IF(ISERROR(L84/$U84),0,L84/$U84)</f>
        <v>0</v>
      </c>
    </row>
    <row r="85" customFormat="false" ht="14.65" hidden="true" customHeight="false" outlineLevel="0" collapsed="false">
      <c r="A85" s="195" t="s">
        <v>216</v>
      </c>
      <c r="B85" s="195" t="s">
        <v>217</v>
      </c>
      <c r="C85" s="196" t="s">
        <v>230</v>
      </c>
      <c r="D85" s="222" t="s">
        <v>231</v>
      </c>
      <c r="E85" s="198" t="n">
        <v>0</v>
      </c>
      <c r="F85" s="198" t="n">
        <v>0</v>
      </c>
      <c r="G85" s="198" t="n">
        <v>0</v>
      </c>
      <c r="H85" s="198" t="n">
        <v>0</v>
      </c>
      <c r="I85" s="198" t="n">
        <v>0</v>
      </c>
      <c r="J85" s="198" t="n">
        <v>0</v>
      </c>
      <c r="K85" s="199" t="n">
        <f aca="false">SUM(E85:J85)</f>
        <v>0</v>
      </c>
      <c r="L85" s="198" t="n">
        <v>0</v>
      </c>
      <c r="M85" s="29"/>
      <c r="P85" s="223" t="n">
        <f aca="false">K85/$K$21</f>
        <v>0</v>
      </c>
      <c r="Q85" s="224" t="n">
        <f aca="false">RANK(P85,$P$79:$P$221)</f>
        <v>36</v>
      </c>
      <c r="R85" s="225" t="n">
        <f aca="false">L85/$L$21</f>
        <v>0</v>
      </c>
      <c r="S85" s="224" t="n">
        <f aca="false">RANK(R85,$R$79:$R$221)</f>
        <v>69</v>
      </c>
      <c r="U85" s="226" t="e">
        <f aca="false">VLOOKUP(D85,DVactu!$A$2:$D$198,4,0)</f>
        <v>#N/A</v>
      </c>
      <c r="V85" s="202" t="n">
        <f aca="false">IF(ISERROR(E85/$U85),0,E85/$U85)</f>
        <v>0</v>
      </c>
      <c r="W85" s="202" t="n">
        <f aca="false">IF(ISERROR(F85/$U85),0,F85/$U85)</f>
        <v>0</v>
      </c>
      <c r="X85" s="202" t="n">
        <f aca="false">IF(ISERROR(G85/$U85),0,G85/$U85)</f>
        <v>0</v>
      </c>
      <c r="Y85" s="202" t="n">
        <f aca="false">IF(ISERROR(H85/$U85),0,H85/$U85)</f>
        <v>0</v>
      </c>
      <c r="Z85" s="202" t="n">
        <f aca="false">IF(ISERROR(I85/$U85),0,I85/$U85)</f>
        <v>0</v>
      </c>
      <c r="AA85" s="202" t="n">
        <f aca="false">IF(ISERROR(J85/$U85),0,J85/$U85)</f>
        <v>0</v>
      </c>
      <c r="AB85" s="199" t="n">
        <f aca="false">SUM(V85:AA85)</f>
        <v>0</v>
      </c>
      <c r="AC85" s="202" t="n">
        <f aca="false">IF(ISERROR(L85/$U85),0,L85/$U85)</f>
        <v>0</v>
      </c>
    </row>
    <row r="86" customFormat="false" ht="14.65" hidden="true" customHeight="false" outlineLevel="0" collapsed="false">
      <c r="A86" s="195" t="s">
        <v>216</v>
      </c>
      <c r="B86" s="195" t="s">
        <v>217</v>
      </c>
      <c r="C86" s="196" t="s">
        <v>232</v>
      </c>
      <c r="D86" s="222" t="s">
        <v>233</v>
      </c>
      <c r="E86" s="198" t="n">
        <v>0</v>
      </c>
      <c r="F86" s="198" t="n">
        <v>0</v>
      </c>
      <c r="G86" s="198" t="n">
        <v>0</v>
      </c>
      <c r="H86" s="198" t="n">
        <v>0</v>
      </c>
      <c r="I86" s="198" t="n">
        <v>0</v>
      </c>
      <c r="J86" s="198" t="n">
        <v>0</v>
      </c>
      <c r="K86" s="199" t="n">
        <f aca="false">SUM(E86:J86)</f>
        <v>0</v>
      </c>
      <c r="L86" s="198" t="n">
        <v>0</v>
      </c>
      <c r="M86" s="29"/>
      <c r="P86" s="223" t="n">
        <f aca="false">K86/$K$21</f>
        <v>0</v>
      </c>
      <c r="Q86" s="224" t="n">
        <f aca="false">RANK(P86,$P$79:$P$221)</f>
        <v>36</v>
      </c>
      <c r="R86" s="225" t="n">
        <f aca="false">L86/$L$21</f>
        <v>0</v>
      </c>
      <c r="S86" s="224" t="n">
        <f aca="false">RANK(R86,$R$79:$R$221)</f>
        <v>69</v>
      </c>
      <c r="U86" s="226" t="e">
        <f aca="false">VLOOKUP(D86,DVactu!$A$2:$D$198,4,0)</f>
        <v>#N/A</v>
      </c>
      <c r="V86" s="202" t="n">
        <f aca="false">IF(ISERROR(E86/$U86),0,E86/$U86)</f>
        <v>0</v>
      </c>
      <c r="W86" s="202" t="n">
        <f aca="false">IF(ISERROR(F86/$U86),0,F86/$U86)</f>
        <v>0</v>
      </c>
      <c r="X86" s="202" t="n">
        <f aca="false">IF(ISERROR(G86/$U86),0,G86/$U86)</f>
        <v>0</v>
      </c>
      <c r="Y86" s="202" t="n">
        <f aca="false">IF(ISERROR(H86/$U86),0,H86/$U86)</f>
        <v>0</v>
      </c>
      <c r="Z86" s="202" t="n">
        <f aca="false">IF(ISERROR(I86/$U86),0,I86/$U86)</f>
        <v>0</v>
      </c>
      <c r="AA86" s="202" t="n">
        <f aca="false">IF(ISERROR(J86/$U86),0,J86/$U86)</f>
        <v>0</v>
      </c>
      <c r="AB86" s="199" t="n">
        <f aca="false">SUM(V86:AA86)</f>
        <v>0</v>
      </c>
      <c r="AC86" s="202" t="n">
        <f aca="false">IF(ISERROR(L86/$U86),0,L86/$U86)</f>
        <v>0</v>
      </c>
    </row>
    <row r="87" customFormat="false" ht="14.65" hidden="true" customHeight="false" outlineLevel="0" collapsed="false">
      <c r="A87" s="195" t="s">
        <v>216</v>
      </c>
      <c r="B87" s="195" t="s">
        <v>217</v>
      </c>
      <c r="C87" s="196" t="s">
        <v>234</v>
      </c>
      <c r="D87" s="222" t="s">
        <v>235</v>
      </c>
      <c r="E87" s="198" t="n">
        <v>0</v>
      </c>
      <c r="F87" s="198" t="n">
        <v>0</v>
      </c>
      <c r="G87" s="198" t="n">
        <v>0</v>
      </c>
      <c r="H87" s="198" t="n">
        <v>0</v>
      </c>
      <c r="I87" s="198" t="n">
        <v>0</v>
      </c>
      <c r="J87" s="198" t="n">
        <v>0</v>
      </c>
      <c r="K87" s="199" t="n">
        <f aca="false">SUM(E87:J87)</f>
        <v>0</v>
      </c>
      <c r="L87" s="198" t="n">
        <v>0</v>
      </c>
      <c r="M87" s="29"/>
      <c r="P87" s="223" t="n">
        <f aca="false">K87/$K$21</f>
        <v>0</v>
      </c>
      <c r="Q87" s="224" t="n">
        <f aca="false">RANK(P87,$P$79:$P$221)</f>
        <v>36</v>
      </c>
      <c r="R87" s="225" t="n">
        <f aca="false">L87/$L$21</f>
        <v>0</v>
      </c>
      <c r="S87" s="224" t="n">
        <f aca="false">RANK(R87,$R$79:$R$221)</f>
        <v>69</v>
      </c>
      <c r="U87" s="226" t="e">
        <f aca="false">VLOOKUP(D87,DVactu!$A$2:$D$198,4,0)</f>
        <v>#N/A</v>
      </c>
      <c r="V87" s="202" t="n">
        <f aca="false">IF(ISERROR(E87/$U87),0,E87/$U87)</f>
        <v>0</v>
      </c>
      <c r="W87" s="202" t="n">
        <f aca="false">IF(ISERROR(F87/$U87),0,F87/$U87)</f>
        <v>0</v>
      </c>
      <c r="X87" s="202" t="n">
        <f aca="false">IF(ISERROR(G87/$U87),0,G87/$U87)</f>
        <v>0</v>
      </c>
      <c r="Y87" s="202" t="n">
        <f aca="false">IF(ISERROR(H87/$U87),0,H87/$U87)</f>
        <v>0</v>
      </c>
      <c r="Z87" s="202" t="n">
        <f aca="false">IF(ISERROR(I87/$U87),0,I87/$U87)</f>
        <v>0</v>
      </c>
      <c r="AA87" s="202" t="n">
        <f aca="false">IF(ISERROR(J87/$U87),0,J87/$U87)</f>
        <v>0</v>
      </c>
      <c r="AB87" s="199" t="n">
        <f aca="false">SUM(V87:AA87)</f>
        <v>0</v>
      </c>
      <c r="AC87" s="202" t="n">
        <f aca="false">IF(ISERROR(L87/$U87),0,L87/$U87)</f>
        <v>0</v>
      </c>
    </row>
    <row r="88" customFormat="false" ht="12.8" hidden="false" customHeight="false" outlineLevel="0" collapsed="false">
      <c r="A88" s="227" t="s">
        <v>216</v>
      </c>
      <c r="B88" s="227" t="s">
        <v>217</v>
      </c>
      <c r="C88" s="227" t="s">
        <v>218</v>
      </c>
      <c r="D88" s="228" t="s">
        <v>236</v>
      </c>
      <c r="E88" s="229" t="n">
        <v>31543120</v>
      </c>
      <c r="F88" s="229" t="n">
        <v>18584026</v>
      </c>
      <c r="G88" s="229" t="n">
        <v>32302072</v>
      </c>
      <c r="H88" s="229" t="n">
        <v>199927727.1</v>
      </c>
      <c r="I88" s="229" t="n">
        <v>130742211</v>
      </c>
      <c r="J88" s="229" t="n">
        <v>210499410.52</v>
      </c>
      <c r="K88" s="230" t="n">
        <f aca="false">SUM(E88:J88)</f>
        <v>623598566.62</v>
      </c>
      <c r="L88" s="229" t="n">
        <v>15578413524.94</v>
      </c>
      <c r="M88" s="231" t="n">
        <f aca="false">K88*$O$15/1000</f>
        <v>4397409.22561537</v>
      </c>
      <c r="N88" s="232"/>
      <c r="O88" s="233"/>
      <c r="P88" s="234" t="n">
        <f aca="false">K88/$K$21</f>
        <v>0.240351422689274</v>
      </c>
      <c r="Q88" s="235" t="n">
        <f aca="false">RANK(P88,$P$79:$P$221)</f>
        <v>2</v>
      </c>
      <c r="R88" s="225" t="n">
        <f aca="false">L88/$L$21</f>
        <v>0.20995099303685</v>
      </c>
      <c r="S88" s="235" t="n">
        <f aca="false">RANK(R88,$R$79:$R$221)</f>
        <v>1</v>
      </c>
      <c r="U88" s="226" t="n">
        <f aca="false">VLOOKUP(D88,DVactu!$A$2:$D$198,4,0)</f>
        <v>17.9837146326911</v>
      </c>
      <c r="V88" s="202" t="n">
        <f aca="false">IF(ISERROR(E88/$U88),0,E88/$U88)</f>
        <v>1753982.45825478</v>
      </c>
      <c r="W88" s="202" t="n">
        <f aca="false">IF(ISERROR(F88/$U88),0,F88/$U88)</f>
        <v>1033380.83257936</v>
      </c>
      <c r="X88" s="202" t="n">
        <f aca="false">IF(ISERROR(G88/$U88),0,G88/$U88)</f>
        <v>1796184.64036794</v>
      </c>
      <c r="Y88" s="202" t="n">
        <f aca="false">IF(ISERROR(H88/$U88),0,H88/$U88)</f>
        <v>11117154.1132313</v>
      </c>
      <c r="Z88" s="202" t="n">
        <f aca="false">IF(ISERROR(I88/$U88),0,I88/$U88)</f>
        <v>7270033.67604236</v>
      </c>
      <c r="AA88" s="202" t="n">
        <f aca="false">IF(ISERROR(J88/$U88),0,J88/$U88)</f>
        <v>11705001.7095662</v>
      </c>
      <c r="AB88" s="236" t="n">
        <f aca="false">SUM(V88:AA88)</f>
        <v>34675737.430042</v>
      </c>
      <c r="AC88" s="202" t="n">
        <f aca="false">IF(ISERROR(L88/$U88),0,L88/$U88)</f>
        <v>866251152.396585</v>
      </c>
    </row>
    <row r="89" customFormat="false" ht="12.8" hidden="false" customHeight="false" outlineLevel="0" collapsed="false">
      <c r="A89" s="227" t="s">
        <v>216</v>
      </c>
      <c r="B89" s="227" t="s">
        <v>217</v>
      </c>
      <c r="C89" s="227" t="s">
        <v>220</v>
      </c>
      <c r="D89" s="228" t="s">
        <v>237</v>
      </c>
      <c r="E89" s="229" t="n">
        <v>8028267</v>
      </c>
      <c r="F89" s="229" t="n">
        <v>16292408</v>
      </c>
      <c r="G89" s="229" t="n">
        <v>21653336</v>
      </c>
      <c r="H89" s="229" t="n">
        <v>54986618.6</v>
      </c>
      <c r="I89" s="229" t="n">
        <v>12602906</v>
      </c>
      <c r="J89" s="229" t="n">
        <v>38749846.14</v>
      </c>
      <c r="K89" s="230" t="n">
        <f aca="false">SUM(E89:J89)</f>
        <v>152313381.74</v>
      </c>
      <c r="L89" s="229" t="n">
        <v>9162829562.3</v>
      </c>
      <c r="M89" s="231" t="n">
        <f aca="false">K89*$O$15/1000</f>
        <v>1074063.19690323</v>
      </c>
      <c r="N89" s="208"/>
      <c r="O89" s="209"/>
      <c r="P89" s="234" t="n">
        <f aca="false">K89/$K$21</f>
        <v>0.0587056160091073</v>
      </c>
      <c r="Q89" s="235" t="n">
        <f aca="false">RANK(P89,$P$79:$P$221)</f>
        <v>5</v>
      </c>
      <c r="R89" s="225" t="n">
        <f aca="false">L89/$L$21</f>
        <v>0.123487873945091</v>
      </c>
      <c r="S89" s="235" t="n">
        <f aca="false">RANK(R89,$R$79:$R$221)</f>
        <v>4</v>
      </c>
      <c r="U89" s="226" t="n">
        <f aca="false">VLOOKUP(D89,DVactu!$A$2:$D$198,4,0)</f>
        <v>17.9837146326911</v>
      </c>
      <c r="V89" s="202" t="n">
        <f aca="false">IF(ISERROR(E89/$U89),0,E89/$U89)</f>
        <v>446418.727386059</v>
      </c>
      <c r="W89" s="202" t="n">
        <f aca="false">IF(ISERROR(F89/$U89),0,F89/$U89)</f>
        <v>905953.43246736</v>
      </c>
      <c r="X89" s="202" t="n">
        <f aca="false">IF(ISERROR(G89/$U89),0,G89/$U89)</f>
        <v>1204052.46870623</v>
      </c>
      <c r="Y89" s="202" t="n">
        <f aca="false">IF(ISERROR(H89/$U89),0,H89/$U89)</f>
        <v>3057578.46602194</v>
      </c>
      <c r="Z89" s="202" t="n">
        <f aca="false">IF(ISERROR(I89/$U89),0,I89/$U89)</f>
        <v>700795.483992513</v>
      </c>
      <c r="AA89" s="202" t="n">
        <f aca="false">IF(ISERROR(J89/$U89),0,J89/$U89)</f>
        <v>2154718.69585608</v>
      </c>
      <c r="AB89" s="236" t="n">
        <f aca="false">SUM(V89:AA89)</f>
        <v>8469517.27443018</v>
      </c>
      <c r="AC89" s="202" t="n">
        <f aca="false">IF(ISERROR(L89/$U89),0,L89/$U89)</f>
        <v>509507059.550626</v>
      </c>
    </row>
    <row r="90" customFormat="false" ht="12.8" hidden="true" customHeight="false" outlineLevel="0" collapsed="false">
      <c r="A90" s="227" t="s">
        <v>216</v>
      </c>
      <c r="B90" s="227" t="s">
        <v>217</v>
      </c>
      <c r="C90" s="227" t="s">
        <v>222</v>
      </c>
      <c r="D90" s="228" t="s">
        <v>238</v>
      </c>
      <c r="E90" s="229" t="n">
        <v>9341948</v>
      </c>
      <c r="F90" s="229" t="n">
        <v>19203600</v>
      </c>
      <c r="G90" s="229" t="n">
        <v>3022860</v>
      </c>
      <c r="H90" s="229" t="n">
        <v>18052268.75</v>
      </c>
      <c r="I90" s="229" t="n">
        <v>3239320</v>
      </c>
      <c r="J90" s="229" t="n">
        <v>19295604.04</v>
      </c>
      <c r="K90" s="230" t="n">
        <f aca="false">SUM(E90:J90)</f>
        <v>72155600.79</v>
      </c>
      <c r="L90" s="229" t="n">
        <v>14150953738.15</v>
      </c>
      <c r="M90" s="231" t="n">
        <f aca="false">K90*$O$15/1000</f>
        <v>508817.24490415</v>
      </c>
      <c r="P90" s="234" t="n">
        <f aca="false">K90/$K$21</f>
        <v>0.027810681796265</v>
      </c>
      <c r="Q90" s="235" t="n">
        <f aca="false">RANK(P90,$P$79:$P$221)</f>
        <v>9</v>
      </c>
      <c r="R90" s="225" t="n">
        <f aca="false">L90/$L$21</f>
        <v>0.190713052069566</v>
      </c>
      <c r="S90" s="235" t="n">
        <f aca="false">RANK(R90,$R$79:$R$221)</f>
        <v>2</v>
      </c>
      <c r="U90" s="226" t="n">
        <f aca="false">VLOOKUP(D90,DVactu!$A$2:$D$198,4,0)</f>
        <v>17.9837146326911</v>
      </c>
      <c r="V90" s="202" t="n">
        <f aca="false">IF(ISERROR(E90/$U90),0,E90/$U90)</f>
        <v>519467.095136065</v>
      </c>
      <c r="W90" s="202" t="n">
        <f aca="false">IF(ISERROR(F90/$U90),0,F90/$U90)</f>
        <v>1067832.78050305</v>
      </c>
      <c r="X90" s="202" t="n">
        <f aca="false">IF(ISERROR(G90/$U90),0,G90/$U90)</f>
        <v>168088.743718441</v>
      </c>
      <c r="Y90" s="202" t="n">
        <f aca="false">IF(ISERROR(H90/$U90),0,H90/$U90)</f>
        <v>1003812.01096153</v>
      </c>
      <c r="Z90" s="202" t="n">
        <f aca="false">IF(ISERROR(I90/$U90),0,I90/$U90)</f>
        <v>180125.18915928</v>
      </c>
      <c r="AA90" s="202" t="n">
        <f aca="false">IF(ISERROR(J90/$U90),0,J90/$U90)</f>
        <v>1072948.74468949</v>
      </c>
      <c r="AB90" s="237" t="n">
        <f aca="false">SUM(V90:AA90)</f>
        <v>4012274.56416787</v>
      </c>
      <c r="AC90" s="202" t="n">
        <f aca="false">IF(ISERROR(L90/$U90),0,L90/$U90)</f>
        <v>786876016.839489</v>
      </c>
    </row>
    <row r="91" customFormat="false" ht="14.65" hidden="true" customHeight="false" outlineLevel="0" collapsed="false">
      <c r="A91" s="238" t="s">
        <v>216</v>
      </c>
      <c r="B91" s="238" t="s">
        <v>217</v>
      </c>
      <c r="C91" s="238" t="s">
        <v>224</v>
      </c>
      <c r="D91" s="228" t="s">
        <v>239</v>
      </c>
      <c r="E91" s="198" t="n">
        <v>2228300</v>
      </c>
      <c r="F91" s="198" t="n">
        <v>7870000</v>
      </c>
      <c r="G91" s="198" t="n">
        <v>3672000</v>
      </c>
      <c r="H91" s="198" t="n">
        <v>11574474.86</v>
      </c>
      <c r="I91" s="198" t="n">
        <v>5504090</v>
      </c>
      <c r="J91" s="198" t="n">
        <v>9425440</v>
      </c>
      <c r="K91" s="237" t="n">
        <f aca="false">SUM(E91:J91)</f>
        <v>40274304.86</v>
      </c>
      <c r="L91" s="198" t="n">
        <v>1969615939.73</v>
      </c>
      <c r="M91" s="145" t="n">
        <f aca="false">K91*$O$15/1000</f>
        <v>284000.973104433</v>
      </c>
      <c r="P91" s="234" t="n">
        <f aca="false">K91/$K$21</f>
        <v>0.0155227849919373</v>
      </c>
      <c r="Q91" s="235" t="n">
        <f aca="false">RANK(P91,$P$79:$P$221)</f>
        <v>13</v>
      </c>
      <c r="R91" s="225" t="n">
        <f aca="false">L91/$L$21</f>
        <v>0.0265446042875611</v>
      </c>
      <c r="S91" s="235" t="n">
        <f aca="false">RANK(R91,$R$79:$R$221)</f>
        <v>9</v>
      </c>
      <c r="U91" s="226" t="n">
        <f aca="false">VLOOKUP(D91,DVactu!$A$2:$D$198,4,0)</f>
        <v>15.8568416670528</v>
      </c>
      <c r="V91" s="202" t="n">
        <f aca="false">IF(ISERROR(E91/$U91),0,E91/$U91)</f>
        <v>140526.09257176</v>
      </c>
      <c r="W91" s="202" t="n">
        <f aca="false">IF(ISERROR(F91/$U91),0,F91/$U91)</f>
        <v>496315.733312278</v>
      </c>
      <c r="X91" s="202" t="n">
        <f aca="false">IF(ISERROR(G91/$U91),0,G91/$U91)</f>
        <v>231571.966038461</v>
      </c>
      <c r="Y91" s="202" t="n">
        <f aca="false">IF(ISERROR(H91/$U91),0,H91/$U91)</f>
        <v>729935.702394591</v>
      </c>
      <c r="Z91" s="202" t="n">
        <f aca="false">IF(ISERROR(I91/$U91),0,I91/$U91)</f>
        <v>347111.367797558</v>
      </c>
      <c r="AA91" s="202" t="n">
        <f aca="false">IF(ISERROR(J91/$U91),0,J91/$U91)</f>
        <v>594408.407292361</v>
      </c>
      <c r="AB91" s="237" t="n">
        <f aca="false">SUM(V91:AA91)</f>
        <v>2539869.26940701</v>
      </c>
      <c r="AC91" s="202" t="n">
        <f aca="false">IF(ISERROR(L91/$U91),0,L91/$U91)</f>
        <v>124212373.503259</v>
      </c>
    </row>
    <row r="92" customFormat="false" ht="12.8" hidden="true" customHeight="false" outlineLevel="0" collapsed="false">
      <c r="A92" s="227" t="s">
        <v>216</v>
      </c>
      <c r="B92" s="227" t="s">
        <v>217</v>
      </c>
      <c r="C92" s="227" t="s">
        <v>226</v>
      </c>
      <c r="D92" s="228" t="s">
        <v>240</v>
      </c>
      <c r="E92" s="229" t="n">
        <v>1791900</v>
      </c>
      <c r="F92" s="229" t="n">
        <v>9174000</v>
      </c>
      <c r="G92" s="229" t="n">
        <v>13157120</v>
      </c>
      <c r="H92" s="229" t="n">
        <v>17706379.68</v>
      </c>
      <c r="I92" s="229" t="n">
        <v>9923372</v>
      </c>
      <c r="J92" s="229" t="n">
        <v>5335869.6</v>
      </c>
      <c r="K92" s="230" t="n">
        <f aca="false">SUM(E92:J92)</f>
        <v>57088641.28</v>
      </c>
      <c r="L92" s="229" t="n">
        <v>1169481993.57</v>
      </c>
      <c r="M92" s="231" t="n">
        <f aca="false">K92*$O$15/1000</f>
        <v>402570.068759467</v>
      </c>
      <c r="P92" s="234" t="n">
        <f aca="false">K92/$K$21</f>
        <v>0.022003476091065</v>
      </c>
      <c r="Q92" s="235" t="n">
        <f aca="false">RANK(P92,$P$79:$P$221)</f>
        <v>10</v>
      </c>
      <c r="R92" s="225" t="n">
        <f aca="false">L92/$L$21</f>
        <v>0.0157611624248935</v>
      </c>
      <c r="S92" s="235" t="n">
        <f aca="false">RANK(R92,$R$79:$R$221)</f>
        <v>13</v>
      </c>
      <c r="U92" s="226" t="n">
        <f aca="false">VLOOKUP(D92,DVactu!$A$2:$D$198,4,0)</f>
        <v>17.9837146326911</v>
      </c>
      <c r="V92" s="202" t="n">
        <f aca="false">IF(ISERROR(E92/$U92),0,E92/$U92)</f>
        <v>99640.1486900072</v>
      </c>
      <c r="W92" s="202" t="n">
        <f aca="false">IF(ISERROR(F92/$U92),0,F92/$U92)</f>
        <v>510128.201396354</v>
      </c>
      <c r="X92" s="202" t="n">
        <f aca="false">IF(ISERROR(G92/$U92),0,G92/$U92)</f>
        <v>731613.032609112</v>
      </c>
      <c r="Y92" s="202" t="n">
        <f aca="false">IF(ISERROR(H92/$U92),0,H92/$U92)</f>
        <v>984578.550185235</v>
      </c>
      <c r="Z92" s="202" t="n">
        <f aca="false">IF(ISERROR(I92/$U92),0,I92/$U92)</f>
        <v>551797.679327113</v>
      </c>
      <c r="AA92" s="202" t="n">
        <f aca="false">IF(ISERROR(J92/$U92),0,J92/$U92)</f>
        <v>296705.642242586</v>
      </c>
      <c r="AB92" s="237" t="n">
        <f aca="false">SUM(V92:AA92)</f>
        <v>3174463.25445041</v>
      </c>
      <c r="AC92" s="202" t="n">
        <f aca="false">IF(ISERROR(L92/$U92),0,L92/$U92)</f>
        <v>65030057.3299854</v>
      </c>
    </row>
    <row r="93" customFormat="false" ht="14.65" hidden="true" customHeight="false" outlineLevel="0" collapsed="false">
      <c r="A93" s="195" t="s">
        <v>216</v>
      </c>
      <c r="B93" s="195" t="s">
        <v>217</v>
      </c>
      <c r="C93" s="196" t="s">
        <v>241</v>
      </c>
      <c r="D93" s="222" t="s">
        <v>242</v>
      </c>
      <c r="E93" s="198" t="n">
        <v>0</v>
      </c>
      <c r="F93" s="198" t="n">
        <v>0</v>
      </c>
      <c r="G93" s="198" t="n">
        <v>0</v>
      </c>
      <c r="H93" s="198" t="n">
        <v>0</v>
      </c>
      <c r="I93" s="198" t="n">
        <v>0</v>
      </c>
      <c r="J93" s="198" t="n">
        <v>0</v>
      </c>
      <c r="K93" s="199" t="n">
        <f aca="false">SUM(E93:J93)</f>
        <v>0</v>
      </c>
      <c r="L93" s="198" t="n">
        <v>56476810.8</v>
      </c>
      <c r="M93" s="29"/>
      <c r="P93" s="223" t="n">
        <f aca="false">K93/$K$21</f>
        <v>0</v>
      </c>
      <c r="Q93" s="239" t="n">
        <f aca="false">RANK(P93,$P$79:$P$221)</f>
        <v>36</v>
      </c>
      <c r="R93" s="225" t="n">
        <f aca="false">L93/$L$21</f>
        <v>0.000761140567493054</v>
      </c>
      <c r="S93" s="224" t="n">
        <f aca="false">RANK(R93,$R$79:$R$221)</f>
        <v>26</v>
      </c>
      <c r="U93" s="226" t="n">
        <f aca="false">VLOOKUP(D93,DVactu!$A$2:$D$198,4,0)</f>
        <v>17.9837146326911</v>
      </c>
      <c r="V93" s="202" t="n">
        <f aca="false">IF(ISERROR(E93/$U93),0,E93/$U93)</f>
        <v>0</v>
      </c>
      <c r="W93" s="202" t="n">
        <f aca="false">IF(ISERROR(F93/$U93),0,F93/$U93)</f>
        <v>0</v>
      </c>
      <c r="X93" s="202" t="n">
        <f aca="false">IF(ISERROR(G93/$U93),0,G93/$U93)</f>
        <v>0</v>
      </c>
      <c r="Y93" s="202" t="n">
        <f aca="false">IF(ISERROR(H93/$U93),0,H93/$U93)</f>
        <v>0</v>
      </c>
      <c r="Z93" s="202" t="n">
        <f aca="false">IF(ISERROR(I93/$U93),0,I93/$U93)</f>
        <v>0</v>
      </c>
      <c r="AA93" s="202" t="n">
        <f aca="false">IF(ISERROR(J93/$U93),0,J93/$U93)</f>
        <v>0</v>
      </c>
      <c r="AB93" s="199" t="n">
        <f aca="false">SUM(V93:AA93)</f>
        <v>0</v>
      </c>
      <c r="AC93" s="202" t="n">
        <f aca="false">IF(ISERROR(L93/$U93),0,L93/$U93)</f>
        <v>3140441.89165099</v>
      </c>
    </row>
    <row r="94" customFormat="false" ht="14.65" hidden="true" customHeight="false" outlineLevel="0" collapsed="false">
      <c r="A94" s="195" t="s">
        <v>216</v>
      </c>
      <c r="B94" s="195" t="s">
        <v>217</v>
      </c>
      <c r="C94" s="196" t="s">
        <v>243</v>
      </c>
      <c r="D94" s="222" t="s">
        <v>244</v>
      </c>
      <c r="E94" s="198" t="n">
        <v>0</v>
      </c>
      <c r="F94" s="198" t="n">
        <v>0</v>
      </c>
      <c r="G94" s="198" t="n">
        <v>0</v>
      </c>
      <c r="H94" s="198" t="n">
        <v>0</v>
      </c>
      <c r="I94" s="198" t="n">
        <v>0</v>
      </c>
      <c r="J94" s="198" t="n">
        <v>0</v>
      </c>
      <c r="K94" s="199" t="n">
        <f aca="false">SUM(E94:J94)</f>
        <v>0</v>
      </c>
      <c r="L94" s="198" t="n">
        <v>6093313.6</v>
      </c>
      <c r="M94" s="29"/>
      <c r="P94" s="223" t="n">
        <f aca="false">K94/$K$21</f>
        <v>0</v>
      </c>
      <c r="Q94" s="239" t="n">
        <f aca="false">RANK(P94,$P$79:$P$221)</f>
        <v>36</v>
      </c>
      <c r="R94" s="225" t="n">
        <f aca="false">L94/$L$21</f>
        <v>8.21198666447565E-005</v>
      </c>
      <c r="S94" s="224" t="n">
        <f aca="false">RANK(R94,$R$79:$R$221)</f>
        <v>44</v>
      </c>
      <c r="U94" s="226" t="n">
        <f aca="false">VLOOKUP(D94,DVactu!$A$2:$D$198,4,0)</f>
        <v>17.9837146326911</v>
      </c>
      <c r="V94" s="202" t="n">
        <f aca="false">IF(ISERROR(E94/$U94),0,E94/$U94)</f>
        <v>0</v>
      </c>
      <c r="W94" s="202" t="n">
        <f aca="false">IF(ISERROR(F94/$U94),0,F94/$U94)</f>
        <v>0</v>
      </c>
      <c r="X94" s="202" t="n">
        <f aca="false">IF(ISERROR(G94/$U94),0,G94/$U94)</f>
        <v>0</v>
      </c>
      <c r="Y94" s="202" t="n">
        <f aca="false">IF(ISERROR(H94/$U94),0,H94/$U94)</f>
        <v>0</v>
      </c>
      <c r="Z94" s="202" t="n">
        <f aca="false">IF(ISERROR(I94/$U94),0,I94/$U94)</f>
        <v>0</v>
      </c>
      <c r="AA94" s="202" t="n">
        <f aca="false">IF(ISERROR(J94/$U94),0,J94/$U94)</f>
        <v>0</v>
      </c>
      <c r="AB94" s="199" t="n">
        <f aca="false">SUM(V94:AA94)</f>
        <v>0</v>
      </c>
      <c r="AC94" s="202" t="n">
        <f aca="false">IF(ISERROR(L94/$U94),0,L94/$U94)</f>
        <v>338823.970712006</v>
      </c>
    </row>
    <row r="95" customFormat="false" ht="14.65" hidden="true" customHeight="false" outlineLevel="0" collapsed="false">
      <c r="A95" s="195" t="s">
        <v>216</v>
      </c>
      <c r="B95" s="195" t="s">
        <v>217</v>
      </c>
      <c r="C95" s="196" t="s">
        <v>232</v>
      </c>
      <c r="D95" s="222" t="s">
        <v>245</v>
      </c>
      <c r="E95" s="198" t="n">
        <v>5940</v>
      </c>
      <c r="F95" s="198" t="n">
        <v>138200</v>
      </c>
      <c r="G95" s="198" t="n">
        <v>2200</v>
      </c>
      <c r="H95" s="198" t="n">
        <v>378984.96</v>
      </c>
      <c r="I95" s="198" t="n">
        <v>212320</v>
      </c>
      <c r="J95" s="198" t="n">
        <v>58600</v>
      </c>
      <c r="K95" s="199" t="n">
        <f aca="false">SUM(E95:J95)</f>
        <v>796244.96</v>
      </c>
      <c r="L95" s="198" t="n">
        <v>20402046.46</v>
      </c>
      <c r="M95" s="29"/>
      <c r="P95" s="223" t="n">
        <f aca="false">K95/$K$21</f>
        <v>0.000306893920527215</v>
      </c>
      <c r="Q95" s="239" t="n">
        <f aca="false">RANK(P95,$P$79:$P$221)</f>
        <v>22</v>
      </c>
      <c r="R95" s="225" t="n">
        <f aca="false">L95/$L$21</f>
        <v>0.000274959315170538</v>
      </c>
      <c r="S95" s="224" t="n">
        <f aca="false">RANK(R95,$R$79:$R$221)</f>
        <v>36</v>
      </c>
      <c r="U95" s="226" t="n">
        <f aca="false">VLOOKUP(D95,DVactu!$A$2:$D$198,4,0)</f>
        <v>15.8568416670528</v>
      </c>
      <c r="V95" s="202" t="n">
        <f aca="false">IF(ISERROR(E95/$U95),0,E95/$U95)</f>
        <v>374.601709768098</v>
      </c>
      <c r="W95" s="202" t="n">
        <f aca="false">IF(ISERROR(F95/$U95),0,F95/$U95)</f>
        <v>8715.48085689414</v>
      </c>
      <c r="X95" s="202" t="n">
        <f aca="false">IF(ISERROR(G95/$U95),0,G95/$U95)</f>
        <v>138.741373988185</v>
      </c>
      <c r="Y95" s="202" t="n">
        <f aca="false">IF(ISERROR(H95/$U95),0,H95/$U95)</f>
        <v>23900.406396026</v>
      </c>
      <c r="Z95" s="202" t="n">
        <f aca="false">IF(ISERROR(I95/$U95),0,I95/$U95)</f>
        <v>13389.8038750779</v>
      </c>
      <c r="AA95" s="202" t="n">
        <f aca="false">IF(ISERROR(J95/$U95),0,J95/$U95)</f>
        <v>3695.56568895801</v>
      </c>
      <c r="AB95" s="199" t="n">
        <f aca="false">SUM(V95:AA95)</f>
        <v>50214.5999007123</v>
      </c>
      <c r="AC95" s="202" t="n">
        <f aca="false">IF(ISERROR(L95/$U95),0,L95/$U95)</f>
        <v>1286639.98092326</v>
      </c>
    </row>
    <row r="96" customFormat="false" ht="14.65" hidden="true" customHeight="false" outlineLevel="0" collapsed="false">
      <c r="A96" s="195" t="s">
        <v>216</v>
      </c>
      <c r="B96" s="195" t="s">
        <v>217</v>
      </c>
      <c r="C96" s="196" t="s">
        <v>246</v>
      </c>
      <c r="D96" s="222" t="s">
        <v>247</v>
      </c>
      <c r="E96" s="198" t="n">
        <v>0</v>
      </c>
      <c r="F96" s="198" t="n">
        <v>0</v>
      </c>
      <c r="G96" s="198" t="n">
        <v>0</v>
      </c>
      <c r="H96" s="198" t="n">
        <v>0</v>
      </c>
      <c r="I96" s="198" t="n">
        <v>0</v>
      </c>
      <c r="J96" s="198" t="n">
        <v>0</v>
      </c>
      <c r="K96" s="199" t="n">
        <f aca="false">SUM(E96:J96)</f>
        <v>0</v>
      </c>
      <c r="L96" s="198" t="n">
        <v>4412000</v>
      </c>
      <c r="M96" s="29"/>
      <c r="P96" s="223" t="n">
        <f aca="false">K96/$K$21</f>
        <v>0</v>
      </c>
      <c r="Q96" s="239" t="n">
        <f aca="false">RANK(P96,$P$79:$P$221)</f>
        <v>36</v>
      </c>
      <c r="R96" s="225" t="n">
        <f aca="false">L96/$L$21</f>
        <v>5.94607262026799E-005</v>
      </c>
      <c r="S96" s="224" t="n">
        <f aca="false">RANK(R96,$R$79:$R$221)</f>
        <v>46</v>
      </c>
      <c r="U96" s="226" t="n">
        <f aca="false">VLOOKUP(D96,DVactu!$A$2:$D$198,4,0)</f>
        <v>17.9837146326911</v>
      </c>
      <c r="V96" s="202" t="n">
        <f aca="false">IF(ISERROR(E96/$U96),0,E96/$U96)</f>
        <v>0</v>
      </c>
      <c r="W96" s="202" t="n">
        <f aca="false">IF(ISERROR(F96/$U96),0,F96/$U96)</f>
        <v>0</v>
      </c>
      <c r="X96" s="202" t="n">
        <f aca="false">IF(ISERROR(G96/$U96),0,G96/$U96)</f>
        <v>0</v>
      </c>
      <c r="Y96" s="202" t="n">
        <f aca="false">IF(ISERROR(H96/$U96),0,H96/$U96)</f>
        <v>0</v>
      </c>
      <c r="Z96" s="202" t="n">
        <f aca="false">IF(ISERROR(I96/$U96),0,I96/$U96)</f>
        <v>0</v>
      </c>
      <c r="AA96" s="202" t="n">
        <f aca="false">IF(ISERROR(J96/$U96),0,J96/$U96)</f>
        <v>0</v>
      </c>
      <c r="AB96" s="199" t="n">
        <f aca="false">SUM(V96:AA96)</f>
        <v>0</v>
      </c>
      <c r="AC96" s="202" t="n">
        <f aca="false">IF(ISERROR(L96/$U96),0,L96/$U96)</f>
        <v>245333.074401647</v>
      </c>
    </row>
    <row r="97" customFormat="false" ht="14.65" hidden="true" customHeight="false" outlineLevel="0" collapsed="false">
      <c r="A97" s="195" t="s">
        <v>216</v>
      </c>
      <c r="B97" s="195" t="s">
        <v>119</v>
      </c>
      <c r="C97" s="196" t="s">
        <v>248</v>
      </c>
      <c r="D97" s="222" t="s">
        <v>249</v>
      </c>
      <c r="E97" s="198" t="n">
        <v>0</v>
      </c>
      <c r="F97" s="198" t="n">
        <v>0</v>
      </c>
      <c r="G97" s="198" t="n">
        <v>0</v>
      </c>
      <c r="H97" s="198" t="n">
        <v>0</v>
      </c>
      <c r="I97" s="198" t="n">
        <v>0</v>
      </c>
      <c r="J97" s="198" t="n">
        <v>0</v>
      </c>
      <c r="K97" s="199" t="n">
        <f aca="false">SUM(E97:J97)</f>
        <v>0</v>
      </c>
      <c r="L97" s="198" t="n">
        <v>0</v>
      </c>
      <c r="M97" s="29"/>
      <c r="P97" s="223" t="n">
        <f aca="false">K97/$K$21</f>
        <v>0</v>
      </c>
      <c r="Q97" s="239" t="n">
        <f aca="false">RANK(P97,$P$79:$P$221)</f>
        <v>36</v>
      </c>
      <c r="R97" s="225" t="n">
        <f aca="false">L97/$L$21</f>
        <v>0</v>
      </c>
      <c r="S97" s="224" t="n">
        <f aca="false">RANK(R97,$R$79:$R$221)</f>
        <v>69</v>
      </c>
      <c r="U97" s="226" t="e">
        <f aca="false">VLOOKUP(D97,DVactu!$A$2:$D$198,4,0)</f>
        <v>#N/A</v>
      </c>
      <c r="V97" s="202" t="n">
        <f aca="false">IF(ISERROR(E97/$U97),0,E97/$U97)</f>
        <v>0</v>
      </c>
      <c r="W97" s="202" t="n">
        <f aca="false">IF(ISERROR(F97/$U97),0,F97/$U97)</f>
        <v>0</v>
      </c>
      <c r="X97" s="202" t="n">
        <f aca="false">IF(ISERROR(G97/$U97),0,G97/$U97)</f>
        <v>0</v>
      </c>
      <c r="Y97" s="202" t="n">
        <f aca="false">IF(ISERROR(H97/$U97),0,H97/$U97)</f>
        <v>0</v>
      </c>
      <c r="Z97" s="202" t="n">
        <f aca="false">IF(ISERROR(I97/$U97),0,I97/$U97)</f>
        <v>0</v>
      </c>
      <c r="AA97" s="202" t="n">
        <f aca="false">IF(ISERROR(J97/$U97),0,J97/$U97)</f>
        <v>0</v>
      </c>
      <c r="AB97" s="199" t="n">
        <f aca="false">SUM(V97:AA97)</f>
        <v>0</v>
      </c>
      <c r="AC97" s="202" t="n">
        <f aca="false">IF(ISERROR(L97/$U97),0,L97/$U97)</f>
        <v>0</v>
      </c>
    </row>
    <row r="98" customFormat="false" ht="14.65" hidden="true" customHeight="false" outlineLevel="0" collapsed="false">
      <c r="A98" s="195" t="s">
        <v>216</v>
      </c>
      <c r="B98" s="195" t="s">
        <v>119</v>
      </c>
      <c r="C98" s="196" t="s">
        <v>250</v>
      </c>
      <c r="D98" s="222" t="s">
        <v>251</v>
      </c>
      <c r="E98" s="198" t="n">
        <v>0</v>
      </c>
      <c r="F98" s="198" t="n">
        <v>0</v>
      </c>
      <c r="G98" s="198" t="n">
        <v>0</v>
      </c>
      <c r="H98" s="198" t="n">
        <v>0</v>
      </c>
      <c r="I98" s="198" t="n">
        <v>0</v>
      </c>
      <c r="J98" s="198" t="n">
        <v>0</v>
      </c>
      <c r="K98" s="199" t="n">
        <f aca="false">SUM(E98:J98)</f>
        <v>0</v>
      </c>
      <c r="L98" s="198" t="n">
        <v>0</v>
      </c>
      <c r="M98" s="29"/>
      <c r="P98" s="223" t="n">
        <f aca="false">K98/$K$21</f>
        <v>0</v>
      </c>
      <c r="Q98" s="239" t="n">
        <f aca="false">RANK(P98,$P$79:$P$221)</f>
        <v>36</v>
      </c>
      <c r="R98" s="225" t="n">
        <f aca="false">L98/$L$21</f>
        <v>0</v>
      </c>
      <c r="S98" s="224" t="n">
        <f aca="false">RANK(R98,$R$79:$R$221)</f>
        <v>69</v>
      </c>
      <c r="U98" s="226" t="e">
        <f aca="false">VLOOKUP(D98,DVactu!$A$2:$D$198,4,0)</f>
        <v>#N/A</v>
      </c>
      <c r="V98" s="202" t="n">
        <f aca="false">IF(ISERROR(E98/$U98),0,E98/$U98)</f>
        <v>0</v>
      </c>
      <c r="W98" s="202" t="n">
        <f aca="false">IF(ISERROR(F98/$U98),0,F98/$U98)</f>
        <v>0</v>
      </c>
      <c r="X98" s="202" t="n">
        <f aca="false">IF(ISERROR(G98/$U98),0,G98/$U98)</f>
        <v>0</v>
      </c>
      <c r="Y98" s="202" t="n">
        <f aca="false">IF(ISERROR(H98/$U98),0,H98/$U98)</f>
        <v>0</v>
      </c>
      <c r="Z98" s="202" t="n">
        <f aca="false">IF(ISERROR(I98/$U98),0,I98/$U98)</f>
        <v>0</v>
      </c>
      <c r="AA98" s="202" t="n">
        <f aca="false">IF(ISERROR(J98/$U98),0,J98/$U98)</f>
        <v>0</v>
      </c>
      <c r="AB98" s="199" t="n">
        <f aca="false">SUM(V98:AA98)</f>
        <v>0</v>
      </c>
      <c r="AC98" s="202" t="n">
        <f aca="false">IF(ISERROR(L98/$U98),0,L98/$U98)</f>
        <v>0</v>
      </c>
    </row>
    <row r="99" customFormat="false" ht="14.65" hidden="true" customHeight="false" outlineLevel="0" collapsed="false">
      <c r="A99" s="195" t="s">
        <v>216</v>
      </c>
      <c r="B99" s="195" t="s">
        <v>119</v>
      </c>
      <c r="C99" s="196" t="s">
        <v>252</v>
      </c>
      <c r="D99" s="222" t="s">
        <v>253</v>
      </c>
      <c r="E99" s="198" t="n">
        <v>0</v>
      </c>
      <c r="F99" s="198" t="n">
        <v>0</v>
      </c>
      <c r="G99" s="198" t="n">
        <v>0</v>
      </c>
      <c r="H99" s="198" t="n">
        <v>0</v>
      </c>
      <c r="I99" s="198" t="n">
        <v>0</v>
      </c>
      <c r="J99" s="198" t="n">
        <v>0</v>
      </c>
      <c r="K99" s="199" t="n">
        <f aca="false">SUM(E99:J99)</f>
        <v>0</v>
      </c>
      <c r="L99" s="198" t="n">
        <v>0</v>
      </c>
      <c r="M99" s="29"/>
      <c r="P99" s="223" t="n">
        <f aca="false">K99/$K$21</f>
        <v>0</v>
      </c>
      <c r="Q99" s="239" t="n">
        <f aca="false">RANK(P99,$P$79:$P$221)</f>
        <v>36</v>
      </c>
      <c r="R99" s="225" t="n">
        <f aca="false">L99/$L$21</f>
        <v>0</v>
      </c>
      <c r="S99" s="224" t="n">
        <f aca="false">RANK(R99,$R$79:$R$221)</f>
        <v>69</v>
      </c>
      <c r="U99" s="226" t="e">
        <f aca="false">VLOOKUP(D99,DVactu!$A$2:$D$198,4,0)</f>
        <v>#N/A</v>
      </c>
      <c r="V99" s="202" t="n">
        <f aca="false">IF(ISERROR(E99/$U99),0,E99/$U99)</f>
        <v>0</v>
      </c>
      <c r="W99" s="202" t="n">
        <f aca="false">IF(ISERROR(F99/$U99),0,F99/$U99)</f>
        <v>0</v>
      </c>
      <c r="X99" s="202" t="n">
        <f aca="false">IF(ISERROR(G99/$U99),0,G99/$U99)</f>
        <v>0</v>
      </c>
      <c r="Y99" s="202" t="n">
        <f aca="false">IF(ISERROR(H99/$U99),0,H99/$U99)</f>
        <v>0</v>
      </c>
      <c r="Z99" s="202" t="n">
        <f aca="false">IF(ISERROR(I99/$U99),0,I99/$U99)</f>
        <v>0</v>
      </c>
      <c r="AA99" s="202" t="n">
        <f aca="false">IF(ISERROR(J99/$U99),0,J99/$U99)</f>
        <v>0</v>
      </c>
      <c r="AB99" s="199" t="n">
        <f aca="false">SUM(V99:AA99)</f>
        <v>0</v>
      </c>
      <c r="AC99" s="202" t="n">
        <f aca="false">IF(ISERROR(L99/$U99),0,L99/$U99)</f>
        <v>0</v>
      </c>
    </row>
    <row r="100" customFormat="false" ht="14.65" hidden="true" customHeight="false" outlineLevel="0" collapsed="false">
      <c r="A100" s="195" t="s">
        <v>216</v>
      </c>
      <c r="B100" s="195" t="s">
        <v>119</v>
      </c>
      <c r="C100" s="196" t="s">
        <v>254</v>
      </c>
      <c r="D100" s="222" t="s">
        <v>255</v>
      </c>
      <c r="E100" s="198" t="n">
        <v>0</v>
      </c>
      <c r="F100" s="198" t="n">
        <v>0</v>
      </c>
      <c r="G100" s="198" t="n">
        <v>0</v>
      </c>
      <c r="H100" s="198" t="n">
        <v>0</v>
      </c>
      <c r="I100" s="198" t="n">
        <v>0</v>
      </c>
      <c r="J100" s="198" t="n">
        <v>0</v>
      </c>
      <c r="K100" s="199" t="n">
        <f aca="false">SUM(E100:J100)</f>
        <v>0</v>
      </c>
      <c r="L100" s="198" t="n">
        <v>0</v>
      </c>
      <c r="M100" s="29"/>
      <c r="P100" s="223" t="n">
        <f aca="false">K100/$K$21</f>
        <v>0</v>
      </c>
      <c r="Q100" s="239" t="n">
        <f aca="false">RANK(P100,$P$79:$P$221)</f>
        <v>36</v>
      </c>
      <c r="R100" s="225" t="n">
        <f aca="false">L100/$L$21</f>
        <v>0</v>
      </c>
      <c r="S100" s="224" t="n">
        <f aca="false">RANK(R100,$R$79:$R$221)</f>
        <v>69</v>
      </c>
      <c r="U100" s="226" t="e">
        <f aca="false">VLOOKUP(D100,DVactu!$A$2:$D$198,4,0)</f>
        <v>#N/A</v>
      </c>
      <c r="V100" s="202" t="n">
        <f aca="false">IF(ISERROR(E100/$U100),0,E100/$U100)</f>
        <v>0</v>
      </c>
      <c r="W100" s="202" t="n">
        <f aca="false">IF(ISERROR(F100/$U100),0,F100/$U100)</f>
        <v>0</v>
      </c>
      <c r="X100" s="202" t="n">
        <f aca="false">IF(ISERROR(G100/$U100),0,G100/$U100)</f>
        <v>0</v>
      </c>
      <c r="Y100" s="202" t="n">
        <f aca="false">IF(ISERROR(H100/$U100),0,H100/$U100)</f>
        <v>0</v>
      </c>
      <c r="Z100" s="202" t="n">
        <f aca="false">IF(ISERROR(I100/$U100),0,I100/$U100)</f>
        <v>0</v>
      </c>
      <c r="AA100" s="202" t="n">
        <f aca="false">IF(ISERROR(J100/$U100),0,J100/$U100)</f>
        <v>0</v>
      </c>
      <c r="AB100" s="199" t="n">
        <f aca="false">SUM(V100:AA100)</f>
        <v>0</v>
      </c>
      <c r="AC100" s="202" t="n">
        <f aca="false">IF(ISERROR(L100/$U100),0,L100/$U100)</f>
        <v>0</v>
      </c>
    </row>
    <row r="101" customFormat="false" ht="14.65" hidden="true" customHeight="false" outlineLevel="0" collapsed="false">
      <c r="A101" s="195" t="s">
        <v>216</v>
      </c>
      <c r="B101" s="195" t="s">
        <v>119</v>
      </c>
      <c r="C101" s="196" t="s">
        <v>256</v>
      </c>
      <c r="D101" s="222" t="s">
        <v>257</v>
      </c>
      <c r="E101" s="198" t="n">
        <v>0</v>
      </c>
      <c r="F101" s="198" t="n">
        <v>0</v>
      </c>
      <c r="G101" s="198" t="n">
        <v>0</v>
      </c>
      <c r="H101" s="198" t="n">
        <v>0</v>
      </c>
      <c r="I101" s="198" t="n">
        <v>0</v>
      </c>
      <c r="J101" s="198" t="n">
        <v>0</v>
      </c>
      <c r="K101" s="199" t="n">
        <f aca="false">SUM(E101:J101)</f>
        <v>0</v>
      </c>
      <c r="L101" s="198" t="n">
        <v>0</v>
      </c>
      <c r="M101" s="29"/>
      <c r="P101" s="223" t="n">
        <f aca="false">K101/$K$21</f>
        <v>0</v>
      </c>
      <c r="Q101" s="239" t="n">
        <f aca="false">RANK(P101,$P$79:$P$221)</f>
        <v>36</v>
      </c>
      <c r="R101" s="225" t="n">
        <f aca="false">L101/$L$21</f>
        <v>0</v>
      </c>
      <c r="S101" s="224" t="n">
        <f aca="false">RANK(R101,$R$79:$R$221)</f>
        <v>69</v>
      </c>
      <c r="U101" s="226" t="e">
        <f aca="false">VLOOKUP(D101,DVactu!$A$2:$D$198,4,0)</f>
        <v>#N/A</v>
      </c>
      <c r="V101" s="202" t="n">
        <f aca="false">IF(ISERROR(E101/$U101),0,E101/$U101)</f>
        <v>0</v>
      </c>
      <c r="W101" s="202" t="n">
        <f aca="false">IF(ISERROR(F101/$U101),0,F101/$U101)</f>
        <v>0</v>
      </c>
      <c r="X101" s="202" t="n">
        <f aca="false">IF(ISERROR(G101/$U101),0,G101/$U101)</f>
        <v>0</v>
      </c>
      <c r="Y101" s="202" t="n">
        <f aca="false">IF(ISERROR(H101/$U101),0,H101/$U101)</f>
        <v>0</v>
      </c>
      <c r="Z101" s="202" t="n">
        <f aca="false">IF(ISERROR(I101/$U101),0,I101/$U101)</f>
        <v>0</v>
      </c>
      <c r="AA101" s="202" t="n">
        <f aca="false">IF(ISERROR(J101/$U101),0,J101/$U101)</f>
        <v>0</v>
      </c>
      <c r="AB101" s="199" t="n">
        <f aca="false">SUM(V101:AA101)</f>
        <v>0</v>
      </c>
      <c r="AC101" s="202" t="n">
        <f aca="false">IF(ISERROR(L101/$U101),0,L101/$U101)</f>
        <v>0</v>
      </c>
    </row>
    <row r="102" customFormat="false" ht="14.65" hidden="true" customHeight="false" outlineLevel="0" collapsed="false">
      <c r="A102" s="195" t="s">
        <v>216</v>
      </c>
      <c r="B102" s="195" t="s">
        <v>119</v>
      </c>
      <c r="C102" s="196" t="s">
        <v>258</v>
      </c>
      <c r="D102" s="222" t="s">
        <v>259</v>
      </c>
      <c r="E102" s="198" t="n">
        <v>0</v>
      </c>
      <c r="F102" s="198" t="n">
        <v>0</v>
      </c>
      <c r="G102" s="198" t="n">
        <v>0</v>
      </c>
      <c r="H102" s="198" t="n">
        <v>0</v>
      </c>
      <c r="I102" s="198" t="n">
        <v>0</v>
      </c>
      <c r="J102" s="198" t="n">
        <v>0</v>
      </c>
      <c r="K102" s="199" t="n">
        <f aca="false">SUM(E102:J102)</f>
        <v>0</v>
      </c>
      <c r="L102" s="198" t="n">
        <v>0</v>
      </c>
      <c r="M102" s="29"/>
      <c r="P102" s="223" t="n">
        <f aca="false">K102/$K$21</f>
        <v>0</v>
      </c>
      <c r="Q102" s="239" t="n">
        <f aca="false">RANK(P102,$P$79:$P$221)</f>
        <v>36</v>
      </c>
      <c r="R102" s="225" t="n">
        <f aca="false">L102/$L$21</f>
        <v>0</v>
      </c>
      <c r="S102" s="224" t="n">
        <f aca="false">RANK(R102,$R$79:$R$221)</f>
        <v>69</v>
      </c>
      <c r="U102" s="226" t="e">
        <f aca="false">VLOOKUP(D102,DVactu!$A$2:$D$198,4,0)</f>
        <v>#N/A</v>
      </c>
      <c r="V102" s="202" t="n">
        <f aca="false">IF(ISERROR(E102/$U102),0,E102/$U102)</f>
        <v>0</v>
      </c>
      <c r="W102" s="202" t="n">
        <f aca="false">IF(ISERROR(F102/$U102),0,F102/$U102)</f>
        <v>0</v>
      </c>
      <c r="X102" s="202" t="n">
        <f aca="false">IF(ISERROR(G102/$U102),0,G102/$U102)</f>
        <v>0</v>
      </c>
      <c r="Y102" s="202" t="n">
        <f aca="false">IF(ISERROR(H102/$U102),0,H102/$U102)</f>
        <v>0</v>
      </c>
      <c r="Z102" s="202" t="n">
        <f aca="false">IF(ISERROR(I102/$U102),0,I102/$U102)</f>
        <v>0</v>
      </c>
      <c r="AA102" s="202" t="n">
        <f aca="false">IF(ISERROR(J102/$U102),0,J102/$U102)</f>
        <v>0</v>
      </c>
      <c r="AB102" s="199" t="n">
        <f aca="false">SUM(V102:AA102)</f>
        <v>0</v>
      </c>
      <c r="AC102" s="202" t="n">
        <f aca="false">IF(ISERROR(L102/$U102),0,L102/$U102)</f>
        <v>0</v>
      </c>
    </row>
    <row r="103" customFormat="false" ht="14.65" hidden="true" customHeight="false" outlineLevel="0" collapsed="false">
      <c r="A103" s="195" t="s">
        <v>216</v>
      </c>
      <c r="B103" s="195" t="s">
        <v>119</v>
      </c>
      <c r="C103" s="196" t="s">
        <v>260</v>
      </c>
      <c r="D103" s="222" t="s">
        <v>261</v>
      </c>
      <c r="E103" s="198" t="n">
        <v>0</v>
      </c>
      <c r="F103" s="198" t="n">
        <v>0</v>
      </c>
      <c r="G103" s="198" t="n">
        <v>0</v>
      </c>
      <c r="H103" s="198" t="n">
        <v>0</v>
      </c>
      <c r="I103" s="198" t="n">
        <v>0</v>
      </c>
      <c r="J103" s="198" t="n">
        <v>0</v>
      </c>
      <c r="K103" s="199" t="n">
        <f aca="false">SUM(E103:J103)</f>
        <v>0</v>
      </c>
      <c r="L103" s="198" t="n">
        <v>120800</v>
      </c>
      <c r="M103" s="29"/>
      <c r="P103" s="223" t="n">
        <f aca="false">K103/$K$21</f>
        <v>0</v>
      </c>
      <c r="Q103" s="239" t="n">
        <f aca="false">RANK(P103,$P$79:$P$221)</f>
        <v>36</v>
      </c>
      <c r="R103" s="225" t="n">
        <f aca="false">L103/$L$21</f>
        <v>1.62802713628371E-006</v>
      </c>
      <c r="S103" s="224" t="n">
        <f aca="false">RANK(R103,$R$79:$R$221)</f>
        <v>62</v>
      </c>
      <c r="U103" s="226" t="e">
        <f aca="false">VLOOKUP(D103,DVactu!$A$2:$D$198,4,0)</f>
        <v>#N/A</v>
      </c>
      <c r="V103" s="202" t="n">
        <f aca="false">IF(ISERROR(E103/$U103),0,E103/$U103)</f>
        <v>0</v>
      </c>
      <c r="W103" s="202" t="n">
        <f aca="false">IF(ISERROR(F103/$U103),0,F103/$U103)</f>
        <v>0</v>
      </c>
      <c r="X103" s="202" t="n">
        <f aca="false">IF(ISERROR(G103/$U103),0,G103/$U103)</f>
        <v>0</v>
      </c>
      <c r="Y103" s="202" t="n">
        <f aca="false">IF(ISERROR(H103/$U103),0,H103/$U103)</f>
        <v>0</v>
      </c>
      <c r="Z103" s="202" t="n">
        <f aca="false">IF(ISERROR(I103/$U103),0,I103/$U103)</f>
        <v>0</v>
      </c>
      <c r="AA103" s="202" t="n">
        <f aca="false">IF(ISERROR(J103/$U103),0,J103/$U103)</f>
        <v>0</v>
      </c>
      <c r="AB103" s="199" t="n">
        <f aca="false">SUM(V103:AA103)</f>
        <v>0</v>
      </c>
      <c r="AC103" s="202" t="n">
        <f aca="false">IF(ISERROR(L103/$U103),0,L103/$U103)</f>
        <v>0</v>
      </c>
    </row>
    <row r="104" customFormat="false" ht="14.65" hidden="true" customHeight="false" outlineLevel="0" collapsed="false">
      <c r="A104" s="195" t="s">
        <v>216</v>
      </c>
      <c r="B104" s="195" t="s">
        <v>119</v>
      </c>
      <c r="C104" s="196" t="s">
        <v>262</v>
      </c>
      <c r="D104" s="222" t="s">
        <v>263</v>
      </c>
      <c r="E104" s="198" t="n">
        <v>0</v>
      </c>
      <c r="F104" s="198" t="n">
        <v>0</v>
      </c>
      <c r="G104" s="198" t="n">
        <v>0</v>
      </c>
      <c r="H104" s="198" t="n">
        <v>0</v>
      </c>
      <c r="I104" s="198" t="n">
        <v>0</v>
      </c>
      <c r="J104" s="198" t="n">
        <v>0</v>
      </c>
      <c r="K104" s="199" t="n">
        <f aca="false">SUM(E104:J104)</f>
        <v>0</v>
      </c>
      <c r="L104" s="198" t="n">
        <v>0</v>
      </c>
      <c r="M104" s="29"/>
      <c r="P104" s="223" t="n">
        <f aca="false">K104/$K$21</f>
        <v>0</v>
      </c>
      <c r="Q104" s="239" t="n">
        <f aca="false">RANK(P104,$P$79:$P$221)</f>
        <v>36</v>
      </c>
      <c r="R104" s="225" t="n">
        <f aca="false">L104/$L$21</f>
        <v>0</v>
      </c>
      <c r="S104" s="224" t="n">
        <f aca="false">RANK(R104,$R$79:$R$221)</f>
        <v>69</v>
      </c>
      <c r="U104" s="226" t="e">
        <f aca="false">VLOOKUP(D104,DVactu!$A$2:$D$198,4,0)</f>
        <v>#N/A</v>
      </c>
      <c r="V104" s="202" t="n">
        <f aca="false">IF(ISERROR(E104/$U104),0,E104/$U104)</f>
        <v>0</v>
      </c>
      <c r="W104" s="202" t="n">
        <f aca="false">IF(ISERROR(F104/$U104),0,F104/$U104)</f>
        <v>0</v>
      </c>
      <c r="X104" s="202" t="n">
        <f aca="false">IF(ISERROR(G104/$U104),0,G104/$U104)</f>
        <v>0</v>
      </c>
      <c r="Y104" s="202" t="n">
        <f aca="false">IF(ISERROR(H104/$U104),0,H104/$U104)</f>
        <v>0</v>
      </c>
      <c r="Z104" s="202" t="n">
        <f aca="false">IF(ISERROR(I104/$U104),0,I104/$U104)</f>
        <v>0</v>
      </c>
      <c r="AA104" s="202" t="n">
        <f aca="false">IF(ISERROR(J104/$U104),0,J104/$U104)</f>
        <v>0</v>
      </c>
      <c r="AB104" s="199" t="n">
        <f aca="false">SUM(V104:AA104)</f>
        <v>0</v>
      </c>
      <c r="AC104" s="202" t="n">
        <f aca="false">IF(ISERROR(L104/$U104),0,L104/$U104)</f>
        <v>0</v>
      </c>
    </row>
    <row r="105" customFormat="false" ht="14.65" hidden="true" customHeight="false" outlineLevel="0" collapsed="false">
      <c r="A105" s="195" t="s">
        <v>216</v>
      </c>
      <c r="B105" s="195" t="s">
        <v>119</v>
      </c>
      <c r="C105" s="196" t="s">
        <v>264</v>
      </c>
      <c r="D105" s="222" t="s">
        <v>265</v>
      </c>
      <c r="E105" s="198" t="n">
        <v>0</v>
      </c>
      <c r="F105" s="198" t="n">
        <v>0</v>
      </c>
      <c r="G105" s="198" t="n">
        <v>0</v>
      </c>
      <c r="H105" s="198" t="n">
        <v>0</v>
      </c>
      <c r="I105" s="198" t="n">
        <v>0</v>
      </c>
      <c r="J105" s="198" t="n">
        <v>0</v>
      </c>
      <c r="K105" s="199" t="n">
        <f aca="false">SUM(E105:J105)</f>
        <v>0</v>
      </c>
      <c r="L105" s="198" t="n">
        <v>0</v>
      </c>
      <c r="M105" s="29"/>
      <c r="P105" s="223" t="n">
        <f aca="false">K105/$K$21</f>
        <v>0</v>
      </c>
      <c r="Q105" s="239" t="n">
        <f aca="false">RANK(P105,$P$79:$P$221)</f>
        <v>36</v>
      </c>
      <c r="R105" s="225" t="n">
        <f aca="false">L105/$L$21</f>
        <v>0</v>
      </c>
      <c r="S105" s="224" t="n">
        <f aca="false">RANK(R105,$R$79:$R$221)</f>
        <v>69</v>
      </c>
      <c r="U105" s="226" t="e">
        <f aca="false">VLOOKUP(D105,DVactu!$A$2:$D$198,4,0)</f>
        <v>#N/A</v>
      </c>
      <c r="V105" s="202" t="n">
        <f aca="false">IF(ISERROR(E105/$U105),0,E105/$U105)</f>
        <v>0</v>
      </c>
      <c r="W105" s="202" t="n">
        <f aca="false">IF(ISERROR(F105/$U105),0,F105/$U105)</f>
        <v>0</v>
      </c>
      <c r="X105" s="202" t="n">
        <f aca="false">IF(ISERROR(G105/$U105),0,G105/$U105)</f>
        <v>0</v>
      </c>
      <c r="Y105" s="202" t="n">
        <f aca="false">IF(ISERROR(H105/$U105),0,H105/$U105)</f>
        <v>0</v>
      </c>
      <c r="Z105" s="202" t="n">
        <f aca="false">IF(ISERROR(I105/$U105),0,I105/$U105)</f>
        <v>0</v>
      </c>
      <c r="AA105" s="202" t="n">
        <f aca="false">IF(ISERROR(J105/$U105),0,J105/$U105)</f>
        <v>0</v>
      </c>
      <c r="AB105" s="199" t="n">
        <f aca="false">SUM(V105:AA105)</f>
        <v>0</v>
      </c>
      <c r="AC105" s="202" t="n">
        <f aca="false">IF(ISERROR(L105/$U105),0,L105/$U105)</f>
        <v>0</v>
      </c>
    </row>
    <row r="106" customFormat="false" ht="14.65" hidden="true" customHeight="false" outlineLevel="0" collapsed="false">
      <c r="A106" s="195" t="s">
        <v>216</v>
      </c>
      <c r="B106" s="195" t="s">
        <v>119</v>
      </c>
      <c r="C106" s="196" t="s">
        <v>266</v>
      </c>
      <c r="D106" s="222" t="s">
        <v>267</v>
      </c>
      <c r="E106" s="198" t="n">
        <v>0</v>
      </c>
      <c r="F106" s="198" t="n">
        <v>0</v>
      </c>
      <c r="G106" s="198" t="n">
        <v>0</v>
      </c>
      <c r="H106" s="198" t="n">
        <v>0</v>
      </c>
      <c r="I106" s="198" t="n">
        <v>0</v>
      </c>
      <c r="J106" s="198" t="n">
        <v>0</v>
      </c>
      <c r="K106" s="199" t="n">
        <f aca="false">SUM(E106:J106)</f>
        <v>0</v>
      </c>
      <c r="L106" s="198" t="n">
        <v>0</v>
      </c>
      <c r="M106" s="29"/>
      <c r="P106" s="223" t="n">
        <f aca="false">K106/$K$21</f>
        <v>0</v>
      </c>
      <c r="Q106" s="239" t="n">
        <f aca="false">RANK(P106,$P$79:$P$221)</f>
        <v>36</v>
      </c>
      <c r="R106" s="225" t="n">
        <f aca="false">L106/$L$21</f>
        <v>0</v>
      </c>
      <c r="S106" s="224" t="n">
        <f aca="false">RANK(R106,$R$79:$R$221)</f>
        <v>69</v>
      </c>
      <c r="U106" s="226" t="e">
        <f aca="false">VLOOKUP(D106,DVactu!$A$2:$D$198,4,0)</f>
        <v>#N/A</v>
      </c>
      <c r="V106" s="202" t="n">
        <f aca="false">IF(ISERROR(E106/$U106),0,E106/$U106)</f>
        <v>0</v>
      </c>
      <c r="W106" s="202" t="n">
        <f aca="false">IF(ISERROR(F106/$U106),0,F106/$U106)</f>
        <v>0</v>
      </c>
      <c r="X106" s="202" t="n">
        <f aca="false">IF(ISERROR(G106/$U106),0,G106/$U106)</f>
        <v>0</v>
      </c>
      <c r="Y106" s="202" t="n">
        <f aca="false">IF(ISERROR(H106/$U106),0,H106/$U106)</f>
        <v>0</v>
      </c>
      <c r="Z106" s="202" t="n">
        <f aca="false">IF(ISERROR(I106/$U106),0,I106/$U106)</f>
        <v>0</v>
      </c>
      <c r="AA106" s="202" t="n">
        <f aca="false">IF(ISERROR(J106/$U106),0,J106/$U106)</f>
        <v>0</v>
      </c>
      <c r="AB106" s="199" t="n">
        <f aca="false">SUM(V106:AA106)</f>
        <v>0</v>
      </c>
      <c r="AC106" s="202" t="n">
        <f aca="false">IF(ISERROR(L106/$U106),0,L106/$U106)</f>
        <v>0</v>
      </c>
    </row>
    <row r="107" customFormat="false" ht="14.65" hidden="true" customHeight="false" outlineLevel="0" collapsed="false">
      <c r="A107" s="195" t="s">
        <v>216</v>
      </c>
      <c r="B107" s="195" t="s">
        <v>119</v>
      </c>
      <c r="C107" s="196" t="s">
        <v>268</v>
      </c>
      <c r="D107" s="222" t="s">
        <v>269</v>
      </c>
      <c r="E107" s="198" t="n">
        <v>0</v>
      </c>
      <c r="F107" s="198" t="n">
        <v>0</v>
      </c>
      <c r="G107" s="198" t="n">
        <v>0</v>
      </c>
      <c r="H107" s="198" t="n">
        <v>0</v>
      </c>
      <c r="I107" s="198" t="n">
        <v>0</v>
      </c>
      <c r="J107" s="198" t="n">
        <v>21840</v>
      </c>
      <c r="K107" s="199" t="n">
        <f aca="false">SUM(E107:J107)</f>
        <v>21840</v>
      </c>
      <c r="L107" s="198" t="n">
        <v>8993040</v>
      </c>
      <c r="M107" s="29"/>
      <c r="P107" s="223" t="n">
        <f aca="false">K107/$K$21</f>
        <v>8.41771510153657E-006</v>
      </c>
      <c r="Q107" s="239" t="n">
        <f aca="false">RANK(P107,$P$79:$P$221)</f>
        <v>35</v>
      </c>
      <c r="R107" s="225" t="n">
        <f aca="false">L107/$L$21</f>
        <v>0.000121199612232491</v>
      </c>
      <c r="S107" s="224" t="n">
        <f aca="false">RANK(R107,$R$79:$R$221)</f>
        <v>40</v>
      </c>
      <c r="U107" s="226" t="n">
        <f aca="false">VLOOKUP(D107,DVactu!$A$2:$D$198,4,0)</f>
        <v>9.7604767109183</v>
      </c>
      <c r="V107" s="202" t="n">
        <f aca="false">IF(ISERROR(E107/$U107),0,E107/$U107)</f>
        <v>0</v>
      </c>
      <c r="W107" s="202" t="n">
        <f aca="false">IF(ISERROR(F107/$U107),0,F107/$U107)</f>
        <v>0</v>
      </c>
      <c r="X107" s="202" t="n">
        <f aca="false">IF(ISERROR(G107/$U107),0,G107/$U107)</f>
        <v>0</v>
      </c>
      <c r="Y107" s="202" t="n">
        <f aca="false">IF(ISERROR(H107/$U107),0,H107/$U107)</f>
        <v>0</v>
      </c>
      <c r="Z107" s="202" t="n">
        <f aca="false">IF(ISERROR(I107/$U107),0,I107/$U107)</f>
        <v>0</v>
      </c>
      <c r="AA107" s="202" t="n">
        <f aca="false">IF(ISERROR(J107/$U107),0,J107/$U107)</f>
        <v>2237.59562640719</v>
      </c>
      <c r="AB107" s="199" t="n">
        <f aca="false">SUM(V107:AA107)</f>
        <v>2237.59562640719</v>
      </c>
      <c r="AC107" s="202" t="n">
        <f aca="false">IF(ISERROR(L107/$U107),0,L107/$U107)</f>
        <v>921373.029858283</v>
      </c>
    </row>
    <row r="108" customFormat="false" ht="14.65" hidden="true" customHeight="false" outlineLevel="0" collapsed="false">
      <c r="A108" s="195" t="s">
        <v>216</v>
      </c>
      <c r="B108" s="195" t="s">
        <v>119</v>
      </c>
      <c r="C108" s="196" t="s">
        <v>270</v>
      </c>
      <c r="D108" s="222" t="s">
        <v>271</v>
      </c>
      <c r="E108" s="198" t="n">
        <v>0</v>
      </c>
      <c r="F108" s="198" t="n">
        <v>0</v>
      </c>
      <c r="G108" s="198" t="n">
        <v>0</v>
      </c>
      <c r="H108" s="198" t="n">
        <v>0</v>
      </c>
      <c r="I108" s="198" t="n">
        <v>0</v>
      </c>
      <c r="J108" s="198" t="n">
        <v>0</v>
      </c>
      <c r="K108" s="199" t="n">
        <f aca="false">SUM(E108:J108)</f>
        <v>0</v>
      </c>
      <c r="L108" s="198" t="n">
        <v>60730960</v>
      </c>
      <c r="M108" s="29"/>
      <c r="P108" s="223" t="n">
        <f aca="false">K108/$K$21</f>
        <v>0</v>
      </c>
      <c r="Q108" s="239" t="n">
        <f aca="false">RANK(P108,$P$79:$P$221)</f>
        <v>36</v>
      </c>
      <c r="R108" s="225" t="n">
        <f aca="false">L108/$L$21</f>
        <v>0.000818473931229806</v>
      </c>
      <c r="S108" s="224" t="n">
        <f aca="false">RANK(R108,$R$79:$R$221)</f>
        <v>24</v>
      </c>
      <c r="U108" s="226" t="n">
        <f aca="false">VLOOKUP(D108,DVactu!$A$2:$D$198,4,0)</f>
        <v>9.11089577935503</v>
      </c>
      <c r="V108" s="202" t="n">
        <f aca="false">IF(ISERROR(E108/$U108),0,E108/$U108)</f>
        <v>0</v>
      </c>
      <c r="W108" s="202" t="n">
        <f aca="false">IF(ISERROR(F108/$U108),0,F108/$U108)</f>
        <v>0</v>
      </c>
      <c r="X108" s="202" t="n">
        <f aca="false">IF(ISERROR(G108/$U108),0,G108/$U108)</f>
        <v>0</v>
      </c>
      <c r="Y108" s="202" t="n">
        <f aca="false">IF(ISERROR(H108/$U108),0,H108/$U108)</f>
        <v>0</v>
      </c>
      <c r="Z108" s="202" t="n">
        <f aca="false">IF(ISERROR(I108/$U108),0,I108/$U108)</f>
        <v>0</v>
      </c>
      <c r="AA108" s="202" t="n">
        <f aca="false">IF(ISERROR(J108/$U108),0,J108/$U108)</f>
        <v>0</v>
      </c>
      <c r="AB108" s="199" t="n">
        <f aca="false">SUM(V108:AA108)</f>
        <v>0</v>
      </c>
      <c r="AC108" s="202" t="n">
        <f aca="false">IF(ISERROR(L108/$U108),0,L108/$U108)</f>
        <v>6665750.70890551</v>
      </c>
    </row>
    <row r="109" customFormat="false" ht="14.65" hidden="true" customHeight="false" outlineLevel="0" collapsed="false">
      <c r="A109" s="195" t="s">
        <v>216</v>
      </c>
      <c r="B109" s="195" t="s">
        <v>119</v>
      </c>
      <c r="C109" s="196" t="s">
        <v>272</v>
      </c>
      <c r="D109" s="222" t="s">
        <v>273</v>
      </c>
      <c r="E109" s="198" t="n">
        <v>0</v>
      </c>
      <c r="F109" s="198" t="n">
        <v>0</v>
      </c>
      <c r="G109" s="198" t="n">
        <v>0</v>
      </c>
      <c r="H109" s="198" t="n">
        <v>0</v>
      </c>
      <c r="I109" s="198" t="n">
        <v>0</v>
      </c>
      <c r="J109" s="198" t="n">
        <v>0</v>
      </c>
      <c r="K109" s="199" t="n">
        <f aca="false">SUM(E109:J109)</f>
        <v>0</v>
      </c>
      <c r="L109" s="198" t="n">
        <v>9574390</v>
      </c>
      <c r="M109" s="29"/>
      <c r="P109" s="223" t="n">
        <f aca="false">K109/$K$21</f>
        <v>0</v>
      </c>
      <c r="Q109" s="239" t="n">
        <f aca="false">RANK(P109,$P$79:$P$221)</f>
        <v>36</v>
      </c>
      <c r="R109" s="225" t="n">
        <f aca="false">L109/$L$21</f>
        <v>0.000129034492825856</v>
      </c>
      <c r="S109" s="224" t="n">
        <f aca="false">RANK(R109,$R$79:$R$221)</f>
        <v>39</v>
      </c>
      <c r="U109" s="226" t="n">
        <f aca="false">VLOOKUP(D109,DVactu!$A$2:$D$198,4,0)</f>
        <v>9.11089577935503</v>
      </c>
      <c r="V109" s="202" t="n">
        <f aca="false">IF(ISERROR(E109/$U109),0,E109/$U109)</f>
        <v>0</v>
      </c>
      <c r="W109" s="202" t="n">
        <f aca="false">IF(ISERROR(F109/$U109),0,F109/$U109)</f>
        <v>0</v>
      </c>
      <c r="X109" s="202" t="n">
        <f aca="false">IF(ISERROR(G109/$U109),0,G109/$U109)</f>
        <v>0</v>
      </c>
      <c r="Y109" s="202" t="n">
        <f aca="false">IF(ISERROR(H109/$U109),0,H109/$U109)</f>
        <v>0</v>
      </c>
      <c r="Z109" s="202" t="n">
        <f aca="false">IF(ISERROR(I109/$U109),0,I109/$U109)</f>
        <v>0</v>
      </c>
      <c r="AA109" s="202" t="n">
        <f aca="false">IF(ISERROR(J109/$U109),0,J109/$U109)</f>
        <v>0</v>
      </c>
      <c r="AB109" s="199" t="n">
        <f aca="false">SUM(V109:AA109)</f>
        <v>0</v>
      </c>
      <c r="AC109" s="202" t="n">
        <f aca="false">IF(ISERROR(L109/$U109),0,L109/$U109)</f>
        <v>1050872.51921982</v>
      </c>
    </row>
    <row r="110" customFormat="false" ht="14.65" hidden="true" customHeight="false" outlineLevel="0" collapsed="false">
      <c r="A110" s="195" t="s">
        <v>216</v>
      </c>
      <c r="B110" s="195" t="s">
        <v>119</v>
      </c>
      <c r="C110" s="196" t="s">
        <v>274</v>
      </c>
      <c r="D110" s="222" t="s">
        <v>275</v>
      </c>
      <c r="E110" s="198" t="n">
        <v>0</v>
      </c>
      <c r="F110" s="198" t="n">
        <v>0</v>
      </c>
      <c r="G110" s="198" t="n">
        <v>0</v>
      </c>
      <c r="H110" s="198" t="n">
        <v>271192.52</v>
      </c>
      <c r="I110" s="198" t="n">
        <v>0</v>
      </c>
      <c r="J110" s="198" t="n">
        <v>0</v>
      </c>
      <c r="K110" s="199" t="n">
        <f aca="false">SUM(E110:J110)</f>
        <v>271192.52</v>
      </c>
      <c r="L110" s="198" t="n">
        <v>4231263.76</v>
      </c>
      <c r="M110" s="29"/>
      <c r="P110" s="223" t="n">
        <f aca="false">K110/$K$21</f>
        <v>0.000104524788050722</v>
      </c>
      <c r="Q110" s="239" t="n">
        <f aca="false">RANK(P110,$P$79:$P$221)</f>
        <v>27</v>
      </c>
      <c r="R110" s="225" t="n">
        <f aca="false">L110/$L$21</f>
        <v>5.70249356130285E-005</v>
      </c>
      <c r="S110" s="224" t="n">
        <f aca="false">RANK(R110,$R$79:$R$221)</f>
        <v>48</v>
      </c>
      <c r="U110" s="226" t="n">
        <f aca="false">VLOOKUP(D110,DVactu!$A$2:$D$198,4,0)</f>
        <v>10.985647846633</v>
      </c>
      <c r="V110" s="202" t="n">
        <f aca="false">IF(ISERROR(E110/$U110),0,E110/$U110)</f>
        <v>0</v>
      </c>
      <c r="W110" s="202" t="n">
        <f aca="false">IF(ISERROR(F110/$U110),0,F110/$U110)</f>
        <v>0</v>
      </c>
      <c r="X110" s="202" t="n">
        <f aca="false">IF(ISERROR(G110/$U110),0,G110/$U110)</f>
        <v>0</v>
      </c>
      <c r="Y110" s="202" t="n">
        <f aca="false">IF(ISERROR(H110/$U110),0,H110/$U110)</f>
        <v>24686.0743932474</v>
      </c>
      <c r="Z110" s="202" t="n">
        <f aca="false">IF(ISERROR(I110/$U110),0,I110/$U110)</f>
        <v>0</v>
      </c>
      <c r="AA110" s="202" t="n">
        <f aca="false">IF(ISERROR(J110/$U110),0,J110/$U110)</f>
        <v>0</v>
      </c>
      <c r="AB110" s="199" t="n">
        <f aca="false">SUM(V110:AA110)</f>
        <v>24686.0743932474</v>
      </c>
      <c r="AC110" s="202" t="n">
        <f aca="false">IF(ISERROR(L110/$U110),0,L110/$U110)</f>
        <v>385162.879701887</v>
      </c>
    </row>
    <row r="111" customFormat="false" ht="12.9" hidden="true" customHeight="false" outlineLevel="0" collapsed="false">
      <c r="A111" s="240" t="s">
        <v>216</v>
      </c>
      <c r="B111" s="241" t="s">
        <v>119</v>
      </c>
      <c r="C111" s="238" t="s">
        <v>276</v>
      </c>
      <c r="D111" s="242" t="s">
        <v>277</v>
      </c>
      <c r="E111" s="198" t="n">
        <v>154890</v>
      </c>
      <c r="F111" s="198" t="n">
        <v>143760</v>
      </c>
      <c r="G111" s="198" t="n">
        <v>623430</v>
      </c>
      <c r="H111" s="198" t="n">
        <v>1748820</v>
      </c>
      <c r="I111" s="198" t="n">
        <v>1734450</v>
      </c>
      <c r="J111" s="198" t="n">
        <v>185430</v>
      </c>
      <c r="K111" s="236" t="n">
        <f aca="false">SUM(E111:J111)</f>
        <v>4590780</v>
      </c>
      <c r="L111" s="198" t="n">
        <v>2394639726.43</v>
      </c>
      <c r="M111" s="231" t="n">
        <f aca="false">K111*$O$15/1000</f>
        <v>32372.6503</v>
      </c>
      <c r="N111" s="208"/>
      <c r="O111" s="209"/>
      <c r="P111" s="234" t="n">
        <f aca="false">K111/$K$21</f>
        <v>0.00176940833946118</v>
      </c>
      <c r="Q111" s="235" t="n">
        <f aca="false">RANK(P111,$P$79:$P$220)</f>
        <v>18</v>
      </c>
      <c r="R111" s="225" t="n">
        <f aca="false">L111/$L$21</f>
        <v>0.0322726693398265</v>
      </c>
      <c r="S111" s="235" t="n">
        <f aca="false">RANK(R111,$R$79:$R$221)</f>
        <v>7</v>
      </c>
      <c r="U111" s="226" t="n">
        <f aca="false">VLOOKUP(D111,DVactu!$A$2:$D$198,4,0)</f>
        <v>13.1656688537057</v>
      </c>
      <c r="V111" s="202" t="n">
        <f aca="false">IF(ISERROR(E111/$U111),0,E111/$U111)</f>
        <v>11764.689034876</v>
      </c>
      <c r="W111" s="202" t="n">
        <f aca="false">IF(ISERROR(F111/$U111),0,F111/$U111)</f>
        <v>10919.3085134855</v>
      </c>
      <c r="X111" s="202" t="n">
        <f aca="false">IF(ISERROR(G111/$U111),0,G111/$U111)</f>
        <v>47352.7024663487</v>
      </c>
      <c r="Y111" s="202" t="n">
        <f aca="false">IF(ISERROR(H111/$U111),0,H111/$U111)</f>
        <v>132831.838582038</v>
      </c>
      <c r="Z111" s="202" t="n">
        <f aca="false">IF(ISERROR(I111/$U111),0,I111/$U111)</f>
        <v>131740.363461429</v>
      </c>
      <c r="AA111" s="202" t="n">
        <f aca="false">IF(ISERROR(J111/$U111),0,J111/$U111)</f>
        <v>14084.3584978827</v>
      </c>
      <c r="AB111" s="236" t="n">
        <f aca="false">SUM(V111:AA111)</f>
        <v>348693.26055606</v>
      </c>
      <c r="AC111" s="202" t="n">
        <f aca="false">IF(ISERROR(L111/$U111),0,L111/$U111)</f>
        <v>181885155.478143</v>
      </c>
    </row>
    <row r="112" customFormat="false" ht="14.65" hidden="true" customHeight="false" outlineLevel="0" collapsed="false">
      <c r="A112" s="195" t="s">
        <v>216</v>
      </c>
      <c r="B112" s="195" t="s">
        <v>119</v>
      </c>
      <c r="C112" s="196" t="s">
        <v>278</v>
      </c>
      <c r="D112" s="222" t="s">
        <v>279</v>
      </c>
      <c r="E112" s="198" t="n">
        <v>0</v>
      </c>
      <c r="F112" s="198" t="n">
        <v>0</v>
      </c>
      <c r="G112" s="198" t="n">
        <v>0</v>
      </c>
      <c r="H112" s="198" t="n">
        <v>0</v>
      </c>
      <c r="I112" s="198" t="n">
        <v>517000</v>
      </c>
      <c r="J112" s="198" t="n">
        <v>0</v>
      </c>
      <c r="K112" s="199" t="n">
        <f aca="false">SUM(E112:J112)</f>
        <v>517000</v>
      </c>
      <c r="L112" s="198" t="n">
        <v>3846200</v>
      </c>
      <c r="M112" s="29"/>
      <c r="P112" s="223" t="n">
        <f aca="false">K112/$K$21</f>
        <v>0.000199265508584909</v>
      </c>
      <c r="Q112" s="239" t="n">
        <f aca="false">RANK(P112,$P$79:$P$220)</f>
        <v>24</v>
      </c>
      <c r="R112" s="225" t="n">
        <f aca="false">L112/$L$21</f>
        <v>5.18354136719736E-005</v>
      </c>
      <c r="S112" s="224" t="n">
        <f aca="false">RANK(R112,$R$79:$R$221)</f>
        <v>50</v>
      </c>
      <c r="U112" s="226" t="n">
        <f aca="false">VLOOKUP(D112,DVactu!$A$2:$D$198,4,0)</f>
        <v>5.4518223310162</v>
      </c>
      <c r="V112" s="202" t="n">
        <f aca="false">IF(ISERROR(E112/$U112),0,E112/$U112)</f>
        <v>0</v>
      </c>
      <c r="W112" s="202" t="n">
        <f aca="false">IF(ISERROR(F112/$U112),0,F112/$U112)</f>
        <v>0</v>
      </c>
      <c r="X112" s="202" t="n">
        <f aca="false">IF(ISERROR(G112/$U112),0,G112/$U112)</f>
        <v>0</v>
      </c>
      <c r="Y112" s="202" t="n">
        <f aca="false">IF(ISERROR(H112/$U112),0,H112/$U112)</f>
        <v>0</v>
      </c>
      <c r="Z112" s="202" t="n">
        <f aca="false">IF(ISERROR(I112/$U112),0,I112/$U112)</f>
        <v>94830.6765352042</v>
      </c>
      <c r="AA112" s="202" t="n">
        <f aca="false">IF(ISERROR(J112/$U112),0,J112/$U112)</f>
        <v>0</v>
      </c>
      <c r="AB112" s="199" t="n">
        <f aca="false">SUM(V112:AA112)</f>
        <v>94830.6765352042</v>
      </c>
      <c r="AC112" s="202" t="n">
        <f aca="false">IF(ISERROR(L112/$U112),0,L112/$U112)</f>
        <v>705488.874448167</v>
      </c>
    </row>
    <row r="113" customFormat="false" ht="14.65" hidden="true" customHeight="false" outlineLevel="0" collapsed="false">
      <c r="A113" s="195" t="s">
        <v>216</v>
      </c>
      <c r="B113" s="195" t="s">
        <v>119</v>
      </c>
      <c r="C113" s="196" t="s">
        <v>280</v>
      </c>
      <c r="D113" s="222" t="s">
        <v>281</v>
      </c>
      <c r="E113" s="198" t="n">
        <v>0</v>
      </c>
      <c r="F113" s="198" t="n">
        <v>0</v>
      </c>
      <c r="G113" s="198" t="n">
        <v>0</v>
      </c>
      <c r="H113" s="198" t="n">
        <v>0</v>
      </c>
      <c r="I113" s="198" t="n">
        <v>0</v>
      </c>
      <c r="J113" s="198" t="n">
        <v>0</v>
      </c>
      <c r="K113" s="199" t="n">
        <f aca="false">SUM(E113:J113)</f>
        <v>0</v>
      </c>
      <c r="L113" s="198" t="n">
        <v>0</v>
      </c>
      <c r="M113" s="29"/>
      <c r="P113" s="223" t="n">
        <f aca="false">K113/$K$21</f>
        <v>0</v>
      </c>
      <c r="Q113" s="239" t="n">
        <f aca="false">RANK(P113,$P$79:$P$220)</f>
        <v>36</v>
      </c>
      <c r="R113" s="225" t="n">
        <f aca="false">L113/$L$21</f>
        <v>0</v>
      </c>
      <c r="S113" s="224" t="n">
        <f aca="false">RANK(R113,$R$79:$R$221)</f>
        <v>69</v>
      </c>
      <c r="U113" s="226" t="n">
        <f aca="false">VLOOKUP(D113,DVactu!$A$2:$D$198,4,0)</f>
        <v>3.77509103322713</v>
      </c>
      <c r="V113" s="202" t="n">
        <f aca="false">IF(ISERROR(E113/$U113),0,E113/$U113)</f>
        <v>0</v>
      </c>
      <c r="W113" s="202" t="n">
        <f aca="false">IF(ISERROR(F113/$U113),0,F113/$U113)</f>
        <v>0</v>
      </c>
      <c r="X113" s="202" t="n">
        <f aca="false">IF(ISERROR(G113/$U113),0,G113/$U113)</f>
        <v>0</v>
      </c>
      <c r="Y113" s="202" t="n">
        <f aca="false">IF(ISERROR(H113/$U113),0,H113/$U113)</f>
        <v>0</v>
      </c>
      <c r="Z113" s="202" t="n">
        <f aca="false">IF(ISERROR(I113/$U113),0,I113/$U113)</f>
        <v>0</v>
      </c>
      <c r="AA113" s="202" t="n">
        <f aca="false">IF(ISERROR(J113/$U113),0,J113/$U113)</f>
        <v>0</v>
      </c>
      <c r="AB113" s="199" t="n">
        <f aca="false">SUM(V113:AA113)</f>
        <v>0</v>
      </c>
      <c r="AC113" s="202" t="n">
        <f aca="false">IF(ISERROR(L113/$U113),0,L113/$U113)</f>
        <v>0</v>
      </c>
    </row>
    <row r="114" customFormat="false" ht="14.65" hidden="true" customHeight="false" outlineLevel="0" collapsed="false">
      <c r="A114" s="195" t="s">
        <v>216</v>
      </c>
      <c r="B114" s="195" t="s">
        <v>119</v>
      </c>
      <c r="C114" s="196" t="s">
        <v>282</v>
      </c>
      <c r="D114" s="222" t="s">
        <v>283</v>
      </c>
      <c r="E114" s="198" t="n">
        <v>0</v>
      </c>
      <c r="F114" s="198" t="n">
        <v>0</v>
      </c>
      <c r="G114" s="198" t="n">
        <v>0</v>
      </c>
      <c r="H114" s="198" t="n">
        <v>0</v>
      </c>
      <c r="I114" s="198" t="n">
        <v>0</v>
      </c>
      <c r="J114" s="198" t="n">
        <v>0</v>
      </c>
      <c r="K114" s="199" t="n">
        <f aca="false">SUM(E114:J114)</f>
        <v>0</v>
      </c>
      <c r="L114" s="198" t="n">
        <v>21156.2</v>
      </c>
      <c r="M114" s="29"/>
      <c r="P114" s="223" t="n">
        <f aca="false">K114/$K$21</f>
        <v>0</v>
      </c>
      <c r="Q114" s="239" t="n">
        <f aca="false">RANK(P114,$P$79:$P$220)</f>
        <v>36</v>
      </c>
      <c r="R114" s="225" t="n">
        <f aca="false">L114/$L$21</f>
        <v>2.85123076992098E-007</v>
      </c>
      <c r="S114" s="224" t="n">
        <f aca="false">RANK(R114,$R$79:$R$221)</f>
        <v>67</v>
      </c>
      <c r="U114" s="226" t="n">
        <f aca="false">VLOOKUP(D114,DVactu!$A$2:$D$198,4,0)</f>
        <v>3.77509103322713</v>
      </c>
      <c r="V114" s="202" t="n">
        <f aca="false">IF(ISERROR(E114/$U114),0,E114/$U114)</f>
        <v>0</v>
      </c>
      <c r="W114" s="202" t="n">
        <f aca="false">IF(ISERROR(F114/$U114),0,F114/$U114)</f>
        <v>0</v>
      </c>
      <c r="X114" s="202" t="n">
        <f aca="false">IF(ISERROR(G114/$U114),0,G114/$U114)</f>
        <v>0</v>
      </c>
      <c r="Y114" s="202" t="n">
        <f aca="false">IF(ISERROR(H114/$U114),0,H114/$U114)</f>
        <v>0</v>
      </c>
      <c r="Z114" s="202" t="n">
        <f aca="false">IF(ISERROR(I114/$U114),0,I114/$U114)</f>
        <v>0</v>
      </c>
      <c r="AA114" s="202" t="n">
        <f aca="false">IF(ISERROR(J114/$U114),0,J114/$U114)</f>
        <v>0</v>
      </c>
      <c r="AB114" s="199" t="n">
        <f aca="false">SUM(V114:AA114)</f>
        <v>0</v>
      </c>
      <c r="AC114" s="202" t="n">
        <f aca="false">IF(ISERROR(L114/$U114),0,L114/$U114)</f>
        <v>5604.15624783349</v>
      </c>
    </row>
    <row r="115" customFormat="false" ht="14.65" hidden="true" customHeight="false" outlineLevel="0" collapsed="false">
      <c r="A115" s="195" t="s">
        <v>216</v>
      </c>
      <c r="B115" s="116" t="s">
        <v>119</v>
      </c>
      <c r="C115" s="196" t="s">
        <v>284</v>
      </c>
      <c r="D115" s="222" t="s">
        <v>285</v>
      </c>
      <c r="E115" s="198" t="n">
        <v>0</v>
      </c>
      <c r="F115" s="198" t="n">
        <v>0</v>
      </c>
      <c r="G115" s="198" t="n">
        <v>0</v>
      </c>
      <c r="H115" s="198" t="n">
        <v>0</v>
      </c>
      <c r="I115" s="198" t="n">
        <v>0</v>
      </c>
      <c r="J115" s="198" t="n">
        <v>0</v>
      </c>
      <c r="K115" s="199"/>
      <c r="L115" s="198" t="n">
        <v>0</v>
      </c>
      <c r="M115" s="29"/>
      <c r="P115" s="223" t="n">
        <f aca="false">K115/$K$21</f>
        <v>0</v>
      </c>
      <c r="Q115" s="239" t="n">
        <f aca="false">RANK(P115,$P$79:$P$220)</f>
        <v>36</v>
      </c>
      <c r="R115" s="225" t="n">
        <f aca="false">L115/$L$21</f>
        <v>0</v>
      </c>
      <c r="S115" s="224" t="n">
        <f aca="false">RANK(R115,$R$79:$R$221)</f>
        <v>69</v>
      </c>
      <c r="U115" s="226" t="e">
        <f aca="false">VLOOKUP(D115,DVactu!$A$2:$D$198,4,0)</f>
        <v>#N/A</v>
      </c>
      <c r="V115" s="202" t="n">
        <f aca="false">IF(ISERROR(E115/$U115),0,E115/$U115)</f>
        <v>0</v>
      </c>
      <c r="W115" s="202" t="n">
        <f aca="false">IF(ISERROR(F115/$U115),0,F115/$U115)</f>
        <v>0</v>
      </c>
      <c r="X115" s="202" t="n">
        <f aca="false">IF(ISERROR(G115/$U115),0,G115/$U115)</f>
        <v>0</v>
      </c>
      <c r="Y115" s="202" t="n">
        <f aca="false">IF(ISERROR(H115/$U115),0,H115/$U115)</f>
        <v>0</v>
      </c>
      <c r="Z115" s="202" t="n">
        <f aca="false">IF(ISERROR(I115/$U115),0,I115/$U115)</f>
        <v>0</v>
      </c>
      <c r="AA115" s="202" t="n">
        <f aca="false">IF(ISERROR(J115/$U115),0,J115/$U115)</f>
        <v>0</v>
      </c>
      <c r="AB115" s="199"/>
      <c r="AC115" s="202" t="n">
        <f aca="false">IF(ISERROR(L115/$U115),0,L115/$U115)</f>
        <v>0</v>
      </c>
    </row>
    <row r="116" customFormat="false" ht="14.65" hidden="true" customHeight="false" outlineLevel="0" collapsed="false">
      <c r="A116" s="195" t="s">
        <v>216</v>
      </c>
      <c r="B116" s="116" t="s">
        <v>135</v>
      </c>
      <c r="C116" s="196" t="s">
        <v>286</v>
      </c>
      <c r="D116" s="222" t="s">
        <v>287</v>
      </c>
      <c r="E116" s="198" t="n">
        <v>0</v>
      </c>
      <c r="F116" s="198" t="n">
        <v>0</v>
      </c>
      <c r="G116" s="198" t="n">
        <v>0</v>
      </c>
      <c r="H116" s="198" t="n">
        <v>0</v>
      </c>
      <c r="I116" s="198" t="n">
        <v>0</v>
      </c>
      <c r="J116" s="198" t="n">
        <v>0</v>
      </c>
      <c r="K116" s="199" t="n">
        <f aca="false">SUM(E116:J116)</f>
        <v>0</v>
      </c>
      <c r="L116" s="198" t="n">
        <v>0</v>
      </c>
      <c r="M116" s="29"/>
      <c r="P116" s="223" t="n">
        <f aca="false">K116/$K$21</f>
        <v>0</v>
      </c>
      <c r="Q116" s="239" t="n">
        <f aca="false">RANK(P116,$P$79:$P$220)</f>
        <v>36</v>
      </c>
      <c r="R116" s="225" t="n">
        <f aca="false">L116/$L$21</f>
        <v>0</v>
      </c>
      <c r="S116" s="224" t="n">
        <f aca="false">RANK(R116,$R$79:$R$221)</f>
        <v>69</v>
      </c>
      <c r="U116" s="226" t="e">
        <f aca="false">VLOOKUP(D116,DVactu!$A$2:$D$198,4,0)</f>
        <v>#N/A</v>
      </c>
      <c r="V116" s="202" t="n">
        <f aca="false">IF(ISERROR(E116/$U116),0,E116/$U116)</f>
        <v>0</v>
      </c>
      <c r="W116" s="202" t="n">
        <f aca="false">IF(ISERROR(F116/$U116),0,F116/$U116)</f>
        <v>0</v>
      </c>
      <c r="X116" s="202" t="n">
        <f aca="false">IF(ISERROR(G116/$U116),0,G116/$U116)</f>
        <v>0</v>
      </c>
      <c r="Y116" s="202" t="n">
        <f aca="false">IF(ISERROR(H116/$U116),0,H116/$U116)</f>
        <v>0</v>
      </c>
      <c r="Z116" s="202" t="n">
        <f aca="false">IF(ISERROR(I116/$U116),0,I116/$U116)</f>
        <v>0</v>
      </c>
      <c r="AA116" s="202" t="n">
        <f aca="false">IF(ISERROR(J116/$U116),0,J116/$U116)</f>
        <v>0</v>
      </c>
      <c r="AB116" s="199" t="n">
        <f aca="false">SUM(V116:AA116)</f>
        <v>0</v>
      </c>
      <c r="AC116" s="202" t="n">
        <f aca="false">IF(ISERROR(L116/$U116),0,L116/$U116)</f>
        <v>0</v>
      </c>
    </row>
    <row r="117" customFormat="false" ht="14.65" hidden="true" customHeight="false" outlineLevel="0" collapsed="false">
      <c r="A117" s="195" t="s">
        <v>216</v>
      </c>
      <c r="B117" s="116" t="s">
        <v>135</v>
      </c>
      <c r="C117" s="196" t="s">
        <v>288</v>
      </c>
      <c r="D117" s="222" t="s">
        <v>289</v>
      </c>
      <c r="E117" s="198" t="n">
        <v>0</v>
      </c>
      <c r="F117" s="198" t="n">
        <v>0</v>
      </c>
      <c r="G117" s="198" t="n">
        <v>0</v>
      </c>
      <c r="H117" s="198" t="n">
        <v>0</v>
      </c>
      <c r="I117" s="198" t="n">
        <v>0</v>
      </c>
      <c r="J117" s="198" t="n">
        <v>0</v>
      </c>
      <c r="K117" s="199" t="n">
        <f aca="false">SUM(E117:J117)</f>
        <v>0</v>
      </c>
      <c r="L117" s="198" t="n">
        <v>0</v>
      </c>
      <c r="M117" s="29"/>
      <c r="P117" s="223" t="n">
        <f aca="false">K117/$K$21</f>
        <v>0</v>
      </c>
      <c r="Q117" s="239" t="n">
        <f aca="false">RANK(P117,$P$79:$P$220)</f>
        <v>36</v>
      </c>
      <c r="R117" s="225" t="n">
        <f aca="false">L117/$L$21</f>
        <v>0</v>
      </c>
      <c r="S117" s="224" t="n">
        <f aca="false">RANK(R117,$R$79:$R$221)</f>
        <v>69</v>
      </c>
      <c r="U117" s="226" t="e">
        <f aca="false">VLOOKUP(D117,DVactu!$A$2:$D$198,4,0)</f>
        <v>#N/A</v>
      </c>
      <c r="V117" s="202" t="n">
        <f aca="false">IF(ISERROR(E117/$U117),0,E117/$U117)</f>
        <v>0</v>
      </c>
      <c r="W117" s="202" t="n">
        <f aca="false">IF(ISERROR(F117/$U117),0,F117/$U117)</f>
        <v>0</v>
      </c>
      <c r="X117" s="202" t="n">
        <f aca="false">IF(ISERROR(G117/$U117),0,G117/$U117)</f>
        <v>0</v>
      </c>
      <c r="Y117" s="202" t="n">
        <f aca="false">IF(ISERROR(H117/$U117),0,H117/$U117)</f>
        <v>0</v>
      </c>
      <c r="Z117" s="202" t="n">
        <f aca="false">IF(ISERROR(I117/$U117),0,I117/$U117)</f>
        <v>0</v>
      </c>
      <c r="AA117" s="202" t="n">
        <f aca="false">IF(ISERROR(J117/$U117),0,J117/$U117)</f>
        <v>0</v>
      </c>
      <c r="AB117" s="199" t="n">
        <f aca="false">SUM(V117:AA117)</f>
        <v>0</v>
      </c>
      <c r="AC117" s="202" t="n">
        <f aca="false">IF(ISERROR(L117/$U117),0,L117/$U117)</f>
        <v>0</v>
      </c>
    </row>
    <row r="118" customFormat="false" ht="19.4" hidden="true" customHeight="false" outlineLevel="0" collapsed="false">
      <c r="A118" s="195" t="s">
        <v>216</v>
      </c>
      <c r="B118" s="116" t="s">
        <v>135</v>
      </c>
      <c r="C118" s="196" t="s">
        <v>290</v>
      </c>
      <c r="D118" s="222" t="s">
        <v>291</v>
      </c>
      <c r="E118" s="198" t="n">
        <v>0</v>
      </c>
      <c r="F118" s="198" t="n">
        <v>0</v>
      </c>
      <c r="G118" s="198" t="n">
        <v>0</v>
      </c>
      <c r="H118" s="198" t="n">
        <v>0</v>
      </c>
      <c r="I118" s="198" t="n">
        <v>0</v>
      </c>
      <c r="J118" s="198" t="n">
        <v>0</v>
      </c>
      <c r="K118" s="199" t="n">
        <f aca="false">SUM(E118:J118)</f>
        <v>0</v>
      </c>
      <c r="L118" s="198" t="n">
        <v>51357732</v>
      </c>
      <c r="M118" s="29"/>
      <c r="P118" s="223" t="n">
        <f aca="false">K118/$K$21</f>
        <v>0</v>
      </c>
      <c r="Q118" s="239" t="n">
        <f aca="false">RANK(P118,$P$79:$P$220)</f>
        <v>36</v>
      </c>
      <c r="R118" s="225" t="n">
        <f aca="false">L118/$L$21</f>
        <v>0.000692150507897237</v>
      </c>
      <c r="S118" s="224" t="n">
        <f aca="false">RANK(R118,$R$79:$R$221)</f>
        <v>27</v>
      </c>
      <c r="U118" s="226" t="n">
        <f aca="false">VLOOKUP(D118,DVactu!$A$2:$D$198,4,0)</f>
        <v>8.43533161052923</v>
      </c>
      <c r="V118" s="202" t="n">
        <f aca="false">IF(ISERROR(E118/$U118),0,E118/$U118)</f>
        <v>0</v>
      </c>
      <c r="W118" s="202" t="n">
        <f aca="false">IF(ISERROR(F118/$U118),0,F118/$U118)</f>
        <v>0</v>
      </c>
      <c r="X118" s="202" t="n">
        <f aca="false">IF(ISERROR(G118/$U118),0,G118/$U118)</f>
        <v>0</v>
      </c>
      <c r="Y118" s="202" t="n">
        <f aca="false">IF(ISERROR(H118/$U118),0,H118/$U118)</f>
        <v>0</v>
      </c>
      <c r="Z118" s="202" t="n">
        <f aca="false">IF(ISERROR(I118/$U118),0,I118/$U118)</f>
        <v>0</v>
      </c>
      <c r="AA118" s="202" t="n">
        <f aca="false">IF(ISERROR(J118/$U118),0,J118/$U118)</f>
        <v>0</v>
      </c>
      <c r="AB118" s="199" t="n">
        <f aca="false">SUM(V118:AA118)</f>
        <v>0</v>
      </c>
      <c r="AC118" s="202" t="n">
        <f aca="false">IF(ISERROR(L118/$U118),0,L118/$U118)</f>
        <v>6088406.99705199</v>
      </c>
    </row>
    <row r="119" customFormat="false" ht="19.4" hidden="true" customHeight="false" outlineLevel="0" collapsed="false">
      <c r="A119" s="195" t="s">
        <v>216</v>
      </c>
      <c r="B119" s="116" t="s">
        <v>135</v>
      </c>
      <c r="C119" s="196" t="s">
        <v>292</v>
      </c>
      <c r="D119" s="222" t="s">
        <v>293</v>
      </c>
      <c r="E119" s="198" t="n">
        <v>0</v>
      </c>
      <c r="F119" s="198" t="n">
        <v>0</v>
      </c>
      <c r="G119" s="198" t="n">
        <v>0</v>
      </c>
      <c r="H119" s="198" t="n">
        <v>0</v>
      </c>
      <c r="I119" s="198" t="n">
        <v>0</v>
      </c>
      <c r="J119" s="198" t="n">
        <v>0</v>
      </c>
      <c r="K119" s="199"/>
      <c r="L119" s="198" t="n">
        <v>0</v>
      </c>
      <c r="M119" s="29"/>
      <c r="P119" s="223" t="n">
        <f aca="false">K119/$K$21</f>
        <v>0</v>
      </c>
      <c r="Q119" s="239" t="n">
        <f aca="false">RANK(P119,$P$79:$P$220)</f>
        <v>36</v>
      </c>
      <c r="R119" s="225" t="n">
        <f aca="false">L119/$L$21</f>
        <v>0</v>
      </c>
      <c r="S119" s="224" t="n">
        <f aca="false">RANK(R119,$R$79:$R$221)</f>
        <v>69</v>
      </c>
      <c r="U119" s="226" t="n">
        <f aca="false">VLOOKUP(D119,DVactu!$A$2:$D$198,4,0)</f>
        <v>1.96153846153846</v>
      </c>
      <c r="V119" s="202" t="n">
        <f aca="false">IF(ISERROR(E119/$U119),0,E119/$U119)</f>
        <v>0</v>
      </c>
      <c r="W119" s="202" t="n">
        <f aca="false">IF(ISERROR(F119/$U119),0,F119/$U119)</f>
        <v>0</v>
      </c>
      <c r="X119" s="202" t="n">
        <f aca="false">IF(ISERROR(G119/$U119),0,G119/$U119)</f>
        <v>0</v>
      </c>
      <c r="Y119" s="202" t="n">
        <f aca="false">IF(ISERROR(H119/$U119),0,H119/$U119)</f>
        <v>0</v>
      </c>
      <c r="Z119" s="202" t="n">
        <f aca="false">IF(ISERROR(I119/$U119),0,I119/$U119)</f>
        <v>0</v>
      </c>
      <c r="AA119" s="202" t="n">
        <f aca="false">IF(ISERROR(J119/$U119),0,J119/$U119)</f>
        <v>0</v>
      </c>
      <c r="AB119" s="199" t="n">
        <f aca="false">SUM(V119:AA119)</f>
        <v>0</v>
      </c>
      <c r="AC119" s="202" t="n">
        <f aca="false">IF(ISERROR(L119/$U119),0,L119/$U119)</f>
        <v>0</v>
      </c>
    </row>
    <row r="120" customFormat="false" ht="16.9" hidden="true" customHeight="true" outlineLevel="0" collapsed="false">
      <c r="A120" s="195" t="s">
        <v>216</v>
      </c>
      <c r="B120" s="116" t="s">
        <v>135</v>
      </c>
      <c r="C120" s="196" t="s">
        <v>294</v>
      </c>
      <c r="D120" s="222" t="s">
        <v>295</v>
      </c>
      <c r="E120" s="198" t="n">
        <v>0</v>
      </c>
      <c r="F120" s="198" t="n">
        <v>0</v>
      </c>
      <c r="G120" s="198" t="n">
        <v>0</v>
      </c>
      <c r="H120" s="198" t="n">
        <v>0</v>
      </c>
      <c r="I120" s="198" t="n">
        <v>0</v>
      </c>
      <c r="J120" s="198" t="n">
        <v>0</v>
      </c>
      <c r="K120" s="199"/>
      <c r="L120" s="198" t="n">
        <v>0</v>
      </c>
      <c r="M120" s="29"/>
      <c r="P120" s="223" t="n">
        <f aca="false">K120/$K$21</f>
        <v>0</v>
      </c>
      <c r="Q120" s="239" t="n">
        <f aca="false">RANK(P120,$P$79:$P$220)</f>
        <v>36</v>
      </c>
      <c r="R120" s="225" t="n">
        <f aca="false">L120/$L$21</f>
        <v>0</v>
      </c>
      <c r="S120" s="224" t="n">
        <f aca="false">RANK(R120,$R$79:$R$221)</f>
        <v>69</v>
      </c>
      <c r="U120" s="226" t="n">
        <f aca="false">VLOOKUP(D120,DVactu!$A$2:$D$198,4,0)</f>
        <v>1</v>
      </c>
      <c r="V120" s="202" t="n">
        <f aca="false">IF(ISERROR(E120/$U120),0,E120/$U120)</f>
        <v>0</v>
      </c>
      <c r="W120" s="202" t="n">
        <f aca="false">IF(ISERROR(F120/$U120),0,F120/$U120)</f>
        <v>0</v>
      </c>
      <c r="X120" s="202" t="n">
        <f aca="false">IF(ISERROR(G120/$U120),0,G120/$U120)</f>
        <v>0</v>
      </c>
      <c r="Y120" s="202" t="n">
        <f aca="false">IF(ISERROR(H120/$U120),0,H120/$U120)</f>
        <v>0</v>
      </c>
      <c r="Z120" s="202" t="n">
        <f aca="false">IF(ISERROR(I120/$U120),0,I120/$U120)</f>
        <v>0</v>
      </c>
      <c r="AA120" s="202" t="n">
        <f aca="false">IF(ISERROR(J120/$U120),0,J120/$U120)</f>
        <v>0</v>
      </c>
      <c r="AB120" s="199" t="n">
        <f aca="false">SUM(V120:AA120)</f>
        <v>0</v>
      </c>
      <c r="AC120" s="202" t="n">
        <f aca="false">IF(ISERROR(L120/$U120),0,L120/$U120)</f>
        <v>0</v>
      </c>
    </row>
    <row r="121" customFormat="false" ht="12.8" hidden="true" customHeight="false" outlineLevel="0" collapsed="false">
      <c r="A121" s="195" t="s">
        <v>216</v>
      </c>
      <c r="B121" s="116" t="s">
        <v>142</v>
      </c>
      <c r="C121" s="196" t="s">
        <v>296</v>
      </c>
      <c r="D121" s="222" t="s">
        <v>297</v>
      </c>
      <c r="E121" s="198" t="n">
        <v>0</v>
      </c>
      <c r="F121" s="198" t="n">
        <v>0</v>
      </c>
      <c r="G121" s="198" t="n">
        <v>0</v>
      </c>
      <c r="H121" s="198" t="n">
        <v>0</v>
      </c>
      <c r="I121" s="198" t="n">
        <v>0</v>
      </c>
      <c r="J121" s="198" t="n">
        <v>0</v>
      </c>
      <c r="K121" s="199" t="n">
        <f aca="false">SUM(E121:J121)</f>
        <v>0</v>
      </c>
      <c r="L121" s="198" t="n">
        <v>0</v>
      </c>
      <c r="M121" s="29"/>
      <c r="P121" s="223" t="n">
        <f aca="false">K121/$K$21</f>
        <v>0</v>
      </c>
      <c r="Q121" s="239" t="n">
        <f aca="false">RANK(P121,$P$79:$P$220)</f>
        <v>36</v>
      </c>
      <c r="R121" s="225" t="n">
        <f aca="false">L121/$L$21</f>
        <v>0</v>
      </c>
      <c r="S121" s="224" t="n">
        <f aca="false">RANK(R121,$R$79:$R$221)</f>
        <v>69</v>
      </c>
      <c r="U121" s="226" t="e">
        <f aca="false">VLOOKUP(D121,DVactu!$A$2:$D$198,4,0)</f>
        <v>#N/A</v>
      </c>
      <c r="V121" s="202" t="n">
        <f aca="false">IF(ISERROR(E121/$U121),0,E121/$U121)</f>
        <v>0</v>
      </c>
      <c r="W121" s="202" t="n">
        <f aca="false">IF(ISERROR(F121/$U121),0,F121/$U121)</f>
        <v>0</v>
      </c>
      <c r="X121" s="202" t="n">
        <f aca="false">IF(ISERROR(G121/$U121),0,G121/$U121)</f>
        <v>0</v>
      </c>
      <c r="Y121" s="202" t="n">
        <f aca="false">IF(ISERROR(H121/$U121),0,H121/$U121)</f>
        <v>0</v>
      </c>
      <c r="Z121" s="202" t="n">
        <f aca="false">IF(ISERROR(I121/$U121),0,I121/$U121)</f>
        <v>0</v>
      </c>
      <c r="AA121" s="202" t="n">
        <f aca="false">IF(ISERROR(J121/$U121),0,J121/$U121)</f>
        <v>0</v>
      </c>
      <c r="AB121" s="199" t="n">
        <f aca="false">SUM(V121:AA121)</f>
        <v>0</v>
      </c>
      <c r="AC121" s="202" t="n">
        <f aca="false">IF(ISERROR(L121/$U121),0,L121/$U121)</f>
        <v>0</v>
      </c>
    </row>
    <row r="122" customFormat="false" ht="14.65" hidden="true" customHeight="false" outlineLevel="0" collapsed="false">
      <c r="A122" s="195" t="s">
        <v>216</v>
      </c>
      <c r="B122" s="116" t="s">
        <v>142</v>
      </c>
      <c r="C122" s="196" t="s">
        <v>298</v>
      </c>
      <c r="D122" s="222" t="s">
        <v>299</v>
      </c>
      <c r="E122" s="198" t="n">
        <v>0</v>
      </c>
      <c r="F122" s="198" t="n">
        <v>0</v>
      </c>
      <c r="G122" s="198" t="n">
        <v>0</v>
      </c>
      <c r="H122" s="198" t="n">
        <v>0</v>
      </c>
      <c r="I122" s="198" t="n">
        <v>0</v>
      </c>
      <c r="J122" s="198" t="n">
        <v>0</v>
      </c>
      <c r="K122" s="199" t="n">
        <f aca="false">SUM(E122:J122)</f>
        <v>0</v>
      </c>
      <c r="L122" s="198" t="n">
        <v>0</v>
      </c>
      <c r="M122" s="29"/>
      <c r="P122" s="223" t="n">
        <f aca="false">K122/$K$21</f>
        <v>0</v>
      </c>
      <c r="Q122" s="239" t="n">
        <f aca="false">RANK(P122,$P$79:$P$220)</f>
        <v>36</v>
      </c>
      <c r="R122" s="225" t="n">
        <f aca="false">L122/$L$21</f>
        <v>0</v>
      </c>
      <c r="S122" s="224" t="n">
        <f aca="false">RANK(R122,$R$79:$R$221)</f>
        <v>69</v>
      </c>
      <c r="U122" s="226" t="e">
        <f aca="false">VLOOKUP(D122,DVactu!$A$2:$D$198,4,0)</f>
        <v>#N/A</v>
      </c>
      <c r="V122" s="202" t="n">
        <f aca="false">IF(ISERROR(E122/$U122),0,E122/$U122)</f>
        <v>0</v>
      </c>
      <c r="W122" s="202" t="n">
        <f aca="false">IF(ISERROR(F122/$U122),0,F122/$U122)</f>
        <v>0</v>
      </c>
      <c r="X122" s="202" t="n">
        <f aca="false">IF(ISERROR(G122/$U122),0,G122/$U122)</f>
        <v>0</v>
      </c>
      <c r="Y122" s="202" t="n">
        <f aca="false">IF(ISERROR(H122/$U122),0,H122/$U122)</f>
        <v>0</v>
      </c>
      <c r="Z122" s="202" t="n">
        <f aca="false">IF(ISERROR(I122/$U122),0,I122/$U122)</f>
        <v>0</v>
      </c>
      <c r="AA122" s="202" t="n">
        <f aca="false">IF(ISERROR(J122/$U122),0,J122/$U122)</f>
        <v>0</v>
      </c>
      <c r="AB122" s="199" t="n">
        <f aca="false">SUM(V122:AA122)</f>
        <v>0</v>
      </c>
      <c r="AC122" s="202" t="n">
        <f aca="false">IF(ISERROR(L122/$U122),0,L122/$U122)</f>
        <v>0</v>
      </c>
    </row>
    <row r="123" customFormat="false" ht="14.65" hidden="true" customHeight="false" outlineLevel="0" collapsed="false">
      <c r="A123" s="195" t="s">
        <v>216</v>
      </c>
      <c r="B123" s="116" t="s">
        <v>142</v>
      </c>
      <c r="C123" s="196" t="s">
        <v>300</v>
      </c>
      <c r="D123" s="222" t="s">
        <v>301</v>
      </c>
      <c r="E123" s="198" t="n">
        <v>0</v>
      </c>
      <c r="F123" s="198" t="n">
        <v>0</v>
      </c>
      <c r="G123" s="198" t="n">
        <v>0</v>
      </c>
      <c r="H123" s="198" t="n">
        <v>0</v>
      </c>
      <c r="I123" s="198" t="n">
        <v>0</v>
      </c>
      <c r="J123" s="198" t="n">
        <v>0</v>
      </c>
      <c r="K123" s="199" t="n">
        <f aca="false">SUM(E123:J123)</f>
        <v>0</v>
      </c>
      <c r="L123" s="198" t="n">
        <v>0</v>
      </c>
      <c r="M123" s="29"/>
      <c r="P123" s="223" t="n">
        <f aca="false">K123/$K$21</f>
        <v>0</v>
      </c>
      <c r="Q123" s="239" t="n">
        <f aca="false">RANK(P123,$P$79:$P$220)</f>
        <v>36</v>
      </c>
      <c r="R123" s="225" t="n">
        <f aca="false">L123/$L$21</f>
        <v>0</v>
      </c>
      <c r="S123" s="224" t="n">
        <f aca="false">RANK(R123,$R$79:$R$221)</f>
        <v>69</v>
      </c>
      <c r="U123" s="226" t="e">
        <f aca="false">VLOOKUP(D123,DVactu!$A$2:$D$198,4,0)</f>
        <v>#N/A</v>
      </c>
      <c r="V123" s="202" t="n">
        <f aca="false">IF(ISERROR(E123/$U123),0,E123/$U123)</f>
        <v>0</v>
      </c>
      <c r="W123" s="202" t="n">
        <f aca="false">IF(ISERROR(F123/$U123),0,F123/$U123)</f>
        <v>0</v>
      </c>
      <c r="X123" s="202" t="n">
        <f aca="false">IF(ISERROR(G123/$U123),0,G123/$U123)</f>
        <v>0</v>
      </c>
      <c r="Y123" s="202" t="n">
        <f aca="false">IF(ISERROR(H123/$U123),0,H123/$U123)</f>
        <v>0</v>
      </c>
      <c r="Z123" s="202" t="n">
        <f aca="false">IF(ISERROR(I123/$U123),0,I123/$U123)</f>
        <v>0</v>
      </c>
      <c r="AA123" s="202" t="n">
        <f aca="false">IF(ISERROR(J123/$U123),0,J123/$U123)</f>
        <v>0</v>
      </c>
      <c r="AB123" s="199" t="n">
        <f aca="false">SUM(V123:AA123)</f>
        <v>0</v>
      </c>
      <c r="AC123" s="202" t="n">
        <f aca="false">IF(ISERROR(L123/$U123),0,L123/$U123)</f>
        <v>0</v>
      </c>
    </row>
    <row r="124" customFormat="false" ht="14.65" hidden="true" customHeight="false" outlineLevel="0" collapsed="false">
      <c r="A124" s="195" t="s">
        <v>216</v>
      </c>
      <c r="B124" s="116" t="s">
        <v>142</v>
      </c>
      <c r="C124" s="196" t="s">
        <v>302</v>
      </c>
      <c r="D124" s="222" t="s">
        <v>303</v>
      </c>
      <c r="E124" s="198" t="n">
        <v>0</v>
      </c>
      <c r="F124" s="198" t="n">
        <v>0</v>
      </c>
      <c r="G124" s="198" t="n">
        <v>0</v>
      </c>
      <c r="H124" s="198" t="n">
        <v>0</v>
      </c>
      <c r="I124" s="198" t="n">
        <v>0</v>
      </c>
      <c r="J124" s="198" t="n">
        <v>0</v>
      </c>
      <c r="K124" s="199" t="n">
        <f aca="false">SUM(E124:J124)</f>
        <v>0</v>
      </c>
      <c r="L124" s="198" t="n">
        <v>117000</v>
      </c>
      <c r="M124" s="29"/>
      <c r="P124" s="223" t="n">
        <f aca="false">K124/$K$21</f>
        <v>0</v>
      </c>
      <c r="Q124" s="239" t="n">
        <f aca="false">RANK(P124,$P$79:$P$220)</f>
        <v>36</v>
      </c>
      <c r="R124" s="225" t="n">
        <f aca="false">L124/$L$21</f>
        <v>1.57681436212909E-006</v>
      </c>
      <c r="S124" s="224" t="n">
        <f aca="false">RANK(R124,$R$79:$R$221)</f>
        <v>63</v>
      </c>
      <c r="U124" s="226" t="e">
        <f aca="false">VLOOKUP(D124,DVactu!$A$2:$D$198,4,0)</f>
        <v>#N/A</v>
      </c>
      <c r="V124" s="202" t="n">
        <f aca="false">IF(ISERROR(E124/$U124),0,E124/$U124)</f>
        <v>0</v>
      </c>
      <c r="W124" s="202" t="n">
        <f aca="false">IF(ISERROR(F124/$U124),0,F124/$U124)</f>
        <v>0</v>
      </c>
      <c r="X124" s="202" t="n">
        <f aca="false">IF(ISERROR(G124/$U124),0,G124/$U124)</f>
        <v>0</v>
      </c>
      <c r="Y124" s="202" t="n">
        <f aca="false">IF(ISERROR(H124/$U124),0,H124/$U124)</f>
        <v>0</v>
      </c>
      <c r="Z124" s="202" t="n">
        <f aca="false">IF(ISERROR(I124/$U124),0,I124/$U124)</f>
        <v>0</v>
      </c>
      <c r="AA124" s="202" t="n">
        <f aca="false">IF(ISERROR(J124/$U124),0,J124/$U124)</f>
        <v>0</v>
      </c>
      <c r="AB124" s="199" t="n">
        <f aca="false">SUM(V124:AA124)</f>
        <v>0</v>
      </c>
      <c r="AC124" s="202" t="n">
        <f aca="false">IF(ISERROR(L124/$U124),0,L124/$U124)</f>
        <v>0</v>
      </c>
    </row>
    <row r="125" customFormat="false" ht="14.65" hidden="true" customHeight="false" outlineLevel="0" collapsed="false">
      <c r="A125" s="195" t="s">
        <v>216</v>
      </c>
      <c r="B125" s="116" t="s">
        <v>142</v>
      </c>
      <c r="C125" s="196" t="s">
        <v>304</v>
      </c>
      <c r="D125" s="222" t="s">
        <v>305</v>
      </c>
      <c r="E125" s="198" t="n">
        <v>0</v>
      </c>
      <c r="F125" s="198" t="n">
        <v>0</v>
      </c>
      <c r="G125" s="198" t="n">
        <v>0</v>
      </c>
      <c r="H125" s="198" t="n">
        <v>0</v>
      </c>
      <c r="I125" s="198" t="n">
        <v>0</v>
      </c>
      <c r="J125" s="198" t="n">
        <v>0</v>
      </c>
      <c r="K125" s="199" t="n">
        <f aca="false">SUM(E125:J125)</f>
        <v>0</v>
      </c>
      <c r="L125" s="198" t="n">
        <v>0</v>
      </c>
      <c r="M125" s="29"/>
      <c r="P125" s="223" t="n">
        <f aca="false">K125/$K$21</f>
        <v>0</v>
      </c>
      <c r="Q125" s="239" t="n">
        <f aca="false">RANK(P125,$P$79:$P$220)</f>
        <v>36</v>
      </c>
      <c r="R125" s="225" t="n">
        <f aca="false">L125/$L$21</f>
        <v>0</v>
      </c>
      <c r="S125" s="224" t="n">
        <f aca="false">RANK(R125,$R$79:$R$221)</f>
        <v>69</v>
      </c>
      <c r="U125" s="226" t="e">
        <f aca="false">VLOOKUP(D125,DVactu!$A$2:$D$198,4,0)</f>
        <v>#N/A</v>
      </c>
      <c r="V125" s="202" t="n">
        <f aca="false">IF(ISERROR(E125/$U125),0,E125/$U125)</f>
        <v>0</v>
      </c>
      <c r="W125" s="202" t="n">
        <f aca="false">IF(ISERROR(F125/$U125),0,F125/$U125)</f>
        <v>0</v>
      </c>
      <c r="X125" s="202" t="n">
        <f aca="false">IF(ISERROR(G125/$U125),0,G125/$U125)</f>
        <v>0</v>
      </c>
      <c r="Y125" s="202" t="n">
        <f aca="false">IF(ISERROR(H125/$U125),0,H125/$U125)</f>
        <v>0</v>
      </c>
      <c r="Z125" s="202" t="n">
        <f aca="false">IF(ISERROR(I125/$U125),0,I125/$U125)</f>
        <v>0</v>
      </c>
      <c r="AA125" s="202" t="n">
        <f aca="false">IF(ISERROR(J125/$U125),0,J125/$U125)</f>
        <v>0</v>
      </c>
      <c r="AB125" s="199" t="n">
        <f aca="false">SUM(V125:AA125)</f>
        <v>0</v>
      </c>
      <c r="AC125" s="202" t="n">
        <f aca="false">IF(ISERROR(L125/$U125),0,L125/$U125)</f>
        <v>0</v>
      </c>
    </row>
    <row r="126" customFormat="false" ht="14.65" hidden="true" customHeight="false" outlineLevel="0" collapsed="false">
      <c r="A126" s="195" t="s">
        <v>216</v>
      </c>
      <c r="B126" s="116" t="s">
        <v>142</v>
      </c>
      <c r="C126" s="196" t="s">
        <v>306</v>
      </c>
      <c r="D126" s="222" t="s">
        <v>307</v>
      </c>
      <c r="E126" s="198" t="n">
        <v>0</v>
      </c>
      <c r="F126" s="198" t="n">
        <v>0</v>
      </c>
      <c r="G126" s="198" t="n">
        <v>0</v>
      </c>
      <c r="H126" s="198" t="n">
        <v>0</v>
      </c>
      <c r="I126" s="198" t="n">
        <v>0</v>
      </c>
      <c r="J126" s="198" t="n">
        <v>0</v>
      </c>
      <c r="K126" s="199" t="n">
        <f aca="false">SUM(E126:J126)</f>
        <v>0</v>
      </c>
      <c r="L126" s="198" t="n">
        <v>4861000</v>
      </c>
      <c r="M126" s="29"/>
      <c r="P126" s="223" t="n">
        <f aca="false">K126/$K$21</f>
        <v>0</v>
      </c>
      <c r="Q126" s="239" t="n">
        <f aca="false">RANK(P126,$P$79:$P$220)</f>
        <v>36</v>
      </c>
      <c r="R126" s="225" t="n">
        <f aca="false">L126/$L$21</f>
        <v>6.55119197804231E-005</v>
      </c>
      <c r="S126" s="224" t="n">
        <f aca="false">RANK(R126,$R$79:$R$221)</f>
        <v>45</v>
      </c>
      <c r="U126" s="226" t="e">
        <f aca="false">VLOOKUP(D126,DVactu!$A$2:$D$198,4,0)</f>
        <v>#N/A</v>
      </c>
      <c r="V126" s="202" t="n">
        <f aca="false">IF(ISERROR(E126/$U126),0,E126/$U126)</f>
        <v>0</v>
      </c>
      <c r="W126" s="202" t="n">
        <f aca="false">IF(ISERROR(F126/$U126),0,F126/$U126)</f>
        <v>0</v>
      </c>
      <c r="X126" s="202" t="n">
        <f aca="false">IF(ISERROR(G126/$U126),0,G126/$U126)</f>
        <v>0</v>
      </c>
      <c r="Y126" s="202" t="n">
        <f aca="false">IF(ISERROR(H126/$U126),0,H126/$U126)</f>
        <v>0</v>
      </c>
      <c r="Z126" s="202" t="n">
        <f aca="false">IF(ISERROR(I126/$U126),0,I126/$U126)</f>
        <v>0</v>
      </c>
      <c r="AA126" s="202" t="n">
        <f aca="false">IF(ISERROR(J126/$U126),0,J126/$U126)</f>
        <v>0</v>
      </c>
      <c r="AB126" s="199" t="n">
        <f aca="false">SUM(V126:AA126)</f>
        <v>0</v>
      </c>
      <c r="AC126" s="202" t="n">
        <f aca="false">IF(ISERROR(L126/$U126),0,L126/$U126)</f>
        <v>0</v>
      </c>
    </row>
    <row r="127" customFormat="false" ht="14.65" hidden="true" customHeight="false" outlineLevel="0" collapsed="false">
      <c r="A127" s="195" t="s">
        <v>216</v>
      </c>
      <c r="B127" s="116" t="s">
        <v>142</v>
      </c>
      <c r="C127" s="196" t="s">
        <v>308</v>
      </c>
      <c r="D127" s="222" t="s">
        <v>309</v>
      </c>
      <c r="E127" s="198" t="n">
        <v>0</v>
      </c>
      <c r="F127" s="198" t="n">
        <v>0</v>
      </c>
      <c r="G127" s="198" t="n">
        <v>0</v>
      </c>
      <c r="H127" s="198" t="n">
        <v>0</v>
      </c>
      <c r="I127" s="198" t="n">
        <v>0</v>
      </c>
      <c r="J127" s="198" t="n">
        <v>0</v>
      </c>
      <c r="K127" s="199" t="n">
        <f aca="false">SUM(E127:J127)</f>
        <v>0</v>
      </c>
      <c r="L127" s="198" t="n">
        <v>30048000</v>
      </c>
      <c r="M127" s="29"/>
      <c r="P127" s="223" t="n">
        <f aca="false">K127/$K$21</f>
        <v>0</v>
      </c>
      <c r="Q127" s="239" t="n">
        <f aca="false">RANK(P127,$P$79:$P$220)</f>
        <v>36</v>
      </c>
      <c r="R127" s="225" t="n">
        <f aca="false">L127/$L$21</f>
        <v>0.000404958273104743</v>
      </c>
      <c r="S127" s="224" t="n">
        <f aca="false">RANK(R127,$R$79:$R$221)</f>
        <v>30</v>
      </c>
      <c r="U127" s="226" t="e">
        <f aca="false">VLOOKUP(D127,DVactu!$A$2:$D$198,4,0)</f>
        <v>#N/A</v>
      </c>
      <c r="V127" s="202" t="n">
        <f aca="false">IF(ISERROR(E127/$U127),0,E127/$U127)</f>
        <v>0</v>
      </c>
      <c r="W127" s="202" t="n">
        <f aca="false">IF(ISERROR(F127/$U127),0,F127/$U127)</f>
        <v>0</v>
      </c>
      <c r="X127" s="202" t="n">
        <f aca="false">IF(ISERROR(G127/$U127),0,G127/$U127)</f>
        <v>0</v>
      </c>
      <c r="Y127" s="202" t="n">
        <f aca="false">IF(ISERROR(H127/$U127),0,H127/$U127)</f>
        <v>0</v>
      </c>
      <c r="Z127" s="202" t="n">
        <f aca="false">IF(ISERROR(I127/$U127),0,I127/$U127)</f>
        <v>0</v>
      </c>
      <c r="AA127" s="202" t="n">
        <f aca="false">IF(ISERROR(J127/$U127),0,J127/$U127)</f>
        <v>0</v>
      </c>
      <c r="AB127" s="199" t="n">
        <f aca="false">SUM(V127:AA127)</f>
        <v>0</v>
      </c>
      <c r="AC127" s="202" t="n">
        <f aca="false">IF(ISERROR(L127/$U127),0,L127/$U127)</f>
        <v>0</v>
      </c>
    </row>
    <row r="128" customFormat="false" ht="14.65" hidden="true" customHeight="false" outlineLevel="0" collapsed="false">
      <c r="A128" s="195" t="s">
        <v>216</v>
      </c>
      <c r="B128" s="116" t="s">
        <v>142</v>
      </c>
      <c r="C128" s="196" t="s">
        <v>310</v>
      </c>
      <c r="D128" s="222" t="s">
        <v>311</v>
      </c>
      <c r="E128" s="198" t="n">
        <v>0</v>
      </c>
      <c r="F128" s="198" t="n">
        <v>0</v>
      </c>
      <c r="G128" s="198" t="n">
        <v>0</v>
      </c>
      <c r="H128" s="198" t="n">
        <v>0</v>
      </c>
      <c r="I128" s="198" t="n">
        <v>0</v>
      </c>
      <c r="J128" s="198" t="n">
        <v>0</v>
      </c>
      <c r="K128" s="199" t="n">
        <f aca="false">SUM(E128:J128)</f>
        <v>0</v>
      </c>
      <c r="L128" s="198" t="n">
        <v>0</v>
      </c>
      <c r="M128" s="29"/>
      <c r="P128" s="223" t="n">
        <f aca="false">K128/$K$21</f>
        <v>0</v>
      </c>
      <c r="Q128" s="239" t="n">
        <f aca="false">RANK(P128,$P$79:$P$220)</f>
        <v>36</v>
      </c>
      <c r="R128" s="225" t="n">
        <f aca="false">L128/$L$21</f>
        <v>0</v>
      </c>
      <c r="S128" s="224" t="n">
        <f aca="false">RANK(R128,$R$79:$R$221)</f>
        <v>69</v>
      </c>
      <c r="U128" s="226" t="e">
        <f aca="false">VLOOKUP(D128,DVactu!$A$2:$D$198,4,0)</f>
        <v>#N/A</v>
      </c>
      <c r="V128" s="202" t="n">
        <f aca="false">IF(ISERROR(E128/$U128),0,E128/$U128)</f>
        <v>0</v>
      </c>
      <c r="W128" s="202" t="n">
        <f aca="false">IF(ISERROR(F128/$U128),0,F128/$U128)</f>
        <v>0</v>
      </c>
      <c r="X128" s="202" t="n">
        <f aca="false">IF(ISERROR(G128/$U128),0,G128/$U128)</f>
        <v>0</v>
      </c>
      <c r="Y128" s="202" t="n">
        <f aca="false">IF(ISERROR(H128/$U128),0,H128/$U128)</f>
        <v>0</v>
      </c>
      <c r="Z128" s="202" t="n">
        <f aca="false">IF(ISERROR(I128/$U128),0,I128/$U128)</f>
        <v>0</v>
      </c>
      <c r="AA128" s="202" t="n">
        <f aca="false">IF(ISERROR(J128/$U128),0,J128/$U128)</f>
        <v>0</v>
      </c>
      <c r="AB128" s="199" t="n">
        <f aca="false">SUM(V128:AA128)</f>
        <v>0</v>
      </c>
      <c r="AC128" s="202" t="n">
        <f aca="false">IF(ISERROR(L128/$U128),0,L128/$U128)</f>
        <v>0</v>
      </c>
    </row>
    <row r="129" customFormat="false" ht="14.65" hidden="true" customHeight="false" outlineLevel="0" collapsed="false">
      <c r="A129" s="195" t="s">
        <v>216</v>
      </c>
      <c r="B129" s="116" t="s">
        <v>142</v>
      </c>
      <c r="C129" s="196" t="s">
        <v>312</v>
      </c>
      <c r="D129" s="222" t="s">
        <v>313</v>
      </c>
      <c r="E129" s="198" t="n">
        <v>0</v>
      </c>
      <c r="F129" s="198" t="n">
        <v>0</v>
      </c>
      <c r="G129" s="198" t="n">
        <v>0</v>
      </c>
      <c r="H129" s="198" t="n">
        <v>0</v>
      </c>
      <c r="I129" s="198" t="n">
        <v>0</v>
      </c>
      <c r="J129" s="198" t="n">
        <v>0</v>
      </c>
      <c r="K129" s="199" t="n">
        <f aca="false">SUM(E129:J129)</f>
        <v>0</v>
      </c>
      <c r="L129" s="198" t="n">
        <v>0</v>
      </c>
      <c r="M129" s="29"/>
      <c r="P129" s="223" t="n">
        <f aca="false">K129/$K$21</f>
        <v>0</v>
      </c>
      <c r="Q129" s="239" t="n">
        <f aca="false">RANK(P129,$P$79:$P$220)</f>
        <v>36</v>
      </c>
      <c r="R129" s="225" t="n">
        <f aca="false">L129/$L$21</f>
        <v>0</v>
      </c>
      <c r="S129" s="224" t="n">
        <f aca="false">RANK(R129,$R$79:$R$221)</f>
        <v>69</v>
      </c>
      <c r="U129" s="226" t="e">
        <f aca="false">VLOOKUP(D129,DVactu!$A$2:$D$198,4,0)</f>
        <v>#N/A</v>
      </c>
      <c r="V129" s="202" t="n">
        <f aca="false">IF(ISERROR(E129/$U129),0,E129/$U129)</f>
        <v>0</v>
      </c>
      <c r="W129" s="202" t="n">
        <f aca="false">IF(ISERROR(F129/$U129),0,F129/$U129)</f>
        <v>0</v>
      </c>
      <c r="X129" s="202" t="n">
        <f aca="false">IF(ISERROR(G129/$U129),0,G129/$U129)</f>
        <v>0</v>
      </c>
      <c r="Y129" s="202" t="n">
        <f aca="false">IF(ISERROR(H129/$U129),0,H129/$U129)</f>
        <v>0</v>
      </c>
      <c r="Z129" s="202" t="n">
        <f aca="false">IF(ISERROR(I129/$U129),0,I129/$U129)</f>
        <v>0</v>
      </c>
      <c r="AA129" s="202" t="n">
        <f aca="false">IF(ISERROR(J129/$U129),0,J129/$U129)</f>
        <v>0</v>
      </c>
      <c r="AB129" s="199" t="n">
        <f aca="false">SUM(V129:AA129)</f>
        <v>0</v>
      </c>
      <c r="AC129" s="202" t="n">
        <f aca="false">IF(ISERROR(L129/$U129),0,L129/$U129)</f>
        <v>0</v>
      </c>
    </row>
    <row r="130" customFormat="false" ht="14.65" hidden="true" customHeight="false" outlineLevel="0" collapsed="false">
      <c r="A130" s="195" t="s">
        <v>216</v>
      </c>
      <c r="B130" s="116" t="s">
        <v>142</v>
      </c>
      <c r="C130" s="196" t="s">
        <v>314</v>
      </c>
      <c r="D130" s="222" t="s">
        <v>315</v>
      </c>
      <c r="E130" s="198" t="n">
        <v>0</v>
      </c>
      <c r="F130" s="198" t="n">
        <v>0</v>
      </c>
      <c r="G130" s="198" t="n">
        <v>0</v>
      </c>
      <c r="H130" s="198" t="n">
        <v>0</v>
      </c>
      <c r="I130" s="198" t="n">
        <v>0</v>
      </c>
      <c r="J130" s="198" t="n">
        <v>0</v>
      </c>
      <c r="K130" s="199" t="n">
        <f aca="false">SUM(E130:J130)</f>
        <v>0</v>
      </c>
      <c r="L130" s="198" t="n">
        <v>0</v>
      </c>
      <c r="M130" s="29"/>
      <c r="P130" s="223" t="n">
        <f aca="false">K130/$K$21</f>
        <v>0</v>
      </c>
      <c r="Q130" s="239" t="n">
        <f aca="false">RANK(P130,$P$79:$P$220)</f>
        <v>36</v>
      </c>
      <c r="R130" s="225" t="n">
        <f aca="false">L130/$L$21</f>
        <v>0</v>
      </c>
      <c r="S130" s="224" t="n">
        <f aca="false">RANK(R130,$R$79:$R$221)</f>
        <v>69</v>
      </c>
      <c r="U130" s="226" t="e">
        <f aca="false">VLOOKUP(D130,DVactu!$A$2:$D$198,4,0)</f>
        <v>#N/A</v>
      </c>
      <c r="V130" s="202" t="n">
        <f aca="false">IF(ISERROR(E130/$U130),0,E130/$U130)</f>
        <v>0</v>
      </c>
      <c r="W130" s="202" t="n">
        <f aca="false">IF(ISERROR(F130/$U130),0,F130/$U130)</f>
        <v>0</v>
      </c>
      <c r="X130" s="202" t="n">
        <f aca="false">IF(ISERROR(G130/$U130),0,G130/$U130)</f>
        <v>0</v>
      </c>
      <c r="Y130" s="202" t="n">
        <f aca="false">IF(ISERROR(H130/$U130),0,H130/$U130)</f>
        <v>0</v>
      </c>
      <c r="Z130" s="202" t="n">
        <f aca="false">IF(ISERROR(I130/$U130),0,I130/$U130)</f>
        <v>0</v>
      </c>
      <c r="AA130" s="202" t="n">
        <f aca="false">IF(ISERROR(J130/$U130),0,J130/$U130)</f>
        <v>0</v>
      </c>
      <c r="AB130" s="199" t="n">
        <f aca="false">SUM(V130:AA130)</f>
        <v>0</v>
      </c>
      <c r="AC130" s="202" t="n">
        <f aca="false">IF(ISERROR(L130/$U130),0,L130/$U130)</f>
        <v>0</v>
      </c>
    </row>
    <row r="131" customFormat="false" ht="14.65" hidden="true" customHeight="false" outlineLevel="0" collapsed="false">
      <c r="A131" s="195" t="s">
        <v>216</v>
      </c>
      <c r="B131" s="116" t="s">
        <v>142</v>
      </c>
      <c r="C131" s="196" t="s">
        <v>316</v>
      </c>
      <c r="D131" s="222" t="s">
        <v>317</v>
      </c>
      <c r="E131" s="198" t="n">
        <v>0</v>
      </c>
      <c r="F131" s="198" t="n">
        <v>0</v>
      </c>
      <c r="G131" s="198" t="n">
        <v>0</v>
      </c>
      <c r="H131" s="198" t="n">
        <v>0</v>
      </c>
      <c r="I131" s="198" t="n">
        <v>0</v>
      </c>
      <c r="J131" s="198" t="n">
        <v>0</v>
      </c>
      <c r="K131" s="199" t="n">
        <f aca="false">SUM(E131:J131)</f>
        <v>0</v>
      </c>
      <c r="L131" s="198" t="n">
        <v>0</v>
      </c>
      <c r="M131" s="29"/>
      <c r="P131" s="223" t="n">
        <f aca="false">K131/$K$21</f>
        <v>0</v>
      </c>
      <c r="Q131" s="239" t="n">
        <f aca="false">RANK(P131,$P$79:$P$220)</f>
        <v>36</v>
      </c>
      <c r="R131" s="225" t="n">
        <f aca="false">L131/$L$21</f>
        <v>0</v>
      </c>
      <c r="S131" s="224" t="n">
        <f aca="false">RANK(R131,$R$79:$R$221)</f>
        <v>69</v>
      </c>
      <c r="U131" s="226" t="e">
        <f aca="false">VLOOKUP(D131,DVactu!$A$2:$D$198,4,0)</f>
        <v>#N/A</v>
      </c>
      <c r="V131" s="202" t="n">
        <f aca="false">IF(ISERROR(E131/$U131),0,E131/$U131)</f>
        <v>0</v>
      </c>
      <c r="W131" s="202" t="n">
        <f aca="false">IF(ISERROR(F131/$U131),0,F131/$U131)</f>
        <v>0</v>
      </c>
      <c r="X131" s="202" t="n">
        <f aca="false">IF(ISERROR(G131/$U131),0,G131/$U131)</f>
        <v>0</v>
      </c>
      <c r="Y131" s="202" t="n">
        <f aca="false">IF(ISERROR(H131/$U131),0,H131/$U131)</f>
        <v>0</v>
      </c>
      <c r="Z131" s="202" t="n">
        <f aca="false">IF(ISERROR(I131/$U131),0,I131/$U131)</f>
        <v>0</v>
      </c>
      <c r="AA131" s="202" t="n">
        <f aca="false">IF(ISERROR(J131/$U131),0,J131/$U131)</f>
        <v>0</v>
      </c>
      <c r="AB131" s="199" t="n">
        <f aca="false">SUM(V131:AA131)</f>
        <v>0</v>
      </c>
      <c r="AC131" s="202" t="n">
        <f aca="false">IF(ISERROR(L131/$U131),0,L131/$U131)</f>
        <v>0</v>
      </c>
    </row>
    <row r="132" customFormat="false" ht="14.65" hidden="true" customHeight="false" outlineLevel="0" collapsed="false">
      <c r="A132" s="195" t="s">
        <v>216</v>
      </c>
      <c r="B132" s="116" t="s">
        <v>142</v>
      </c>
      <c r="C132" s="196" t="s">
        <v>318</v>
      </c>
      <c r="D132" s="222" t="s">
        <v>319</v>
      </c>
      <c r="E132" s="198" t="n">
        <v>0</v>
      </c>
      <c r="F132" s="198" t="n">
        <v>0</v>
      </c>
      <c r="G132" s="198" t="n">
        <v>0</v>
      </c>
      <c r="H132" s="198" t="n">
        <v>0</v>
      </c>
      <c r="I132" s="198" t="n">
        <v>0</v>
      </c>
      <c r="J132" s="198" t="n">
        <v>0</v>
      </c>
      <c r="K132" s="199" t="n">
        <f aca="false">SUM(E132:J132)</f>
        <v>0</v>
      </c>
      <c r="L132" s="198" t="n">
        <v>0</v>
      </c>
      <c r="M132" s="29"/>
      <c r="P132" s="223" t="n">
        <f aca="false">K132/$K$21</f>
        <v>0</v>
      </c>
      <c r="Q132" s="239" t="n">
        <f aca="false">RANK(P132,$P$79:$P$220)</f>
        <v>36</v>
      </c>
      <c r="R132" s="225" t="n">
        <f aca="false">L132/$L$21</f>
        <v>0</v>
      </c>
      <c r="S132" s="224" t="n">
        <f aca="false">RANK(R132,$R$79:$R$221)</f>
        <v>69</v>
      </c>
      <c r="U132" s="226" t="e">
        <f aca="false">VLOOKUP(D132,DVactu!$A$2:$D$198,4,0)</f>
        <v>#N/A</v>
      </c>
      <c r="V132" s="202" t="n">
        <f aca="false">IF(ISERROR(E132/$U132),0,E132/$U132)</f>
        <v>0</v>
      </c>
      <c r="W132" s="202" t="n">
        <f aca="false">IF(ISERROR(F132/$U132),0,F132/$U132)</f>
        <v>0</v>
      </c>
      <c r="X132" s="202" t="n">
        <f aca="false">IF(ISERROR(G132/$U132),0,G132/$U132)</f>
        <v>0</v>
      </c>
      <c r="Y132" s="202" t="n">
        <f aca="false">IF(ISERROR(H132/$U132),0,H132/$U132)</f>
        <v>0</v>
      </c>
      <c r="Z132" s="202" t="n">
        <f aca="false">IF(ISERROR(I132/$U132),0,I132/$U132)</f>
        <v>0</v>
      </c>
      <c r="AA132" s="202" t="n">
        <f aca="false">IF(ISERROR(J132/$U132),0,J132/$U132)</f>
        <v>0</v>
      </c>
      <c r="AB132" s="199" t="n">
        <f aca="false">SUM(V132:AA132)</f>
        <v>0</v>
      </c>
      <c r="AC132" s="202" t="n">
        <f aca="false">IF(ISERROR(L132/$U132),0,L132/$U132)</f>
        <v>0</v>
      </c>
    </row>
    <row r="133" customFormat="false" ht="14.65" hidden="true" customHeight="false" outlineLevel="0" collapsed="false">
      <c r="A133" s="195" t="s">
        <v>216</v>
      </c>
      <c r="B133" s="116" t="s">
        <v>142</v>
      </c>
      <c r="C133" s="196" t="s">
        <v>296</v>
      </c>
      <c r="D133" s="222" t="s">
        <v>320</v>
      </c>
      <c r="E133" s="198" t="n">
        <v>24100</v>
      </c>
      <c r="F133" s="198" t="n">
        <v>0</v>
      </c>
      <c r="G133" s="198" t="n">
        <v>56700</v>
      </c>
      <c r="H133" s="198" t="n">
        <v>110400</v>
      </c>
      <c r="I133" s="198" t="n">
        <v>138000</v>
      </c>
      <c r="J133" s="198" t="n">
        <v>24100</v>
      </c>
      <c r="K133" s="199" t="n">
        <f aca="false">SUM(E133:J133)</f>
        <v>353300</v>
      </c>
      <c r="L133" s="198" t="n">
        <v>3330054</v>
      </c>
      <c r="M133" s="29"/>
      <c r="P133" s="223" t="n">
        <f aca="false">K133/$K$21</f>
        <v>0.000136171187974948</v>
      </c>
      <c r="Q133" s="239" t="n">
        <f aca="false">RANK(P133,$P$79:$P$220)</f>
        <v>26</v>
      </c>
      <c r="R133" s="225" t="n">
        <f aca="false">L133/$L$21</f>
        <v>4.48792903749182E-005</v>
      </c>
      <c r="S133" s="224" t="n">
        <f aca="false">RANK(R133,$R$79:$R$221)</f>
        <v>52</v>
      </c>
      <c r="U133" s="226" t="n">
        <f aca="false">VLOOKUP(D133,DVactu!$A$2:$D$198,4,0)</f>
        <v>14.1339393987664</v>
      </c>
      <c r="V133" s="202" t="n">
        <f aca="false">IF(ISERROR(E133/$U133),0,E133/$U133)</f>
        <v>1705.11556049996</v>
      </c>
      <c r="W133" s="202" t="n">
        <f aca="false">IF(ISERROR(F133/$U133),0,F133/$U133)</f>
        <v>0</v>
      </c>
      <c r="X133" s="202" t="n">
        <f aca="false">IF(ISERROR(G133/$U133),0,G133/$U133)</f>
        <v>4011.62042657044</v>
      </c>
      <c r="Y133" s="202" t="n">
        <f aca="false">IF(ISERROR(H133/$U133),0,H133/$U133)</f>
        <v>7810.98580411599</v>
      </c>
      <c r="Z133" s="202" t="n">
        <f aca="false">IF(ISERROR(I133/$U133),0,I133/$U133)</f>
        <v>9763.73225514499</v>
      </c>
      <c r="AA133" s="202" t="n">
        <f aca="false">IF(ISERROR(J133/$U133),0,J133/$U133)</f>
        <v>1705.11556049996</v>
      </c>
      <c r="AB133" s="199" t="n">
        <f aca="false">SUM(V133:AA133)</f>
        <v>24996.5696068313</v>
      </c>
      <c r="AC133" s="202" t="n">
        <f aca="false">IF(ISERROR(L133/$U133),0,L133/$U133)</f>
        <v>235606.925008511</v>
      </c>
    </row>
    <row r="134" customFormat="false" ht="14.65" hidden="true" customHeight="false" outlineLevel="0" collapsed="false">
      <c r="A134" s="195" t="s">
        <v>216</v>
      </c>
      <c r="B134" s="116" t="s">
        <v>142</v>
      </c>
      <c r="C134" s="196" t="s">
        <v>321</v>
      </c>
      <c r="D134" s="222" t="s">
        <v>322</v>
      </c>
      <c r="E134" s="198" t="n">
        <v>0</v>
      </c>
      <c r="F134" s="198" t="n">
        <v>0</v>
      </c>
      <c r="G134" s="198" t="n">
        <v>0</v>
      </c>
      <c r="H134" s="198" t="n">
        <v>196761.16</v>
      </c>
      <c r="I134" s="198" t="n">
        <v>0</v>
      </c>
      <c r="J134" s="198" t="n">
        <v>0</v>
      </c>
      <c r="K134" s="199" t="n">
        <f aca="false">SUM(E134:J134)</f>
        <v>196761.16</v>
      </c>
      <c r="L134" s="198" t="n">
        <v>2095095.75</v>
      </c>
      <c r="M134" s="29"/>
      <c r="P134" s="223" t="n">
        <f aca="false">K134/$K$21</f>
        <v>7.58369683117149E-005</v>
      </c>
      <c r="Q134" s="239" t="n">
        <f aca="false">RANK(P134,$P$79:$P$220)</f>
        <v>28</v>
      </c>
      <c r="R134" s="225" t="n">
        <f aca="false">L134/$L$21</f>
        <v>2.82357014413301E-005</v>
      </c>
      <c r="S134" s="224" t="n">
        <f aca="false">RANK(R134,$R$79:$R$221)</f>
        <v>57</v>
      </c>
      <c r="U134" s="226" t="n">
        <f aca="false">VLOOKUP(D134,DVactu!$A$2:$D$198,4,0)</f>
        <v>15.0291599470843</v>
      </c>
      <c r="V134" s="202" t="n">
        <f aca="false">IF(ISERROR(E134/$U134),0,E134/$U134)</f>
        <v>0</v>
      </c>
      <c r="W134" s="202" t="n">
        <f aca="false">IF(ISERROR(F134/$U134),0,F134/$U134)</f>
        <v>0</v>
      </c>
      <c r="X134" s="202" t="n">
        <f aca="false">IF(ISERROR(G134/$U134),0,G134/$U134)</f>
        <v>0</v>
      </c>
      <c r="Y134" s="202" t="n">
        <f aca="false">IF(ISERROR(H134/$U134),0,H134/$U134)</f>
        <v>13091.9599427227</v>
      </c>
      <c r="Z134" s="202" t="n">
        <f aca="false">IF(ISERROR(I134/$U134),0,I134/$U134)</f>
        <v>0</v>
      </c>
      <c r="AA134" s="202" t="n">
        <f aca="false">IF(ISERROR(J134/$U134),0,J134/$U134)</f>
        <v>0</v>
      </c>
      <c r="AB134" s="199" t="n">
        <f aca="false">SUM(V134:AA134)</f>
        <v>13091.9599427227</v>
      </c>
      <c r="AC134" s="202" t="n">
        <f aca="false">IF(ISERROR(L134/$U134),0,L134/$U134)</f>
        <v>139402.052900931</v>
      </c>
    </row>
    <row r="135" customFormat="false" ht="12.8" hidden="false" customHeight="false" outlineLevel="0" collapsed="false">
      <c r="A135" s="227" t="s">
        <v>216</v>
      </c>
      <c r="B135" s="227" t="s">
        <v>142</v>
      </c>
      <c r="C135" s="227" t="s">
        <v>173</v>
      </c>
      <c r="D135" s="228" t="s">
        <v>323</v>
      </c>
      <c r="E135" s="229" t="n">
        <v>12372020</v>
      </c>
      <c r="F135" s="229" t="n">
        <v>10656990</v>
      </c>
      <c r="G135" s="229" t="n">
        <v>22367850</v>
      </c>
      <c r="H135" s="229" t="n">
        <v>74258010</v>
      </c>
      <c r="I135" s="229" t="n">
        <v>45786860</v>
      </c>
      <c r="J135" s="229" t="n">
        <v>36670560</v>
      </c>
      <c r="K135" s="230" t="n">
        <f aca="false">SUM(E135:J135)</f>
        <v>202112290</v>
      </c>
      <c r="L135" s="229" t="n">
        <v>3235831384.9</v>
      </c>
      <c r="M135" s="231" t="n">
        <f aca="false">K135*$O$15/1000</f>
        <v>1425228.49831667</v>
      </c>
      <c r="P135" s="234" t="n">
        <f aca="false">K135/$K$21</f>
        <v>0.0778994357023415</v>
      </c>
      <c r="Q135" s="235" t="n">
        <f aca="false">RANK(P135,$P$79:$P$220)</f>
        <v>3</v>
      </c>
      <c r="R135" s="225" t="n">
        <f aca="false">L135/$L$21</f>
        <v>0.0436094478729777</v>
      </c>
      <c r="S135" s="235" t="n">
        <f aca="false">RANK(R135,$R$79:$R$221)</f>
        <v>5</v>
      </c>
      <c r="U135" s="226" t="n">
        <f aca="false">VLOOKUP(D135,DVactu!$A$2:$D$198,4,0)</f>
        <v>12.652295607854</v>
      </c>
      <c r="V135" s="202" t="n">
        <f aca="false">IF(ISERROR(E135/$U135),0,E135/$U135)</f>
        <v>977847.845439209</v>
      </c>
      <c r="W135" s="202" t="n">
        <f aca="false">IF(ISERROR(F135/$U135),0,F135/$U135)</f>
        <v>842296.949921451</v>
      </c>
      <c r="X135" s="202" t="n">
        <f aca="false">IF(ISERROR(G135/$U135),0,G135/$U135)</f>
        <v>1767888.66568332</v>
      </c>
      <c r="Y135" s="202" t="n">
        <f aca="false">IF(ISERROR(H135/$U135),0,H135/$U135)</f>
        <v>5869133.34161303</v>
      </c>
      <c r="Z135" s="202" t="n">
        <f aca="false">IF(ISERROR(I135/$U135),0,I135/$U135)</f>
        <v>3618857.9068274</v>
      </c>
      <c r="AA135" s="202" t="n">
        <f aca="false">IF(ISERROR(J135/$U135),0,J135/$U135)</f>
        <v>2898332.53478811</v>
      </c>
      <c r="AB135" s="199" t="n">
        <f aca="false">SUM(V135:AA135)</f>
        <v>15974357.2442725</v>
      </c>
      <c r="AC135" s="202" t="n">
        <f aca="false">IF(ISERROR(L135/$U135),0,L135/$U135)</f>
        <v>255750536.123368</v>
      </c>
    </row>
    <row r="136" customFormat="false" ht="19.3" hidden="true" customHeight="false" outlineLevel="0" collapsed="false">
      <c r="A136" s="227" t="s">
        <v>216</v>
      </c>
      <c r="B136" s="227" t="s">
        <v>142</v>
      </c>
      <c r="C136" s="227" t="s">
        <v>324</v>
      </c>
      <c r="D136" s="228" t="s">
        <v>325</v>
      </c>
      <c r="E136" s="229" t="n">
        <v>2325731.2</v>
      </c>
      <c r="F136" s="229" t="n">
        <v>2789318.4</v>
      </c>
      <c r="G136" s="229" t="n">
        <v>17421600</v>
      </c>
      <c r="H136" s="229" t="n">
        <v>30758066.81</v>
      </c>
      <c r="I136" s="229" t="n">
        <v>13134005</v>
      </c>
      <c r="J136" s="229" t="n">
        <v>16181110</v>
      </c>
      <c r="K136" s="230" t="n">
        <f aca="false">SUM(E136:J136)</f>
        <v>82609831.41</v>
      </c>
      <c r="L136" s="229" t="n">
        <v>3122569418.11</v>
      </c>
      <c r="M136" s="231" t="n">
        <f aca="false">K136*$O$15/1000</f>
        <v>582536.99449285</v>
      </c>
      <c r="P136" s="234" t="n">
        <f aca="false">K136/$K$21</f>
        <v>0.0318400194778089</v>
      </c>
      <c r="Q136" s="235" t="n">
        <f aca="false">RANK(P136,$P$79:$P$220)</f>
        <v>8</v>
      </c>
      <c r="R136" s="225" t="n">
        <f aca="false">L136/$L$21</f>
        <v>0.0420830111557344</v>
      </c>
      <c r="S136" s="235" t="n">
        <f aca="false">RANK(R136,$R$79:$R$221)</f>
        <v>6</v>
      </c>
      <c r="U136" s="226" t="n">
        <f aca="false">VLOOKUP(D136,DVactu!$A$2:$D$198,4,0)</f>
        <v>12.652295607854</v>
      </c>
      <c r="V136" s="202" t="n">
        <f aca="false">IF(ISERROR(E136/$U136),0,E136/$U136)</f>
        <v>183818.910977411</v>
      </c>
      <c r="W136" s="202" t="n">
        <f aca="false">IF(ISERROR(F136/$U136),0,F136/$U136)</f>
        <v>220459.471265318</v>
      </c>
      <c r="X136" s="202" t="n">
        <f aca="false">IF(ISERROR(G136/$U136),0,G136/$U136)</f>
        <v>1376951.70425716</v>
      </c>
      <c r="Y136" s="202" t="n">
        <f aca="false">IF(ISERROR(H136/$U136),0,H136/$U136)</f>
        <v>2431026.57124978</v>
      </c>
      <c r="Z136" s="202" t="n">
        <f aca="false">IF(ISERROR(I136/$U136),0,I136/$U136)</f>
        <v>1038072.88472196</v>
      </c>
      <c r="AA136" s="202" t="n">
        <f aca="false">IF(ISERROR(J136/$U136),0,J136/$U136)</f>
        <v>1278907.04592418</v>
      </c>
      <c r="AB136" s="237" t="n">
        <f aca="false">SUM(V136:AA136)</f>
        <v>6529236.58839582</v>
      </c>
      <c r="AC136" s="202" t="n">
        <f aca="false">IF(ISERROR(L136/$U136),0,L136/$U136)</f>
        <v>246798645.470443</v>
      </c>
    </row>
    <row r="137" customFormat="false" ht="12.8" hidden="true" customHeight="false" outlineLevel="0" collapsed="false">
      <c r="A137" s="227" t="s">
        <v>216</v>
      </c>
      <c r="B137" s="227" t="s">
        <v>142</v>
      </c>
      <c r="C137" s="227" t="s">
        <v>326</v>
      </c>
      <c r="D137" s="228" t="s">
        <v>327</v>
      </c>
      <c r="E137" s="229" t="n">
        <v>818000</v>
      </c>
      <c r="F137" s="229" t="n">
        <v>4892500</v>
      </c>
      <c r="G137" s="229" t="n">
        <v>95948250.01</v>
      </c>
      <c r="H137" s="229" t="n">
        <v>17909461</v>
      </c>
      <c r="I137" s="229" t="n">
        <v>20861000</v>
      </c>
      <c r="J137" s="229" t="n">
        <v>7923108</v>
      </c>
      <c r="K137" s="230" t="n">
        <f aca="false">SUM(E137:J137)</f>
        <v>148352319.01</v>
      </c>
      <c r="L137" s="229" t="n">
        <v>2160359738.81</v>
      </c>
      <c r="M137" s="231" t="n">
        <f aca="false">K137*$O$15/1000</f>
        <v>1046131.10288552</v>
      </c>
      <c r="N137" s="208"/>
      <c r="O137" s="209"/>
      <c r="P137" s="234" t="n">
        <f aca="false">K137/$K$21</f>
        <v>0.0571789174028593</v>
      </c>
      <c r="Q137" s="235" t="n">
        <f aca="false">RANK(P137,$P$79:$P$220)</f>
        <v>6</v>
      </c>
      <c r="R137" s="225" t="n">
        <f aca="false">L137/$L$21</f>
        <v>0.0291152672095817</v>
      </c>
      <c r="S137" s="235" t="n">
        <f aca="false">RANK(R137,$R$79:$R$221)</f>
        <v>8</v>
      </c>
      <c r="U137" s="226" t="n">
        <f aca="false">VLOOKUP(D137,DVactu!$A$2:$D$198,4,0)</f>
        <v>15.0291599470843</v>
      </c>
      <c r="V137" s="202" t="n">
        <f aca="false">IF(ISERROR(E137/$U137),0,E137/$U137)</f>
        <v>54427.5264139893</v>
      </c>
      <c r="W137" s="202" t="n">
        <f aca="false">IF(ISERROR(F137/$U137),0,F137/$U137)</f>
        <v>325533.830049441</v>
      </c>
      <c r="X137" s="202" t="n">
        <f aca="false">IF(ISERROR(G137/$U137),0,G137/$U137)</f>
        <v>6384139.2564735</v>
      </c>
      <c r="Y137" s="202" t="n">
        <f aca="false">IF(ISERROR(H137/$U137),0,H137/$U137)</f>
        <v>1191647.50811468</v>
      </c>
      <c r="Z137" s="202" t="n">
        <f aca="false">IF(ISERROR(I137/$U137),0,I137/$U137)</f>
        <v>1388034.99819344</v>
      </c>
      <c r="AA137" s="202" t="n">
        <f aca="false">IF(ISERROR(J137/$U137),0,J137/$U137)</f>
        <v>527182.359353166</v>
      </c>
      <c r="AB137" s="236" t="n">
        <f aca="false">SUM(V137:AA137)</f>
        <v>9870965.47859821</v>
      </c>
      <c r="AC137" s="202" t="n">
        <f aca="false">IF(ISERROR(L137/$U137),0,L137/$U137)</f>
        <v>143744543.701467</v>
      </c>
    </row>
    <row r="138" customFormat="false" ht="19.3" hidden="false" customHeight="false" outlineLevel="0" collapsed="false">
      <c r="A138" s="227" t="s">
        <v>216</v>
      </c>
      <c r="B138" s="227" t="s">
        <v>142</v>
      </c>
      <c r="C138" s="227" t="s">
        <v>328</v>
      </c>
      <c r="D138" s="228" t="s">
        <v>329</v>
      </c>
      <c r="E138" s="229" t="n">
        <v>131796.15</v>
      </c>
      <c r="F138" s="229" t="n">
        <v>0</v>
      </c>
      <c r="G138" s="229" t="n">
        <v>62383118.63</v>
      </c>
      <c r="H138" s="229" t="n">
        <v>76690434.52</v>
      </c>
      <c r="I138" s="229" t="n">
        <v>8558973.5</v>
      </c>
      <c r="J138" s="229" t="n">
        <v>10152039.76</v>
      </c>
      <c r="K138" s="230" t="n">
        <f aca="false">SUM(E138:J138)</f>
        <v>157916362.56</v>
      </c>
      <c r="L138" s="229" t="n">
        <v>1864900721.85</v>
      </c>
      <c r="M138" s="231" t="n">
        <f aca="false">K138*$O$15/1000</f>
        <v>1113573.5499856</v>
      </c>
      <c r="P138" s="234" t="n">
        <f aca="false">K138/$K$21</f>
        <v>0.0608651533837471</v>
      </c>
      <c r="Q138" s="235" t="n">
        <f aca="false">RANK(P138,$P$79:$P$220)</f>
        <v>4</v>
      </c>
      <c r="R138" s="225" t="n">
        <f aca="false">L138/$L$21</f>
        <v>0.0251333524970768</v>
      </c>
      <c r="S138" s="235" t="n">
        <f aca="false">RANK(R138,$R$79:$R$221)</f>
        <v>10</v>
      </c>
      <c r="U138" s="226" t="n">
        <f aca="false">VLOOKUP(D138,DVactu!$A$2:$D$198,4,0)</f>
        <v>15.0291599470843</v>
      </c>
      <c r="V138" s="202" t="n">
        <f aca="false">IF(ISERROR(E138/$U138),0,E138/$U138)</f>
        <v>8769.36239044876</v>
      </c>
      <c r="W138" s="202" t="n">
        <f aca="false">IF(ISERROR(F138/$U138),0,F138/$U138)</f>
        <v>0</v>
      </c>
      <c r="X138" s="202" t="n">
        <f aca="false">IF(ISERROR(G138/$U138),0,G138/$U138)</f>
        <v>4150805.42423148</v>
      </c>
      <c r="Y138" s="202" t="n">
        <f aca="false">IF(ISERROR(H138/$U138),0,H138/$U138)</f>
        <v>5102775.85640295</v>
      </c>
      <c r="Z138" s="202" t="n">
        <f aca="false">IF(ISERROR(I138/$U138),0,I138/$U138)</f>
        <v>569491.144557315</v>
      </c>
      <c r="AA138" s="202" t="n">
        <f aca="false">IF(ISERROR(J138/$U138),0,J138/$U138)</f>
        <v>675489.501458764</v>
      </c>
      <c r="AB138" s="237" t="n">
        <f aca="false">SUM(V138:AA138)</f>
        <v>10507331.289041</v>
      </c>
      <c r="AC138" s="202" t="n">
        <f aca="false">IF(ISERROR(L138/$U138),0,L138/$U138)</f>
        <v>124085493.029289</v>
      </c>
    </row>
    <row r="139" customFormat="false" ht="14.65" hidden="true" customHeight="false" outlineLevel="0" collapsed="false">
      <c r="A139" s="195" t="s">
        <v>216</v>
      </c>
      <c r="B139" s="116" t="s">
        <v>142</v>
      </c>
      <c r="C139" s="196" t="s">
        <v>330</v>
      </c>
      <c r="D139" s="222" t="s">
        <v>331</v>
      </c>
      <c r="E139" s="198" t="n">
        <v>0</v>
      </c>
      <c r="F139" s="198" t="n">
        <v>0</v>
      </c>
      <c r="G139" s="198" t="n">
        <v>0</v>
      </c>
      <c r="H139" s="198" t="n">
        <v>0</v>
      </c>
      <c r="I139" s="198" t="n">
        <v>0</v>
      </c>
      <c r="J139" s="198" t="n">
        <v>0</v>
      </c>
      <c r="K139" s="199" t="n">
        <f aca="false">SUM(E139:J139)</f>
        <v>0</v>
      </c>
      <c r="L139" s="198" t="n">
        <v>0</v>
      </c>
      <c r="M139" s="29"/>
      <c r="P139" s="223" t="n">
        <f aca="false">K139/$K$21</f>
        <v>0</v>
      </c>
      <c r="Q139" s="239" t="n">
        <f aca="false">RANK(P139,$P$79:$P$221)</f>
        <v>36</v>
      </c>
      <c r="R139" s="225" t="n">
        <f aca="false">L139/$L$21</f>
        <v>0</v>
      </c>
      <c r="S139" s="224" t="n">
        <f aca="false">RANK(R139,$R$79:$R$221)</f>
        <v>69</v>
      </c>
      <c r="U139" s="226" t="e">
        <f aca="false">VLOOKUP(D139,DVactu!$A$2:$D$198,4,0)</f>
        <v>#N/A</v>
      </c>
      <c r="V139" s="202" t="n">
        <f aca="false">IF(ISERROR(E139/$U139),0,E139/$U139)</f>
        <v>0</v>
      </c>
      <c r="W139" s="202" t="n">
        <f aca="false">IF(ISERROR(F139/$U139),0,F139/$U139)</f>
        <v>0</v>
      </c>
      <c r="X139" s="202" t="n">
        <f aca="false">IF(ISERROR(G139/$U139),0,G139/$U139)</f>
        <v>0</v>
      </c>
      <c r="Y139" s="202" t="n">
        <f aca="false">IF(ISERROR(H139/$U139),0,H139/$U139)</f>
        <v>0</v>
      </c>
      <c r="Z139" s="202" t="n">
        <f aca="false">IF(ISERROR(I139/$U139),0,I139/$U139)</f>
        <v>0</v>
      </c>
      <c r="AA139" s="202" t="n">
        <f aca="false">IF(ISERROR(J139/$U139),0,J139/$U139)</f>
        <v>0</v>
      </c>
      <c r="AB139" s="199" t="n">
        <f aca="false">SUM(V139:AA139)</f>
        <v>0</v>
      </c>
      <c r="AC139" s="202" t="n">
        <f aca="false">IF(ISERROR(L139/$U139),0,L139/$U139)</f>
        <v>0</v>
      </c>
    </row>
    <row r="140" customFormat="false" ht="14.65" hidden="true" customHeight="false" outlineLevel="0" collapsed="false">
      <c r="A140" s="195" t="s">
        <v>216</v>
      </c>
      <c r="B140" s="116" t="s">
        <v>142</v>
      </c>
      <c r="C140" s="196" t="s">
        <v>332</v>
      </c>
      <c r="D140" s="222" t="s">
        <v>333</v>
      </c>
      <c r="E140" s="198" t="n">
        <v>0</v>
      </c>
      <c r="F140" s="198" t="n">
        <v>0</v>
      </c>
      <c r="G140" s="198" t="n">
        <v>2124</v>
      </c>
      <c r="H140" s="198" t="n">
        <v>0</v>
      </c>
      <c r="I140" s="198" t="n">
        <v>6490</v>
      </c>
      <c r="J140" s="198" t="n">
        <v>31870</v>
      </c>
      <c r="K140" s="199" t="n">
        <f aca="false">SUM(E140:J140)</f>
        <v>40484</v>
      </c>
      <c r="L140" s="198" t="n">
        <v>8172762.1</v>
      </c>
      <c r="M140" s="29"/>
      <c r="P140" s="223" t="n">
        <f aca="false">K140/$K$21</f>
        <v>1.56036070590937E-005</v>
      </c>
      <c r="Q140" s="239" t="n">
        <f aca="false">RANK(P140,$P$79:$P$221)</f>
        <v>33</v>
      </c>
      <c r="R140" s="225" t="n">
        <f aca="false">L140/$L$21</f>
        <v>0.000110144689380721</v>
      </c>
      <c r="S140" s="224" t="n">
        <f aca="false">RANK(R140,$R$79:$R$221)</f>
        <v>42</v>
      </c>
      <c r="U140" s="226" t="n">
        <f aca="false">VLOOKUP(D140,DVactu!$A$2:$D$198,4,0)</f>
        <v>19.4111977610904</v>
      </c>
      <c r="V140" s="202" t="n">
        <f aca="false">IF(ISERROR(E140/$U140),0,E140/$U140)</f>
        <v>0</v>
      </c>
      <c r="W140" s="202" t="n">
        <f aca="false">IF(ISERROR(F140/$U140),0,F140/$U140)</f>
        <v>0</v>
      </c>
      <c r="X140" s="202" t="n">
        <f aca="false">IF(ISERROR(G140/$U140),0,G140/$U140)</f>
        <v>109.421377605948</v>
      </c>
      <c r="Y140" s="202" t="n">
        <f aca="false">IF(ISERROR(H140/$U140),0,H140/$U140)</f>
        <v>0</v>
      </c>
      <c r="Z140" s="202" t="n">
        <f aca="false">IF(ISERROR(I140/$U140),0,I140/$U140)</f>
        <v>334.343098240396</v>
      </c>
      <c r="AA140" s="202" t="n">
        <f aca="false">IF(ISERROR(J140/$U140),0,J140/$U140)</f>
        <v>1641.83583065045</v>
      </c>
      <c r="AB140" s="199" t="n">
        <f aca="false">SUM(V140:AA140)</f>
        <v>2085.60030649679</v>
      </c>
      <c r="AC140" s="202" t="n">
        <f aca="false">IF(ISERROR(L140/$U140),0,L140/$U140)</f>
        <v>421033.374683464</v>
      </c>
    </row>
    <row r="141" customFormat="false" ht="14.65" hidden="true" customHeight="false" outlineLevel="0" collapsed="false">
      <c r="A141" s="195" t="s">
        <v>216</v>
      </c>
      <c r="B141" s="116" t="s">
        <v>142</v>
      </c>
      <c r="C141" s="196" t="s">
        <v>330</v>
      </c>
      <c r="D141" s="222" t="s">
        <v>334</v>
      </c>
      <c r="E141" s="198" t="n">
        <v>0</v>
      </c>
      <c r="F141" s="198" t="n">
        <v>0</v>
      </c>
      <c r="G141" s="198" t="n">
        <v>0</v>
      </c>
      <c r="H141" s="198" t="n">
        <v>0</v>
      </c>
      <c r="I141" s="198" t="n">
        <v>0</v>
      </c>
      <c r="J141" s="198" t="n">
        <v>0</v>
      </c>
      <c r="K141" s="199" t="n">
        <f aca="false">SUM(E141:J141)</f>
        <v>0</v>
      </c>
      <c r="L141" s="198" t="n">
        <v>38410</v>
      </c>
      <c r="M141" s="29"/>
      <c r="P141" s="223" t="n">
        <f aca="false">K141/$K$21</f>
        <v>0</v>
      </c>
      <c r="Q141" s="239" t="n">
        <f aca="false">RANK(P141,$P$79:$P$221)</f>
        <v>36</v>
      </c>
      <c r="R141" s="225" t="n">
        <f aca="false">L141/$L$21</f>
        <v>5.17653330336567E-007</v>
      </c>
      <c r="S141" s="224" t="n">
        <f aca="false">RANK(R141,$R$79:$R$221)</f>
        <v>65</v>
      </c>
      <c r="U141" s="226" t="n">
        <f aca="false">VLOOKUP(D141,DVactu!$A$2:$D$198,4,0)</f>
        <v>9.11089577935503</v>
      </c>
      <c r="V141" s="202" t="n">
        <f aca="false">IF(ISERROR(E141/$U141),0,E141/$U141)</f>
        <v>0</v>
      </c>
      <c r="W141" s="202" t="n">
        <f aca="false">IF(ISERROR(F141/$U141),0,F141/$U141)</f>
        <v>0</v>
      </c>
      <c r="X141" s="202" t="n">
        <f aca="false">IF(ISERROR(G141/$U141),0,G141/$U141)</f>
        <v>0</v>
      </c>
      <c r="Y141" s="202" t="n">
        <f aca="false">IF(ISERROR(H141/$U141),0,H141/$U141)</f>
        <v>0</v>
      </c>
      <c r="Z141" s="202" t="n">
        <f aca="false">IF(ISERROR(I141/$U141),0,I141/$U141)</f>
        <v>0</v>
      </c>
      <c r="AA141" s="202" t="n">
        <f aca="false">IF(ISERROR(J141/$U141),0,J141/$U141)</f>
        <v>0</v>
      </c>
      <c r="AB141" s="199" t="n">
        <f aca="false">SUM(V141:AA141)</f>
        <v>0</v>
      </c>
      <c r="AC141" s="202" t="n">
        <f aca="false">IF(ISERROR(L141/$U141),0,L141/$U141)</f>
        <v>4215.8313441622</v>
      </c>
    </row>
    <row r="142" customFormat="false" ht="14.65" hidden="true" customHeight="false" outlineLevel="0" collapsed="false">
      <c r="A142" s="240" t="s">
        <v>216</v>
      </c>
      <c r="B142" s="241" t="s">
        <v>142</v>
      </c>
      <c r="C142" s="241" t="s">
        <v>335</v>
      </c>
      <c r="D142" s="242" t="s">
        <v>336</v>
      </c>
      <c r="E142" s="198" t="n">
        <v>3049200</v>
      </c>
      <c r="F142" s="198" t="n">
        <v>8791200</v>
      </c>
      <c r="G142" s="198" t="n">
        <v>2044700</v>
      </c>
      <c r="H142" s="198" t="n">
        <v>15472100</v>
      </c>
      <c r="I142" s="198" t="n">
        <v>12364800</v>
      </c>
      <c r="J142" s="198" t="n">
        <v>11930600</v>
      </c>
      <c r="K142" s="236" t="n">
        <f aca="false">SUM(E142:J142)</f>
        <v>53652600</v>
      </c>
      <c r="L142" s="198" t="n">
        <v>1722456484</v>
      </c>
      <c r="M142" s="243" t="n">
        <f aca="false">K142*$O$15/1000</f>
        <v>378340.251</v>
      </c>
      <c r="P142" s="234" t="n">
        <f aca="false">K142/$K$21</f>
        <v>0.0206791346729259</v>
      </c>
      <c r="Q142" s="235" t="n">
        <f aca="false">RANK(P142,$P$79:$P$221)</f>
        <v>11</v>
      </c>
      <c r="R142" s="225" t="n">
        <f aca="false">L142/$L$21</f>
        <v>0.0232136249753297</v>
      </c>
      <c r="S142" s="235" t="n">
        <f aca="false">RANK(R142,$R$79:$R$221)</f>
        <v>11</v>
      </c>
      <c r="U142" s="226" t="n">
        <f aca="false">VLOOKUP(D142,DVactu!$A$2:$D$198,4,0)</f>
        <v>9.7604767109183</v>
      </c>
      <c r="V142" s="202" t="n">
        <f aca="false">IF(ISERROR(E142/$U142),0,E142/$U142)</f>
        <v>312402.773994542</v>
      </c>
      <c r="W142" s="202" t="n">
        <f aca="false">IF(ISERROR(F142/$U142),0,F142/$U142)</f>
        <v>900693.712036212</v>
      </c>
      <c r="X142" s="202" t="n">
        <f aca="false">IF(ISERROR(G142/$U142),0,G142/$U142)</f>
        <v>209487.718741519</v>
      </c>
      <c r="Y142" s="202" t="n">
        <f aca="false">IF(ISERROR(H142/$U142),0,H142/$U142)</f>
        <v>1585178.72213071</v>
      </c>
      <c r="Z142" s="202" t="n">
        <f aca="false">IF(ISERROR(I142/$U142),0,I142/$U142)</f>
        <v>1266823.37002745</v>
      </c>
      <c r="AA142" s="202" t="n">
        <f aca="false">IF(ISERROR(J142/$U142),0,J142/$U142)</f>
        <v>1222337.83793103</v>
      </c>
      <c r="AB142" s="236" t="n">
        <f aca="false">SUM(V142:AA142)</f>
        <v>5496924.13486146</v>
      </c>
      <c r="AC142" s="202" t="n">
        <f aca="false">IF(ISERROR(L142/$U142),0,L142/$U142)</f>
        <v>176472577.622486</v>
      </c>
    </row>
    <row r="143" customFormat="false" ht="14.65" hidden="true" customHeight="false" outlineLevel="0" collapsed="false">
      <c r="A143" s="195" t="s">
        <v>216</v>
      </c>
      <c r="B143" s="116" t="s">
        <v>142</v>
      </c>
      <c r="C143" s="196" t="s">
        <v>337</v>
      </c>
      <c r="D143" s="222" t="s">
        <v>338</v>
      </c>
      <c r="E143" s="198" t="n">
        <v>1025400</v>
      </c>
      <c r="F143" s="198" t="n">
        <v>596800</v>
      </c>
      <c r="G143" s="198" t="n">
        <v>454500</v>
      </c>
      <c r="H143" s="198" t="n">
        <v>1219400</v>
      </c>
      <c r="I143" s="198" t="n">
        <v>1219400</v>
      </c>
      <c r="J143" s="198" t="n">
        <v>465600</v>
      </c>
      <c r="K143" s="199" t="n">
        <f aca="false">SUM(E143:J143)</f>
        <v>4981100</v>
      </c>
      <c r="L143" s="198" t="n">
        <v>475564149</v>
      </c>
      <c r="M143" s="29"/>
      <c r="P143" s="223" t="n">
        <f aca="false">K143/$K$21</f>
        <v>0.00191984801704505</v>
      </c>
      <c r="Q143" s="239" t="n">
        <f aca="false">RANK(P143,$P$79:$P$220)</f>
        <v>17</v>
      </c>
      <c r="R143" s="225" t="n">
        <f aca="false">L143/$L$21</f>
        <v>0.00640919983125554</v>
      </c>
      <c r="S143" s="224" t="n">
        <f aca="false">RANK(R143,$R$79:$R$221)</f>
        <v>18</v>
      </c>
      <c r="U143" s="226" t="n">
        <f aca="false">VLOOKUP(D143,DVactu!$A$2:$D$198,4,0)</f>
        <v>12.652295607854</v>
      </c>
      <c r="V143" s="202" t="n">
        <f aca="false">IF(ISERROR(E143/$U143),0,E143/$U143)</f>
        <v>81044.581298233</v>
      </c>
      <c r="W143" s="202" t="n">
        <f aca="false">IF(ISERROR(F143/$U143),0,F143/$U143)</f>
        <v>47169.3057526677</v>
      </c>
      <c r="X143" s="202" t="n">
        <f aca="false">IF(ISERROR(G143/$U143),0,G143/$U143)</f>
        <v>35922.3348937458</v>
      </c>
      <c r="Y143" s="202" t="n">
        <f aca="false">IF(ISERROR(H143/$U143),0,H143/$U143)</f>
        <v>96377.7671494688</v>
      </c>
      <c r="Z143" s="202" t="n">
        <f aca="false">IF(ISERROR(I143/$U143),0,I143/$U143)</f>
        <v>96377.7671494688</v>
      </c>
      <c r="AA143" s="202" t="n">
        <f aca="false">IF(ISERROR(J143/$U143),0,J143/$U143)</f>
        <v>36799.646042966</v>
      </c>
      <c r="AB143" s="199" t="n">
        <f aca="false">SUM(V143:AA143)</f>
        <v>393691.40228655</v>
      </c>
      <c r="AC143" s="202" t="n">
        <f aca="false">IF(ISERROR(L143/$U143),0,L143/$U143)</f>
        <v>37587182.8907309</v>
      </c>
    </row>
    <row r="144" customFormat="false" ht="14.65" hidden="true" customHeight="false" outlineLevel="0" collapsed="false">
      <c r="A144" s="195" t="s">
        <v>216</v>
      </c>
      <c r="B144" s="116" t="s">
        <v>142</v>
      </c>
      <c r="C144" s="196" t="s">
        <v>339</v>
      </c>
      <c r="D144" s="222" t="s">
        <v>340</v>
      </c>
      <c r="E144" s="198" t="n">
        <v>0</v>
      </c>
      <c r="F144" s="198" t="n">
        <v>0</v>
      </c>
      <c r="G144" s="198" t="n">
        <v>0</v>
      </c>
      <c r="H144" s="198" t="n">
        <v>5159250</v>
      </c>
      <c r="I144" s="198" t="n">
        <v>0</v>
      </c>
      <c r="J144" s="198" t="n">
        <v>645030</v>
      </c>
      <c r="K144" s="199" t="n">
        <f aca="false">SUM(E144:J144)</f>
        <v>5804280</v>
      </c>
      <c r="L144" s="198" t="n">
        <v>1476286772.58</v>
      </c>
      <c r="M144" s="29"/>
      <c r="P144" s="223" t="n">
        <f aca="false">K144/$K$21</f>
        <v>0.00223712341618804</v>
      </c>
      <c r="Q144" s="239" t="n">
        <f aca="false">RANK(P144,$P$79:$P$220)</f>
        <v>16</v>
      </c>
      <c r="R144" s="225" t="n">
        <f aca="false">L144/$L$21</f>
        <v>0.0198959844925243</v>
      </c>
      <c r="S144" s="235" t="n">
        <f aca="false">RANK(R144,$R$79:$R$221)</f>
        <v>12</v>
      </c>
      <c r="U144" s="226" t="n">
        <f aca="false">VLOOKUP(D144,DVactu!$A$2:$D$198,4,0)</f>
        <v>14.1339393987664</v>
      </c>
      <c r="V144" s="202" t="n">
        <f aca="false">IF(ISERROR(E144/$U144),0,E144/$U144)</f>
        <v>0</v>
      </c>
      <c r="W144" s="202" t="n">
        <f aca="false">IF(ISERROR(F144/$U144),0,F144/$U144)</f>
        <v>0</v>
      </c>
      <c r="X144" s="202" t="n">
        <f aca="false">IF(ISERROR(G144/$U144),0,G144/$U144)</f>
        <v>0</v>
      </c>
      <c r="Y144" s="202" t="n">
        <f aca="false">IF(ISERROR(H144/$U144),0,H144/$U144)</f>
        <v>365025.620560556</v>
      </c>
      <c r="Z144" s="202" t="n">
        <f aca="false">IF(ISERROR(I144/$U144),0,I144/$U144)</f>
        <v>0</v>
      </c>
      <c r="AA144" s="202" t="n">
        <f aca="false">IF(ISERROR(J144/$U144),0,J144/$U144)</f>
        <v>45636.9580908418</v>
      </c>
      <c r="AB144" s="199" t="n">
        <f aca="false">SUM(V144:AA144)</f>
        <v>410662.578651398</v>
      </c>
      <c r="AC144" s="202" t="n">
        <f aca="false">IF(ISERROR(L144/$U144),0,L144/$U144)</f>
        <v>104449773.762922</v>
      </c>
    </row>
    <row r="145" customFormat="false" ht="14.65" hidden="true" customHeight="false" outlineLevel="0" collapsed="false">
      <c r="A145" s="195" t="s">
        <v>216</v>
      </c>
      <c r="B145" s="116" t="s">
        <v>142</v>
      </c>
      <c r="C145" s="196" t="s">
        <v>341</v>
      </c>
      <c r="D145" s="222" t="s">
        <v>342</v>
      </c>
      <c r="E145" s="198" t="n">
        <v>0</v>
      </c>
      <c r="F145" s="198" t="n">
        <v>18000</v>
      </c>
      <c r="G145" s="198" t="n">
        <v>0</v>
      </c>
      <c r="H145" s="198" t="n">
        <v>0</v>
      </c>
      <c r="I145" s="198" t="n">
        <v>0</v>
      </c>
      <c r="J145" s="198" t="n">
        <v>14500</v>
      </c>
      <c r="K145" s="199" t="n">
        <f aca="false">SUM(E145:J145)</f>
        <v>32500</v>
      </c>
      <c r="L145" s="198" t="n">
        <v>2628947.5</v>
      </c>
      <c r="M145" s="29"/>
      <c r="P145" s="223" t="n">
        <f aca="false">K145/$K$21</f>
        <v>1.25263617582389E-005</v>
      </c>
      <c r="Q145" s="239" t="n">
        <f aca="false">RANK(P145,$P$79:$P$220)</f>
        <v>34</v>
      </c>
      <c r="R145" s="225" t="n">
        <f aca="false">L145/$L$21</f>
        <v>3.54304459425929E-005</v>
      </c>
      <c r="S145" s="224" t="n">
        <f aca="false">RANK(R145,$R$79:$R$221)</f>
        <v>53</v>
      </c>
      <c r="U145" s="226" t="n">
        <f aca="false">VLOOKUP(D145,DVactu!$A$2:$D$198,4,0)</f>
        <v>22.3414720013358</v>
      </c>
      <c r="V145" s="202" t="n">
        <f aca="false">IF(ISERROR(E145/$U145),0,E145/$U145)</f>
        <v>0</v>
      </c>
      <c r="W145" s="202" t="n">
        <f aca="false">IF(ISERROR(F145/$U145),0,F145/$U145)</f>
        <v>805.676546242064</v>
      </c>
      <c r="X145" s="202" t="n">
        <f aca="false">IF(ISERROR(G145/$U145),0,G145/$U145)</f>
        <v>0</v>
      </c>
      <c r="Y145" s="202" t="n">
        <f aca="false">IF(ISERROR(H145/$U145),0,H145/$U145)</f>
        <v>0</v>
      </c>
      <c r="Z145" s="202" t="n">
        <f aca="false">IF(ISERROR(I145/$U145),0,I145/$U145)</f>
        <v>0</v>
      </c>
      <c r="AA145" s="202" t="n">
        <f aca="false">IF(ISERROR(J145/$U145),0,J145/$U145)</f>
        <v>649.017217806107</v>
      </c>
      <c r="AB145" s="199" t="n">
        <f aca="false">SUM(V145:AA145)</f>
        <v>1454.69376404817</v>
      </c>
      <c r="AC145" s="202" t="n">
        <f aca="false">IF(ISERROR(L145/$U145),0,L145/$U145)</f>
        <v>117671.185669539</v>
      </c>
    </row>
    <row r="146" customFormat="false" ht="14.65" hidden="true" customHeight="false" outlineLevel="0" collapsed="false">
      <c r="A146" s="195" t="s">
        <v>216</v>
      </c>
      <c r="B146" s="116" t="s">
        <v>142</v>
      </c>
      <c r="C146" s="196" t="s">
        <v>343</v>
      </c>
      <c r="D146" s="222" t="s">
        <v>344</v>
      </c>
      <c r="E146" s="198" t="n">
        <v>0</v>
      </c>
      <c r="F146" s="198" t="n">
        <v>193000</v>
      </c>
      <c r="G146" s="198" t="n">
        <v>409110</v>
      </c>
      <c r="H146" s="198" t="n">
        <v>23789.7</v>
      </c>
      <c r="I146" s="198" t="n">
        <v>2263890</v>
      </c>
      <c r="J146" s="198" t="n">
        <v>0</v>
      </c>
      <c r="K146" s="199" t="n">
        <f aca="false">SUM(E146:J146)</f>
        <v>2889789.7</v>
      </c>
      <c r="L146" s="198" t="n">
        <v>58877500.83</v>
      </c>
      <c r="M146" s="29"/>
      <c r="P146" s="223" t="n">
        <f aca="false">K146/$K$21</f>
        <v>0.00111380157499793</v>
      </c>
      <c r="Q146" s="239" t="n">
        <f aca="false">RANK(P146,$P$79:$P$220)</f>
        <v>19</v>
      </c>
      <c r="R146" s="225" t="n">
        <f aca="false">L146/$L$21</f>
        <v>0.00079349477705138</v>
      </c>
      <c r="S146" s="224" t="n">
        <f aca="false">RANK(R146,$R$79:$R$221)</f>
        <v>25</v>
      </c>
      <c r="U146" s="226" t="n">
        <f aca="false">VLOOKUP(D146,DVactu!$A$2:$D$198,4,0)</f>
        <v>14.1339393987664</v>
      </c>
      <c r="V146" s="202" t="n">
        <f aca="false">IF(ISERROR(E146/$U146),0,E146/$U146)</f>
        <v>0</v>
      </c>
      <c r="W146" s="202" t="n">
        <f aca="false">IF(ISERROR(F146/$U146),0,F146/$U146)</f>
        <v>13655.0748206013</v>
      </c>
      <c r="X146" s="202" t="n">
        <f aca="false">IF(ISERROR(G146/$U146),0,G146/$U146)</f>
        <v>28945.2210355244</v>
      </c>
      <c r="Y146" s="202" t="n">
        <f aca="false">IF(ISERROR(H146/$U146),0,H146/$U146)</f>
        <v>1683.16131326248</v>
      </c>
      <c r="Z146" s="202" t="n">
        <f aca="false">IF(ISERROR(I146/$U146),0,I146/$U146)</f>
        <v>160174.027645653</v>
      </c>
      <c r="AA146" s="202" t="n">
        <f aca="false">IF(ISERROR(J146/$U146),0,J146/$U146)</f>
        <v>0</v>
      </c>
      <c r="AB146" s="199" t="n">
        <f aca="false">SUM(V146:AA146)</f>
        <v>204457.484815042</v>
      </c>
      <c r="AC146" s="202" t="n">
        <f aca="false">IF(ISERROR(L146/$U146),0,L146/$U146)</f>
        <v>4165682.2750449</v>
      </c>
    </row>
    <row r="147" customFormat="false" ht="14.65" hidden="true" customHeight="false" outlineLevel="0" collapsed="false">
      <c r="A147" s="195" t="s">
        <v>216</v>
      </c>
      <c r="B147" s="116" t="s">
        <v>142</v>
      </c>
      <c r="C147" s="196" t="s">
        <v>345</v>
      </c>
      <c r="D147" s="222" t="s">
        <v>346</v>
      </c>
      <c r="E147" s="198" t="n">
        <v>3500</v>
      </c>
      <c r="F147" s="198" t="n">
        <v>11600</v>
      </c>
      <c r="G147" s="198" t="n">
        <v>25200</v>
      </c>
      <c r="H147" s="198" t="n">
        <v>199690</v>
      </c>
      <c r="I147" s="198" t="n">
        <v>349790</v>
      </c>
      <c r="J147" s="198" t="n">
        <v>114950</v>
      </c>
      <c r="K147" s="199" t="n">
        <f aca="false">SUM(E147:J147)</f>
        <v>704730</v>
      </c>
      <c r="L147" s="198" t="n">
        <v>25862569.4</v>
      </c>
      <c r="M147" s="29"/>
      <c r="P147" s="223" t="n">
        <f aca="false">K147/$K$21</f>
        <v>0.000271621628365653</v>
      </c>
      <c r="Q147" s="239" t="n">
        <f aca="false">RANK(P147,$P$79:$P$220)</f>
        <v>23</v>
      </c>
      <c r="R147" s="225" t="n">
        <f aca="false">L147/$L$21</f>
        <v>0.000348551033089575</v>
      </c>
      <c r="S147" s="224" t="n">
        <f aca="false">RANK(R147,$R$79:$R$221)</f>
        <v>32</v>
      </c>
      <c r="U147" s="226" t="n">
        <f aca="false">VLOOKUP(D147,DVactu!$A$2:$D$198,4,0)</f>
        <v>9.7604767109183</v>
      </c>
      <c r="V147" s="202" t="n">
        <f aca="false">IF(ISERROR(E147/$U147),0,E147/$U147)</f>
        <v>358.58904269346</v>
      </c>
      <c r="W147" s="202" t="n">
        <f aca="false">IF(ISERROR(F147/$U147),0,F147/$U147)</f>
        <v>1188.46654149832</v>
      </c>
      <c r="X147" s="202" t="n">
        <f aca="false">IF(ISERROR(G147/$U147),0,G147/$U147)</f>
        <v>2581.84110739291</v>
      </c>
      <c r="Y147" s="202" t="n">
        <f aca="false">IF(ISERROR(H147/$U147),0,H147/$U147)</f>
        <v>20459.0416958448</v>
      </c>
      <c r="Z147" s="202" t="n">
        <f aca="false">IF(ISERROR(I147/$U147),0,I147/$U147)</f>
        <v>35837.3889267843</v>
      </c>
      <c r="AA147" s="202" t="n">
        <f aca="false">IF(ISERROR(J147/$U147),0,J147/$U147)</f>
        <v>11777.0887021752</v>
      </c>
      <c r="AB147" s="199" t="n">
        <f aca="false">SUM(V147:AA147)</f>
        <v>72202.4160163891</v>
      </c>
      <c r="AC147" s="202" t="n">
        <f aca="false">IF(ISERROR(L147/$U147),0,L147/$U147)</f>
        <v>2649724.00078262</v>
      </c>
    </row>
    <row r="148" customFormat="false" ht="14.65" hidden="true" customHeight="false" outlineLevel="0" collapsed="false">
      <c r="A148" s="195" t="s">
        <v>216</v>
      </c>
      <c r="B148" s="116" t="s">
        <v>142</v>
      </c>
      <c r="C148" s="196" t="s">
        <v>335</v>
      </c>
      <c r="D148" s="222" t="s">
        <v>347</v>
      </c>
      <c r="E148" s="198" t="n">
        <v>0</v>
      </c>
      <c r="F148" s="198" t="n">
        <v>0</v>
      </c>
      <c r="G148" s="198" t="n">
        <v>0</v>
      </c>
      <c r="H148" s="198" t="n">
        <v>0</v>
      </c>
      <c r="I148" s="198" t="n">
        <v>0</v>
      </c>
      <c r="J148" s="198" t="n">
        <v>0</v>
      </c>
      <c r="K148" s="199" t="n">
        <f aca="false">SUM(E148:J148)</f>
        <v>0</v>
      </c>
      <c r="L148" s="198" t="n">
        <v>2544000</v>
      </c>
      <c r="M148" s="29"/>
      <c r="P148" s="223" t="n">
        <f aca="false">K148/$K$21</f>
        <v>0</v>
      </c>
      <c r="Q148" s="239" t="n">
        <f aca="false">RANK(P148,$P$79:$P$220)</f>
        <v>36</v>
      </c>
      <c r="R148" s="225" t="n">
        <f aca="false">L148/$L$21</f>
        <v>3.42856045919351E-005</v>
      </c>
      <c r="S148" s="224" t="n">
        <f aca="false">RANK(R148,$R$79:$R$221)</f>
        <v>54</v>
      </c>
      <c r="U148" s="226" t="e">
        <f aca="false">VLOOKUP(D148,DVactu!$A$2:$D$198,4,0)</f>
        <v>#N/A</v>
      </c>
      <c r="V148" s="202" t="n">
        <f aca="false">IF(ISERROR(E148/$U148),0,E148/$U148)</f>
        <v>0</v>
      </c>
      <c r="W148" s="202" t="n">
        <f aca="false">IF(ISERROR(F148/$U148),0,F148/$U148)</f>
        <v>0</v>
      </c>
      <c r="X148" s="202" t="n">
        <f aca="false">IF(ISERROR(G148/$U148),0,G148/$U148)</f>
        <v>0</v>
      </c>
      <c r="Y148" s="202" t="n">
        <f aca="false">IF(ISERROR(H148/$U148),0,H148/$U148)</f>
        <v>0</v>
      </c>
      <c r="Z148" s="202" t="n">
        <f aca="false">IF(ISERROR(I148/$U148),0,I148/$U148)</f>
        <v>0</v>
      </c>
      <c r="AA148" s="202" t="n">
        <f aca="false">IF(ISERROR(J148/$U148),0,J148/$U148)</f>
        <v>0</v>
      </c>
      <c r="AB148" s="199" t="n">
        <f aca="false">SUM(V148:AA148)</f>
        <v>0</v>
      </c>
      <c r="AC148" s="202" t="n">
        <f aca="false">IF(ISERROR(L148/$U148),0,L148/$U148)</f>
        <v>0</v>
      </c>
    </row>
    <row r="149" customFormat="false" ht="14.65" hidden="true" customHeight="false" outlineLevel="0" collapsed="false">
      <c r="A149" s="195" t="s">
        <v>216</v>
      </c>
      <c r="B149" s="116" t="s">
        <v>142</v>
      </c>
      <c r="C149" s="196" t="s">
        <v>348</v>
      </c>
      <c r="D149" s="222" t="s">
        <v>349</v>
      </c>
      <c r="E149" s="198" t="n">
        <v>0</v>
      </c>
      <c r="F149" s="198" t="n">
        <v>0</v>
      </c>
      <c r="G149" s="198" t="n">
        <v>0</v>
      </c>
      <c r="H149" s="198" t="n">
        <v>0</v>
      </c>
      <c r="I149" s="198" t="n">
        <v>0</v>
      </c>
      <c r="J149" s="198" t="n">
        <v>0</v>
      </c>
      <c r="K149" s="199" t="n">
        <f aca="false">SUM(E149:J149)</f>
        <v>0</v>
      </c>
      <c r="L149" s="198" t="n">
        <v>35337112</v>
      </c>
      <c r="M149" s="29"/>
      <c r="P149" s="223" t="n">
        <f aca="false">K149/$K$21</f>
        <v>0</v>
      </c>
      <c r="Q149" s="239" t="n">
        <f aca="false">RANK(P149,$P$79:$P$220)</f>
        <v>36</v>
      </c>
      <c r="R149" s="225" t="n">
        <f aca="false">L149/$L$21</f>
        <v>0.000476239877929609</v>
      </c>
      <c r="S149" s="224" t="n">
        <f aca="false">RANK(R149,$R$79:$R$221)</f>
        <v>29</v>
      </c>
      <c r="U149" s="226" t="n">
        <f aca="false">VLOOKUP(D149,DVactu!$A$2:$D$198,4,0)</f>
        <v>8.43533161052923</v>
      </c>
      <c r="V149" s="202" t="n">
        <f aca="false">IF(ISERROR(E149/$U149),0,E149/$U149)</f>
        <v>0</v>
      </c>
      <c r="W149" s="202" t="n">
        <f aca="false">IF(ISERROR(F149/$U149),0,F149/$U149)</f>
        <v>0</v>
      </c>
      <c r="X149" s="202" t="n">
        <f aca="false">IF(ISERROR(G149/$U149),0,G149/$U149)</f>
        <v>0</v>
      </c>
      <c r="Y149" s="202" t="n">
        <f aca="false">IF(ISERROR(H149/$U149),0,H149/$U149)</f>
        <v>0</v>
      </c>
      <c r="Z149" s="202" t="n">
        <f aca="false">IF(ISERROR(I149/$U149),0,I149/$U149)</f>
        <v>0</v>
      </c>
      <c r="AA149" s="202" t="n">
        <f aca="false">IF(ISERROR(J149/$U149),0,J149/$U149)</f>
        <v>0</v>
      </c>
      <c r="AB149" s="199" t="n">
        <f aca="false">SUM(V149:AA149)</f>
        <v>0</v>
      </c>
      <c r="AC149" s="202" t="n">
        <f aca="false">IF(ISERROR(L149/$U149),0,L149/$U149)</f>
        <v>4189178.7580575</v>
      </c>
    </row>
    <row r="150" customFormat="false" ht="14.65" hidden="true" customHeight="false" outlineLevel="0" collapsed="false">
      <c r="A150" s="195" t="s">
        <v>216</v>
      </c>
      <c r="B150" s="116" t="s">
        <v>142</v>
      </c>
      <c r="C150" s="196" t="s">
        <v>350</v>
      </c>
      <c r="D150" s="222" t="s">
        <v>351</v>
      </c>
      <c r="E150" s="198" t="n">
        <v>0</v>
      </c>
      <c r="F150" s="198" t="n">
        <v>0</v>
      </c>
      <c r="G150" s="198" t="n">
        <v>0</v>
      </c>
      <c r="H150" s="198" t="n">
        <v>0</v>
      </c>
      <c r="I150" s="198" t="n">
        <v>0</v>
      </c>
      <c r="J150" s="198" t="n">
        <v>0</v>
      </c>
      <c r="K150" s="199" t="n">
        <f aca="false">SUM(E150:J150)</f>
        <v>0</v>
      </c>
      <c r="L150" s="198" t="n">
        <v>1920074.8</v>
      </c>
      <c r="M150" s="29"/>
      <c r="P150" s="223" t="n">
        <f aca="false">K150/$K$21</f>
        <v>0</v>
      </c>
      <c r="Q150" s="239" t="n">
        <f aca="false">RANK(P150,$P$79:$P$220)</f>
        <v>36</v>
      </c>
      <c r="R150" s="225" t="n">
        <f aca="false">L150/$L$21</f>
        <v>2.58769360769414E-005</v>
      </c>
      <c r="S150" s="224" t="n">
        <f aca="false">RANK(R150,$R$79:$R$221)</f>
        <v>58</v>
      </c>
      <c r="U150" s="226" t="n">
        <f aca="false">VLOOKUP(D150,DVactu!$A$2:$D$198,4,0)</f>
        <v>9.11089577935503</v>
      </c>
      <c r="V150" s="202" t="n">
        <f aca="false">IF(ISERROR(E150/$U150),0,E150/$U150)</f>
        <v>0</v>
      </c>
      <c r="W150" s="202" t="n">
        <f aca="false">IF(ISERROR(F150/$U150),0,F150/$U150)</f>
        <v>0</v>
      </c>
      <c r="X150" s="202" t="n">
        <f aca="false">IF(ISERROR(G150/$U150),0,G150/$U150)</f>
        <v>0</v>
      </c>
      <c r="Y150" s="202" t="n">
        <f aca="false">IF(ISERROR(H150/$U150),0,H150/$U150)</f>
        <v>0</v>
      </c>
      <c r="Z150" s="202" t="n">
        <f aca="false">IF(ISERROR(I150/$U150),0,I150/$U150)</f>
        <v>0</v>
      </c>
      <c r="AA150" s="202" t="n">
        <f aca="false">IF(ISERROR(J150/$U150),0,J150/$U150)</f>
        <v>0</v>
      </c>
      <c r="AB150" s="199" t="n">
        <f aca="false">SUM(V150:AA150)</f>
        <v>0</v>
      </c>
      <c r="AC150" s="202" t="n">
        <f aca="false">IF(ISERROR(L150/$U150),0,L150/$U150)</f>
        <v>210744.897812444</v>
      </c>
    </row>
    <row r="151" customFormat="false" ht="14.65" hidden="true" customHeight="false" outlineLevel="0" collapsed="false">
      <c r="A151" s="195" t="s">
        <v>216</v>
      </c>
      <c r="B151" s="116" t="s">
        <v>142</v>
      </c>
      <c r="C151" s="196" t="s">
        <v>352</v>
      </c>
      <c r="D151" s="222" t="s">
        <v>353</v>
      </c>
      <c r="E151" s="198" t="n">
        <v>0</v>
      </c>
      <c r="F151" s="198" t="n">
        <v>14173200</v>
      </c>
      <c r="G151" s="198" t="n">
        <v>15782520</v>
      </c>
      <c r="H151" s="198" t="n">
        <v>7649457</v>
      </c>
      <c r="I151" s="198" t="n">
        <v>3010310</v>
      </c>
      <c r="J151" s="198" t="n">
        <v>1361076</v>
      </c>
      <c r="K151" s="199" t="n">
        <f aca="false">SUM(E151:J151)</f>
        <v>41976563</v>
      </c>
      <c r="L151" s="198" t="n">
        <v>538320206.15</v>
      </c>
      <c r="M151" s="29"/>
      <c r="P151" s="223" t="n">
        <f aca="false">K151/$K$21</f>
        <v>0.0161788804155541</v>
      </c>
      <c r="Q151" s="239" t="n">
        <f aca="false">RANK(P151,$P$79:$P$220)</f>
        <v>12</v>
      </c>
      <c r="R151" s="225" t="n">
        <f aca="false">L151/$L$21</f>
        <v>0.00725496608958643</v>
      </c>
      <c r="S151" s="224" t="n">
        <f aca="false">RANK(R151,$R$79:$R$221)</f>
        <v>16</v>
      </c>
      <c r="U151" s="226" t="n">
        <f aca="false">VLOOKUP(D151,DVactu!$A$2:$D$198,4,0)</f>
        <v>11.5631229294548</v>
      </c>
      <c r="V151" s="202" t="n">
        <f aca="false">IF(ISERROR(E151/$U151),0,E151/$U151)</f>
        <v>0</v>
      </c>
      <c r="W151" s="202" t="n">
        <f aca="false">IF(ISERROR(F151/$U151),0,F151/$U151)</f>
        <v>1225724.23440181</v>
      </c>
      <c r="X151" s="202" t="n">
        <f aca="false">IF(ISERROR(G151/$U151),0,G151/$U151)</f>
        <v>1364901.16867971</v>
      </c>
      <c r="Y151" s="202" t="n">
        <f aca="false">IF(ISERROR(H151/$U151),0,H151/$U151)</f>
        <v>661539.019058121</v>
      </c>
      <c r="Z151" s="202" t="n">
        <f aca="false">IF(ISERROR(I151/$U151),0,I151/$U151)</f>
        <v>260337.109478601</v>
      </c>
      <c r="AA151" s="202" t="n">
        <f aca="false">IF(ISERROR(J151/$U151),0,J151/$U151)</f>
        <v>117708.339546657</v>
      </c>
      <c r="AB151" s="199" t="n">
        <f aca="false">SUM(V151:AA151)</f>
        <v>3630209.8711649</v>
      </c>
      <c r="AC151" s="202" t="n">
        <f aca="false">IF(ISERROR(L151/$U151),0,L151/$U151)</f>
        <v>46554915.0894811</v>
      </c>
    </row>
    <row r="152" customFormat="false" ht="14.65" hidden="true" customHeight="false" outlineLevel="0" collapsed="false">
      <c r="A152" s="195" t="s">
        <v>216</v>
      </c>
      <c r="B152" s="116" t="s">
        <v>142</v>
      </c>
      <c r="C152" s="196" t="s">
        <v>354</v>
      </c>
      <c r="D152" s="222" t="s">
        <v>355</v>
      </c>
      <c r="E152" s="198" t="n">
        <v>0</v>
      </c>
      <c r="F152" s="198" t="n">
        <v>0</v>
      </c>
      <c r="G152" s="198" t="n">
        <v>0</v>
      </c>
      <c r="H152" s="198" t="n">
        <v>0</v>
      </c>
      <c r="I152" s="198" t="n">
        <v>0</v>
      </c>
      <c r="J152" s="198" t="n">
        <v>0</v>
      </c>
      <c r="K152" s="199" t="n">
        <f aca="false">SUM(E152:J152)</f>
        <v>0</v>
      </c>
      <c r="L152" s="198" t="n">
        <v>480412865.84</v>
      </c>
      <c r="M152" s="29"/>
      <c r="P152" s="223" t="n">
        <f aca="false">K152/$K$21</f>
        <v>0</v>
      </c>
      <c r="Q152" s="239" t="n">
        <f aca="false">RANK(P152,$P$79:$P$220)</f>
        <v>36</v>
      </c>
      <c r="R152" s="225" t="n">
        <f aca="false">L152/$L$21</f>
        <v>0.00647454621032571</v>
      </c>
      <c r="S152" s="224" t="n">
        <f aca="false">RANK(R152,$R$79:$R$221)</f>
        <v>17</v>
      </c>
      <c r="U152" s="226" t="n">
        <f aca="false">VLOOKUP(D152,DVactu!$A$2:$D$198,4,0)</f>
        <v>12.652295607854</v>
      </c>
      <c r="V152" s="202" t="n">
        <f aca="false">IF(ISERROR(E152/$U152),0,E152/$U152)</f>
        <v>0</v>
      </c>
      <c r="W152" s="202" t="n">
        <f aca="false">IF(ISERROR(F152/$U152),0,F152/$U152)</f>
        <v>0</v>
      </c>
      <c r="X152" s="202" t="n">
        <f aca="false">IF(ISERROR(G152/$U152),0,G152/$U152)</f>
        <v>0</v>
      </c>
      <c r="Y152" s="202" t="n">
        <f aca="false">IF(ISERROR(H152/$U152),0,H152/$U152)</f>
        <v>0</v>
      </c>
      <c r="Z152" s="202" t="n">
        <f aca="false">IF(ISERROR(I152/$U152),0,I152/$U152)</f>
        <v>0</v>
      </c>
      <c r="AA152" s="202" t="n">
        <f aca="false">IF(ISERROR(J152/$U152),0,J152/$U152)</f>
        <v>0</v>
      </c>
      <c r="AB152" s="199" t="n">
        <f aca="false">SUM(V152:AA152)</f>
        <v>0</v>
      </c>
      <c r="AC152" s="202" t="n">
        <f aca="false">IF(ISERROR(L152/$U152),0,L152/$U152)</f>
        <v>37970411.119843</v>
      </c>
    </row>
    <row r="153" customFormat="false" ht="14.65" hidden="true" customHeight="false" outlineLevel="0" collapsed="false">
      <c r="A153" s="195" t="s">
        <v>216</v>
      </c>
      <c r="B153" s="116" t="s">
        <v>142</v>
      </c>
      <c r="C153" s="196" t="s">
        <v>356</v>
      </c>
      <c r="D153" s="222" t="s">
        <v>357</v>
      </c>
      <c r="E153" s="198" t="n">
        <v>0</v>
      </c>
      <c r="F153" s="198" t="n">
        <v>0</v>
      </c>
      <c r="G153" s="198" t="n">
        <v>0</v>
      </c>
      <c r="H153" s="198" t="n">
        <v>24800</v>
      </c>
      <c r="I153" s="198" t="n">
        <v>40160</v>
      </c>
      <c r="J153" s="198" t="n">
        <v>29370</v>
      </c>
      <c r="K153" s="199" t="n">
        <f aca="false">SUM(E153:J153)</f>
        <v>94330</v>
      </c>
      <c r="L153" s="198" t="n">
        <v>4309547.6</v>
      </c>
      <c r="M153" s="29"/>
      <c r="P153" s="223" t="n">
        <f aca="false">K153/$K$21</f>
        <v>3.6357283220144E-005</v>
      </c>
      <c r="Q153" s="239" t="n">
        <f aca="false">RANK(P153,$P$79:$P$220)</f>
        <v>30</v>
      </c>
      <c r="R153" s="225" t="n">
        <f aca="false">L153/$L$21</f>
        <v>5.80799705124697E-005</v>
      </c>
      <c r="S153" s="224" t="n">
        <f aca="false">RANK(R153,$R$79:$R$221)</f>
        <v>47</v>
      </c>
      <c r="U153" s="226" t="n">
        <f aca="false">VLOOKUP(D153,DVactu!$A$2:$D$198,4,0)</f>
        <v>12.652295607854</v>
      </c>
      <c r="V153" s="202" t="n">
        <f aca="false">IF(ISERROR(E153/$U153),0,E153/$U153)</f>
        <v>0</v>
      </c>
      <c r="W153" s="202" t="n">
        <f aca="false">IF(ISERROR(F153/$U153),0,F153/$U153)</f>
        <v>0</v>
      </c>
      <c r="X153" s="202" t="n">
        <f aca="false">IF(ISERROR(G153/$U153),0,G153/$U153)</f>
        <v>0</v>
      </c>
      <c r="Y153" s="202" t="n">
        <f aca="false">IF(ISERROR(H153/$U153),0,H153/$U153)</f>
        <v>1960.11860366314</v>
      </c>
      <c r="Z153" s="202" t="n">
        <f aca="false">IF(ISERROR(I153/$U153),0,I153/$U153)</f>
        <v>3174.12754528675</v>
      </c>
      <c r="AA153" s="202" t="n">
        <f aca="false">IF(ISERROR(J153/$U153),0,J153/$U153)</f>
        <v>2321.31787861235</v>
      </c>
      <c r="AB153" s="199" t="n">
        <f aca="false">SUM(V153:AA153)</f>
        <v>7455.56402756224</v>
      </c>
      <c r="AC153" s="202" t="n">
        <f aca="false">IF(ISERROR(L153/$U153),0,L153/$U153)</f>
        <v>340613.888069831</v>
      </c>
    </row>
    <row r="154" customFormat="false" ht="14.65" hidden="true" customHeight="false" outlineLevel="0" collapsed="false">
      <c r="A154" s="195" t="s">
        <v>216</v>
      </c>
      <c r="B154" s="116" t="s">
        <v>142</v>
      </c>
      <c r="C154" s="196" t="s">
        <v>358</v>
      </c>
      <c r="D154" s="222" t="s">
        <v>359</v>
      </c>
      <c r="E154" s="198" t="n">
        <v>0</v>
      </c>
      <c r="F154" s="198" t="n">
        <v>0</v>
      </c>
      <c r="G154" s="198" t="n">
        <v>51300</v>
      </c>
      <c r="H154" s="198" t="n">
        <v>1796053.5</v>
      </c>
      <c r="I154" s="198" t="n">
        <v>82111</v>
      </c>
      <c r="J154" s="198" t="n">
        <v>272126</v>
      </c>
      <c r="K154" s="199" t="n">
        <f aca="false">SUM(E154:J154)</f>
        <v>2201590.5</v>
      </c>
      <c r="L154" s="198" t="n">
        <v>237744673.84</v>
      </c>
      <c r="M154" s="29"/>
      <c r="P154" s="223" t="n">
        <f aca="false">K154/$K$21</f>
        <v>0.00084855135527699</v>
      </c>
      <c r="Q154" s="239" t="n">
        <f aca="false">RANK(P154,$P$79:$P$220)</f>
        <v>20</v>
      </c>
      <c r="R154" s="225" t="n">
        <f aca="false">L154/$L$21</f>
        <v>0.00320409586521887</v>
      </c>
      <c r="S154" s="224" t="n">
        <f aca="false">RANK(R154,$R$79:$R$221)</f>
        <v>20</v>
      </c>
      <c r="U154" s="226" t="n">
        <f aca="false">VLOOKUP(D154,DVactu!$A$2:$D$198,4,0)</f>
        <v>12.652295607854</v>
      </c>
      <c r="V154" s="202" t="n">
        <f aca="false">IF(ISERROR(E154/$U154),0,E154/$U154)</f>
        <v>0</v>
      </c>
      <c r="W154" s="202" t="n">
        <f aca="false">IF(ISERROR(F154/$U154),0,F154/$U154)</f>
        <v>0</v>
      </c>
      <c r="X154" s="202" t="n">
        <f aca="false">IF(ISERROR(G154/$U154),0,G154/$U154)</f>
        <v>4054.60017612576</v>
      </c>
      <c r="Y154" s="202" t="n">
        <f aca="false">IF(ISERROR(H154/$U154),0,H154/$U154)</f>
        <v>141954.753166302</v>
      </c>
      <c r="Z154" s="202" t="n">
        <f aca="false">IF(ISERROR(I154/$U154),0,I154/$U154)</f>
        <v>6489.81043005579</v>
      </c>
      <c r="AA154" s="202" t="n">
        <f aca="false">IF(ISERROR(J154/$U154),0,J154/$U154)</f>
        <v>21508.0336750175</v>
      </c>
      <c r="AB154" s="199" t="n">
        <f aca="false">SUM(V154:AA154)</f>
        <v>174007.197447501</v>
      </c>
      <c r="AC154" s="202" t="n">
        <f aca="false">IF(ISERROR(L154/$U154),0,L154/$U154)</f>
        <v>18790635.4078874</v>
      </c>
    </row>
    <row r="155" customFormat="false" ht="12.8" hidden="true" customHeight="false" outlineLevel="0" collapsed="false">
      <c r="A155" s="227" t="s">
        <v>216</v>
      </c>
      <c r="B155" s="227" t="s">
        <v>142</v>
      </c>
      <c r="C155" s="227" t="s">
        <v>360</v>
      </c>
      <c r="D155" s="228" t="s">
        <v>361</v>
      </c>
      <c r="E155" s="229" t="n">
        <v>2912780</v>
      </c>
      <c r="F155" s="229" t="n">
        <v>568800</v>
      </c>
      <c r="G155" s="229" t="n">
        <v>2880070</v>
      </c>
      <c r="H155" s="229" t="n">
        <v>23237100</v>
      </c>
      <c r="I155" s="229" t="n">
        <v>27888960</v>
      </c>
      <c r="J155" s="229" t="n">
        <v>35277770</v>
      </c>
      <c r="K155" s="230" t="n">
        <f aca="false">SUM(E155:J155)</f>
        <v>92765480</v>
      </c>
      <c r="L155" s="229" t="n">
        <v>912561023.8</v>
      </c>
      <c r="M155" s="243" t="n">
        <f aca="false">K155*$O$15/1000</f>
        <v>654151.243133334</v>
      </c>
      <c r="P155" s="234" t="n">
        <f aca="false">K155/$K$21</f>
        <v>0.0357542757278978</v>
      </c>
      <c r="Q155" s="235" t="n">
        <f aca="false">RANK(P155,$P$79:$P$220)</f>
        <v>7</v>
      </c>
      <c r="R155" s="225" t="n">
        <f aca="false">L155/$L$21</f>
        <v>0.0122986267405732</v>
      </c>
      <c r="S155" s="224" t="n">
        <f aca="false">RANK(R155,$R$79:$R$221)</f>
        <v>15</v>
      </c>
      <c r="U155" s="226" t="n">
        <f aca="false">VLOOKUP(D155,DVactu!$A$2:$D$198,4,0)</f>
        <v>12.652295607854</v>
      </c>
      <c r="V155" s="202" t="n">
        <f aca="false">IF(ISERROR(E155/$U155),0,E155/$U155)</f>
        <v>230217.510741045</v>
      </c>
      <c r="W155" s="202" t="n">
        <f aca="false">IF(ISERROR(F155/$U155),0,F155/$U155)</f>
        <v>44956.2686194996</v>
      </c>
      <c r="X155" s="202" t="n">
        <f aca="false">IF(ISERROR(G155/$U155),0,G155/$U155)</f>
        <v>227632.209147262</v>
      </c>
      <c r="Y155" s="202" t="n">
        <f aca="false">IF(ISERROR(H155/$U155),0,H155/$U155)</f>
        <v>1836591.61311212</v>
      </c>
      <c r="Z155" s="202" t="n">
        <f aca="false">IF(ISERROR(I155/$U155),0,I155/$U155)</f>
        <v>2204260.86019423</v>
      </c>
      <c r="AA155" s="202" t="n">
        <f aca="false">IF(ISERROR(J155/$U155),0,J155/$U155)</f>
        <v>2788250.5351915</v>
      </c>
      <c r="AB155" s="236" t="n">
        <f aca="false">SUM(V155:AA155)</f>
        <v>7331908.99700567</v>
      </c>
      <c r="AC155" s="202" t="n">
        <f aca="false">IF(ISERROR(L155/$U155),0,L155/$U155)</f>
        <v>72126122.5696878</v>
      </c>
    </row>
    <row r="156" customFormat="false" ht="14.65" hidden="true" customHeight="false" outlineLevel="0" collapsed="false">
      <c r="A156" s="195" t="s">
        <v>216</v>
      </c>
      <c r="B156" s="116" t="s">
        <v>142</v>
      </c>
      <c r="C156" s="196" t="s">
        <v>337</v>
      </c>
      <c r="D156" s="222" t="s">
        <v>362</v>
      </c>
      <c r="E156" s="198" t="n">
        <v>0</v>
      </c>
      <c r="F156" s="198" t="n">
        <v>0</v>
      </c>
      <c r="G156" s="198" t="n">
        <v>0</v>
      </c>
      <c r="H156" s="198" t="n">
        <v>0</v>
      </c>
      <c r="I156" s="198" t="n">
        <v>0</v>
      </c>
      <c r="J156" s="198" t="n">
        <v>0</v>
      </c>
      <c r="K156" s="199" t="n">
        <f aca="false">SUM(E156:J156)</f>
        <v>0</v>
      </c>
      <c r="L156" s="198" t="n">
        <v>0</v>
      </c>
      <c r="M156" s="29"/>
      <c r="P156" s="223" t="n">
        <f aca="false">K156/$K$21</f>
        <v>0</v>
      </c>
      <c r="Q156" s="239" t="n">
        <f aca="false">RANK(P156,$P$79:$P$220)</f>
        <v>36</v>
      </c>
      <c r="R156" s="225" t="n">
        <f aca="false">L156/$L$21</f>
        <v>0</v>
      </c>
      <c r="S156" s="224" t="n">
        <f aca="false">RANK(R156,$R$79:$R$221)</f>
        <v>69</v>
      </c>
      <c r="U156" s="226" t="e">
        <f aca="false">VLOOKUP(D156,DVactu!$A$2:$D$198,4,0)</f>
        <v>#N/A</v>
      </c>
      <c r="V156" s="202" t="n">
        <f aca="false">IF(ISERROR(E156/$U156),0,E156/$U156)</f>
        <v>0</v>
      </c>
      <c r="W156" s="202" t="n">
        <f aca="false">IF(ISERROR(F156/$U156),0,F156/$U156)</f>
        <v>0</v>
      </c>
      <c r="X156" s="202" t="n">
        <f aca="false">IF(ISERROR(G156/$U156),0,G156/$U156)</f>
        <v>0</v>
      </c>
      <c r="Y156" s="202" t="n">
        <f aca="false">IF(ISERROR(H156/$U156),0,H156/$U156)</f>
        <v>0</v>
      </c>
      <c r="Z156" s="202" t="n">
        <f aca="false">IF(ISERROR(I156/$U156),0,I156/$U156)</f>
        <v>0</v>
      </c>
      <c r="AA156" s="202" t="n">
        <f aca="false">IF(ISERROR(J156/$U156),0,J156/$U156)</f>
        <v>0</v>
      </c>
      <c r="AB156" s="199" t="n">
        <f aca="false">SUM(V156:AA156)</f>
        <v>0</v>
      </c>
      <c r="AC156" s="202" t="n">
        <f aca="false">IF(ISERROR(L156/$U156),0,L156/$U156)</f>
        <v>0</v>
      </c>
    </row>
    <row r="157" customFormat="false" ht="14.65" hidden="true" customHeight="false" outlineLevel="0" collapsed="false">
      <c r="A157" s="195" t="s">
        <v>216</v>
      </c>
      <c r="B157" s="116" t="s">
        <v>142</v>
      </c>
      <c r="C157" s="196" t="s">
        <v>363</v>
      </c>
      <c r="D157" s="222" t="s">
        <v>364</v>
      </c>
      <c r="E157" s="198" t="n">
        <v>0</v>
      </c>
      <c r="F157" s="198" t="n">
        <v>0</v>
      </c>
      <c r="G157" s="198" t="n">
        <v>0</v>
      </c>
      <c r="H157" s="198" t="n">
        <v>0</v>
      </c>
      <c r="I157" s="198" t="n">
        <v>0</v>
      </c>
      <c r="J157" s="198" t="n">
        <v>0</v>
      </c>
      <c r="K157" s="199" t="n">
        <f aca="false">SUM(E157:J157)</f>
        <v>0</v>
      </c>
      <c r="L157" s="198" t="n">
        <v>33088.85</v>
      </c>
      <c r="M157" s="29"/>
      <c r="P157" s="223" t="n">
        <f aca="false">K157/$K$21</f>
        <v>0</v>
      </c>
      <c r="Q157" s="239" t="n">
        <f aca="false">RANK(P157,$P$79:$P$220)</f>
        <v>36</v>
      </c>
      <c r="R157" s="225" t="n">
        <f aca="false">L157/$L$21</f>
        <v>4.45939947917394E-007</v>
      </c>
      <c r="S157" s="224" t="n">
        <f aca="false">RANK(R157,$R$79:$R$221)</f>
        <v>66</v>
      </c>
      <c r="U157" s="226" t="e">
        <f aca="false">VLOOKUP(D157,DVactu!$A$2:$D$198,4,0)</f>
        <v>#N/A</v>
      </c>
      <c r="V157" s="202" t="n">
        <f aca="false">IF(ISERROR(E157/$U157),0,E157/$U157)</f>
        <v>0</v>
      </c>
      <c r="W157" s="202" t="n">
        <f aca="false">IF(ISERROR(F157/$U157),0,F157/$U157)</f>
        <v>0</v>
      </c>
      <c r="X157" s="202" t="n">
        <f aca="false">IF(ISERROR(G157/$U157),0,G157/$U157)</f>
        <v>0</v>
      </c>
      <c r="Y157" s="202" t="n">
        <f aca="false">IF(ISERROR(H157/$U157),0,H157/$U157)</f>
        <v>0</v>
      </c>
      <c r="Z157" s="202" t="n">
        <f aca="false">IF(ISERROR(I157/$U157),0,I157/$U157)</f>
        <v>0</v>
      </c>
      <c r="AA157" s="202" t="n">
        <f aca="false">IF(ISERROR(J157/$U157),0,J157/$U157)</f>
        <v>0</v>
      </c>
      <c r="AB157" s="199" t="n">
        <f aca="false">SUM(V157:AA157)</f>
        <v>0</v>
      </c>
      <c r="AC157" s="202" t="n">
        <f aca="false">IF(ISERROR(L157/$U157),0,L157/$U157)</f>
        <v>0</v>
      </c>
    </row>
    <row r="158" customFormat="false" ht="14.65" hidden="true" customHeight="false" outlineLevel="0" collapsed="false">
      <c r="A158" s="195" t="s">
        <v>216</v>
      </c>
      <c r="B158" s="116" t="s">
        <v>142</v>
      </c>
      <c r="C158" s="196" t="s">
        <v>365</v>
      </c>
      <c r="D158" s="222" t="s">
        <v>366</v>
      </c>
      <c r="E158" s="198" t="n">
        <v>0</v>
      </c>
      <c r="F158" s="198" t="n">
        <v>0</v>
      </c>
      <c r="G158" s="198" t="n">
        <v>4953000</v>
      </c>
      <c r="H158" s="198" t="n">
        <v>16315000</v>
      </c>
      <c r="I158" s="198" t="n">
        <v>4459000</v>
      </c>
      <c r="J158" s="198" t="n">
        <v>182623.68</v>
      </c>
      <c r="K158" s="199" t="n">
        <f aca="false">SUM(E158:J158)</f>
        <v>25909623.68</v>
      </c>
      <c r="L158" s="198" t="n">
        <v>1137100256.65</v>
      </c>
      <c r="M158" s="29"/>
      <c r="P158" s="223" t="n">
        <f aca="false">K158/$K$21</f>
        <v>0.00998625597647736</v>
      </c>
      <c r="Q158" s="239" t="n">
        <f aca="false">RANK(P158,$P$79:$P$220)</f>
        <v>14</v>
      </c>
      <c r="R158" s="225" t="n">
        <f aca="false">L158/$L$21</f>
        <v>0.0153247522723623</v>
      </c>
      <c r="S158" s="235" t="n">
        <f aca="false">RANK(R158,$R$79:$R$220)</f>
        <v>14</v>
      </c>
      <c r="U158" s="226" t="n">
        <f aca="false">VLOOKUP(D158,DVactu!$A$2:$D$198,4,0)</f>
        <v>14.1339393987664</v>
      </c>
      <c r="V158" s="202" t="n">
        <f aca="false">IF(ISERROR(E158/$U158),0,E158/$U158)</f>
        <v>0</v>
      </c>
      <c r="W158" s="202" t="n">
        <f aca="false">IF(ISERROR(F158/$U158),0,F158/$U158)</f>
        <v>0</v>
      </c>
      <c r="X158" s="202" t="n">
        <f aca="false">IF(ISERROR(G158/$U158),0,G158/$U158)</f>
        <v>350433.085940095</v>
      </c>
      <c r="Y158" s="202" t="n">
        <f aca="false">IF(ISERROR(H158/$U158),0,H158/$U158)</f>
        <v>1154313.70828037</v>
      </c>
      <c r="Z158" s="202" t="n">
        <f aca="false">IF(ISERROR(I158/$U158),0,I158/$U158)</f>
        <v>315481.754533996</v>
      </c>
      <c r="AA158" s="202" t="n">
        <f aca="false">IF(ISERROR(J158/$U158),0,J158/$U158)</f>
        <v>12920.9327171687</v>
      </c>
      <c r="AB158" s="199" t="n">
        <f aca="false">SUM(V158:AA158)</f>
        <v>1833149.48147163</v>
      </c>
      <c r="AC158" s="202" t="n">
        <f aca="false">IF(ISERROR(L158/$U158),0,L158/$U158)</f>
        <v>80451756.9071539</v>
      </c>
    </row>
    <row r="159" customFormat="false" ht="14.65" hidden="true" customHeight="false" outlineLevel="0" collapsed="false">
      <c r="A159" s="195" t="s">
        <v>216</v>
      </c>
      <c r="B159" s="116" t="s">
        <v>142</v>
      </c>
      <c r="C159" s="196" t="s">
        <v>367</v>
      </c>
      <c r="D159" s="222" t="s">
        <v>368</v>
      </c>
      <c r="E159" s="198" t="n">
        <v>0</v>
      </c>
      <c r="F159" s="198" t="n">
        <v>0</v>
      </c>
      <c r="G159" s="198" t="n">
        <v>0</v>
      </c>
      <c r="H159" s="198" t="n">
        <v>0</v>
      </c>
      <c r="I159" s="198" t="n">
        <v>0</v>
      </c>
      <c r="J159" s="198" t="n">
        <v>0</v>
      </c>
      <c r="K159" s="199" t="n">
        <f aca="false">SUM(E159:J159)</f>
        <v>0</v>
      </c>
      <c r="L159" s="198" t="n">
        <v>8676682.36</v>
      </c>
      <c r="M159" s="29"/>
      <c r="P159" s="223" t="n">
        <f aca="false">K159/$K$21</f>
        <v>0</v>
      </c>
      <c r="Q159" s="239" t="n">
        <f aca="false">RANK(P159,$P$79:$P$220)</f>
        <v>36</v>
      </c>
      <c r="R159" s="225" t="n">
        <f aca="false">L159/$L$21</f>
        <v>0.000116936045819488</v>
      </c>
      <c r="S159" s="224" t="n">
        <f aca="false">RANK(R159,$R$79:$R$221)</f>
        <v>41</v>
      </c>
      <c r="U159" s="226" t="n">
        <f aca="false">VLOOKUP(D159,DVactu!$A$2:$D$198,4,0)</f>
        <v>14.1339393987664</v>
      </c>
      <c r="V159" s="202" t="n">
        <f aca="false">IF(ISERROR(E159/$U159),0,E159/$U159)</f>
        <v>0</v>
      </c>
      <c r="W159" s="202" t="n">
        <f aca="false">IF(ISERROR(F159/$U159),0,F159/$U159)</f>
        <v>0</v>
      </c>
      <c r="X159" s="202" t="n">
        <f aca="false">IF(ISERROR(G159/$U159),0,G159/$U159)</f>
        <v>0</v>
      </c>
      <c r="Y159" s="202" t="n">
        <f aca="false">IF(ISERROR(H159/$U159),0,H159/$U159)</f>
        <v>0</v>
      </c>
      <c r="Z159" s="202" t="n">
        <f aca="false">IF(ISERROR(I159/$U159),0,I159/$U159)</f>
        <v>0</v>
      </c>
      <c r="AA159" s="202" t="n">
        <f aca="false">IF(ISERROR(J159/$U159),0,J159/$U159)</f>
        <v>0</v>
      </c>
      <c r="AB159" s="199" t="n">
        <f aca="false">SUM(V159:AA159)</f>
        <v>0</v>
      </c>
      <c r="AC159" s="202" t="n">
        <f aca="false">IF(ISERROR(L159/$U159),0,L159/$U159)</f>
        <v>613889.879898402</v>
      </c>
    </row>
    <row r="160" customFormat="false" ht="14.65" hidden="true" customHeight="false" outlineLevel="0" collapsed="false">
      <c r="A160" s="195" t="s">
        <v>216</v>
      </c>
      <c r="B160" s="116" t="s">
        <v>142</v>
      </c>
      <c r="C160" s="196" t="s">
        <v>369</v>
      </c>
      <c r="D160" s="222" t="s">
        <v>370</v>
      </c>
      <c r="E160" s="198" t="n">
        <v>0</v>
      </c>
      <c r="F160" s="198" t="n">
        <v>0</v>
      </c>
      <c r="G160" s="198" t="n">
        <v>0</v>
      </c>
      <c r="H160" s="198" t="n">
        <v>1202212</v>
      </c>
      <c r="I160" s="198" t="n">
        <v>0</v>
      </c>
      <c r="J160" s="198" t="n">
        <v>0</v>
      </c>
      <c r="K160" s="199" t="n">
        <f aca="false">SUM(E160:J160)</f>
        <v>1202212</v>
      </c>
      <c r="L160" s="198" t="n">
        <v>126396569.2</v>
      </c>
      <c r="M160" s="29"/>
      <c r="P160" s="223" t="n">
        <f aca="false">K160/$K$21</f>
        <v>0.000463364382218337</v>
      </c>
      <c r="Q160" s="239" t="n">
        <f aca="false">RANK(P160,$P$79:$P$220)</f>
        <v>21</v>
      </c>
      <c r="R160" s="225" t="n">
        <f aca="false">L160/$L$21</f>
        <v>0.00170345235588379</v>
      </c>
      <c r="S160" s="224" t="n">
        <f aca="false">RANK(R160,$R$79:$R$221)</f>
        <v>22</v>
      </c>
      <c r="U160" s="226" t="n">
        <f aca="false">VLOOKUP(D160,DVactu!$A$2:$D$198,4,0)</f>
        <v>17.9837146326911</v>
      </c>
      <c r="V160" s="202" t="n">
        <f aca="false">IF(ISERROR(E160/$U160),0,E160/$U160)</f>
        <v>0</v>
      </c>
      <c r="W160" s="202" t="n">
        <f aca="false">IF(ISERROR(F160/$U160),0,F160/$U160)</f>
        <v>0</v>
      </c>
      <c r="X160" s="202" t="n">
        <f aca="false">IF(ISERROR(G160/$U160),0,G160/$U160)</f>
        <v>0</v>
      </c>
      <c r="Y160" s="202" t="n">
        <f aca="false">IF(ISERROR(H160/$U160),0,H160/$U160)</f>
        <v>66850.0376343049</v>
      </c>
      <c r="Z160" s="202" t="n">
        <f aca="false">IF(ISERROR(I160/$U160),0,I160/$U160)</f>
        <v>0</v>
      </c>
      <c r="AA160" s="202" t="n">
        <f aca="false">IF(ISERROR(J160/$U160),0,J160/$U160)</f>
        <v>0</v>
      </c>
      <c r="AB160" s="199" t="n">
        <f aca="false">SUM(V160:AA160)</f>
        <v>66850.0376343049</v>
      </c>
      <c r="AC160" s="202" t="n">
        <f aca="false">IF(ISERROR(L160/$U160),0,L160/$U160)</f>
        <v>7028390.5067218</v>
      </c>
    </row>
    <row r="161" customFormat="false" ht="14.65" hidden="true" customHeight="false" outlineLevel="0" collapsed="false">
      <c r="A161" s="195" t="s">
        <v>216</v>
      </c>
      <c r="B161" s="116" t="s">
        <v>142</v>
      </c>
      <c r="C161" s="196" t="s">
        <v>371</v>
      </c>
      <c r="D161" s="222" t="s">
        <v>372</v>
      </c>
      <c r="E161" s="198" t="n">
        <v>0</v>
      </c>
      <c r="F161" s="198" t="n">
        <v>0</v>
      </c>
      <c r="G161" s="198" t="n">
        <v>0</v>
      </c>
      <c r="H161" s="198" t="n">
        <v>0</v>
      </c>
      <c r="I161" s="198" t="n">
        <v>43800</v>
      </c>
      <c r="J161" s="198" t="n">
        <v>0</v>
      </c>
      <c r="K161" s="199" t="n">
        <f aca="false">SUM(E161:J161)</f>
        <v>43800</v>
      </c>
      <c r="L161" s="198" t="n">
        <v>1439307.84</v>
      </c>
      <c r="M161" s="29"/>
      <c r="P161" s="223" t="n">
        <f aca="false">K161/$K$21</f>
        <v>1.68816813849497E-005</v>
      </c>
      <c r="Q161" s="239" t="n">
        <f aca="false">RANK(P161,$P$79:$P$220)</f>
        <v>32</v>
      </c>
      <c r="R161" s="225" t="n">
        <f aca="false">L161/$L$21</f>
        <v>1.93976177233932E-005</v>
      </c>
      <c r="S161" s="224" t="n">
        <f aca="false">RANK(R161,$R$79:$R$221)</f>
        <v>59</v>
      </c>
      <c r="U161" s="226" t="n">
        <f aca="false">VLOOKUP(D161,DVactu!$A$2:$D$198,4,0)</f>
        <v>10.3850737604984</v>
      </c>
      <c r="V161" s="202" t="n">
        <f aca="false">IF(ISERROR(E161/$U161),0,E161/$U161)</f>
        <v>0</v>
      </c>
      <c r="W161" s="202" t="n">
        <f aca="false">IF(ISERROR(F161/$U161),0,F161/$U161)</f>
        <v>0</v>
      </c>
      <c r="X161" s="202" t="n">
        <f aca="false">IF(ISERROR(G161/$U161),0,G161/$U161)</f>
        <v>0</v>
      </c>
      <c r="Y161" s="202" t="n">
        <f aca="false">IF(ISERROR(H161/$U161),0,H161/$U161)</f>
        <v>0</v>
      </c>
      <c r="Z161" s="202" t="n">
        <f aca="false">IF(ISERROR(I161/$U161),0,I161/$U161)</f>
        <v>4217.59161370636</v>
      </c>
      <c r="AA161" s="202" t="n">
        <f aca="false">IF(ISERROR(J161/$U161),0,J161/$U161)</f>
        <v>0</v>
      </c>
      <c r="AB161" s="199" t="n">
        <f aca="false">SUM(V161:AA161)</f>
        <v>4217.59161370636</v>
      </c>
      <c r="AC161" s="202" t="n">
        <f aca="false">IF(ISERROR(L161/$U161),0,L161/$U161)</f>
        <v>138593.896701503</v>
      </c>
    </row>
    <row r="162" customFormat="false" ht="14.65" hidden="true" customHeight="false" outlineLevel="0" collapsed="false">
      <c r="A162" s="195" t="s">
        <v>216</v>
      </c>
      <c r="B162" s="116" t="s">
        <v>142</v>
      </c>
      <c r="C162" s="196" t="s">
        <v>373</v>
      </c>
      <c r="D162" s="222" t="s">
        <v>374</v>
      </c>
      <c r="E162" s="198" t="n">
        <v>0</v>
      </c>
      <c r="F162" s="198" t="n">
        <v>0</v>
      </c>
      <c r="G162" s="198" t="n">
        <v>0</v>
      </c>
      <c r="H162" s="198" t="n">
        <v>0</v>
      </c>
      <c r="I162" s="198" t="n">
        <v>0</v>
      </c>
      <c r="J162" s="198" t="n">
        <v>0</v>
      </c>
      <c r="K162" s="199" t="n">
        <f aca="false">SUM(E162:J162)</f>
        <v>0</v>
      </c>
      <c r="L162" s="198" t="n">
        <v>21564995</v>
      </c>
      <c r="M162" s="29"/>
      <c r="P162" s="223" t="n">
        <f aca="false">K162/$K$21</f>
        <v>0</v>
      </c>
      <c r="Q162" s="239" t="n">
        <f aca="false">RANK(P162,$P$79:$P$220)</f>
        <v>36</v>
      </c>
      <c r="R162" s="225" t="n">
        <f aca="false">L162/$L$21</f>
        <v>0.000290632425942239</v>
      </c>
      <c r="S162" s="224" t="n">
        <f aca="false">RANK(R162,$R$79:$R$221)</f>
        <v>35</v>
      </c>
      <c r="U162" s="226" t="e">
        <f aca="false">VLOOKUP(D162,DVactu!$A$2:$D$198,4,0)</f>
        <v>#N/A</v>
      </c>
      <c r="V162" s="202" t="n">
        <f aca="false">IF(ISERROR(E162/$U162),0,E162/$U162)</f>
        <v>0</v>
      </c>
      <c r="W162" s="202" t="n">
        <f aca="false">IF(ISERROR(F162/$U162),0,F162/$U162)</f>
        <v>0</v>
      </c>
      <c r="X162" s="202" t="n">
        <f aca="false">IF(ISERROR(G162/$U162),0,G162/$U162)</f>
        <v>0</v>
      </c>
      <c r="Y162" s="202" t="n">
        <f aca="false">IF(ISERROR(H162/$U162),0,H162/$U162)</f>
        <v>0</v>
      </c>
      <c r="Z162" s="202" t="n">
        <f aca="false">IF(ISERROR(I162/$U162),0,I162/$U162)</f>
        <v>0</v>
      </c>
      <c r="AA162" s="202" t="n">
        <f aca="false">IF(ISERROR(J162/$U162),0,J162/$U162)</f>
        <v>0</v>
      </c>
      <c r="AB162" s="199" t="n">
        <f aca="false">SUM(V162:AA162)</f>
        <v>0</v>
      </c>
      <c r="AC162" s="202" t="n">
        <f aca="false">IF(ISERROR(L162/$U162),0,L162/$U162)</f>
        <v>0</v>
      </c>
    </row>
    <row r="163" customFormat="false" ht="14.65" hidden="true" customHeight="false" outlineLevel="0" collapsed="false">
      <c r="A163" s="195" t="s">
        <v>216</v>
      </c>
      <c r="B163" s="116" t="s">
        <v>142</v>
      </c>
      <c r="C163" s="196" t="s">
        <v>375</v>
      </c>
      <c r="D163" s="222" t="s">
        <v>376</v>
      </c>
      <c r="E163" s="198" t="n">
        <v>0</v>
      </c>
      <c r="F163" s="198" t="n">
        <v>0</v>
      </c>
      <c r="G163" s="198" t="n">
        <v>0</v>
      </c>
      <c r="H163" s="198" t="n">
        <v>0</v>
      </c>
      <c r="I163" s="198" t="n">
        <v>0</v>
      </c>
      <c r="J163" s="198" t="n">
        <v>0</v>
      </c>
      <c r="K163" s="199"/>
      <c r="L163" s="198" t="n">
        <v>0</v>
      </c>
      <c r="M163" s="29"/>
      <c r="P163" s="223" t="n">
        <f aca="false">K163/$K$21</f>
        <v>0</v>
      </c>
      <c r="Q163" s="239" t="n">
        <f aca="false">RANK(P163,$P$79:$P$220)</f>
        <v>36</v>
      </c>
      <c r="R163" s="225" t="n">
        <f aca="false">L163/$L$21</f>
        <v>0</v>
      </c>
      <c r="S163" s="224" t="n">
        <f aca="false">RANK(R163,$R$79:$R$221)</f>
        <v>69</v>
      </c>
      <c r="U163" s="226" t="e">
        <f aca="false">VLOOKUP(D163,DVactu!$A$2:$D$198,4,0)</f>
        <v>#N/A</v>
      </c>
      <c r="V163" s="202" t="n">
        <f aca="false">IF(ISERROR(E163/$U163),0,E163/$U163)</f>
        <v>0</v>
      </c>
      <c r="W163" s="202" t="n">
        <f aca="false">IF(ISERROR(F163/$U163),0,F163/$U163)</f>
        <v>0</v>
      </c>
      <c r="X163" s="202" t="n">
        <f aca="false">IF(ISERROR(G163/$U163),0,G163/$U163)</f>
        <v>0</v>
      </c>
      <c r="Y163" s="202" t="n">
        <f aca="false">IF(ISERROR(H163/$U163),0,H163/$U163)</f>
        <v>0</v>
      </c>
      <c r="Z163" s="202" t="n">
        <f aca="false">IF(ISERROR(I163/$U163),0,I163/$U163)</f>
        <v>0</v>
      </c>
      <c r="AA163" s="202" t="n">
        <f aca="false">IF(ISERROR(J163/$U163),0,J163/$U163)</f>
        <v>0</v>
      </c>
      <c r="AB163" s="199"/>
      <c r="AC163" s="202" t="n">
        <f aca="false">IF(ISERROR(L163/$U163),0,L163/$U163)</f>
        <v>0</v>
      </c>
    </row>
    <row r="164" customFormat="false" ht="14.65" hidden="true" customHeight="false" outlineLevel="0" collapsed="false">
      <c r="A164" s="195" t="s">
        <v>216</v>
      </c>
      <c r="B164" s="116" t="s">
        <v>142</v>
      </c>
      <c r="C164" s="196" t="s">
        <v>377</v>
      </c>
      <c r="D164" s="222" t="s">
        <v>378</v>
      </c>
      <c r="E164" s="198" t="n">
        <v>0</v>
      </c>
      <c r="F164" s="198" t="n">
        <v>0</v>
      </c>
      <c r="G164" s="198" t="n">
        <v>0</v>
      </c>
      <c r="H164" s="198" t="n">
        <v>0</v>
      </c>
      <c r="I164" s="198" t="n">
        <v>0</v>
      </c>
      <c r="J164" s="198" t="n">
        <v>0</v>
      </c>
      <c r="K164" s="199" t="n">
        <f aca="false">SUM(E164:J164)</f>
        <v>0</v>
      </c>
      <c r="L164" s="198" t="n">
        <v>269181200</v>
      </c>
      <c r="M164" s="29"/>
      <c r="P164" s="223" t="n">
        <f aca="false">K164/$K$21</f>
        <v>0</v>
      </c>
      <c r="Q164" s="239" t="n">
        <f aca="false">RANK(P164,$P$79:$P$220)</f>
        <v>36</v>
      </c>
      <c r="R164" s="225" t="n">
        <f aca="false">L164/$L$21</f>
        <v>0.00362776736901832</v>
      </c>
      <c r="S164" s="224" t="n">
        <f aca="false">RANK(R164,$R$79:$R$221)</f>
        <v>19</v>
      </c>
      <c r="U164" s="226" t="n">
        <f aca="false">VLOOKUP(D164,DVactu!$A$2:$D$198,4,0)</f>
        <v>7.7327448749504</v>
      </c>
      <c r="V164" s="202" t="n">
        <f aca="false">IF(ISERROR(E164/$U164),0,E164/$U164)</f>
        <v>0</v>
      </c>
      <c r="W164" s="202" t="n">
        <f aca="false">IF(ISERROR(F164/$U164),0,F164/$U164)</f>
        <v>0</v>
      </c>
      <c r="X164" s="202" t="n">
        <f aca="false">IF(ISERROR(G164/$U164),0,G164/$U164)</f>
        <v>0</v>
      </c>
      <c r="Y164" s="202" t="n">
        <f aca="false">IF(ISERROR(H164/$U164),0,H164/$U164)</f>
        <v>0</v>
      </c>
      <c r="Z164" s="202" t="n">
        <f aca="false">IF(ISERROR(I164/$U164),0,I164/$U164)</f>
        <v>0</v>
      </c>
      <c r="AA164" s="202" t="n">
        <f aca="false">IF(ISERROR(J164/$U164),0,J164/$U164)</f>
        <v>0</v>
      </c>
      <c r="AB164" s="199" t="n">
        <f aca="false">SUM(V164:AA164)</f>
        <v>0</v>
      </c>
      <c r="AC164" s="202" t="n">
        <f aca="false">IF(ISERROR(L164/$U164),0,L164/$U164)</f>
        <v>34810562.6595791</v>
      </c>
    </row>
    <row r="165" customFormat="false" ht="14.65" hidden="true" customHeight="false" outlineLevel="0" collapsed="false">
      <c r="A165" s="195" t="s">
        <v>216</v>
      </c>
      <c r="B165" s="116" t="s">
        <v>142</v>
      </c>
      <c r="C165" s="196" t="s">
        <v>379</v>
      </c>
      <c r="D165" s="222" t="s">
        <v>380</v>
      </c>
      <c r="E165" s="198" t="n">
        <v>0</v>
      </c>
      <c r="F165" s="198" t="n">
        <v>0</v>
      </c>
      <c r="G165" s="198" t="n">
        <v>0</v>
      </c>
      <c r="H165" s="198" t="n">
        <v>0</v>
      </c>
      <c r="I165" s="198" t="n">
        <v>0</v>
      </c>
      <c r="J165" s="198" t="n">
        <v>0</v>
      </c>
      <c r="K165" s="199" t="n">
        <f aca="false">SUM(E165:J165)</f>
        <v>0</v>
      </c>
      <c r="L165" s="198" t="n">
        <v>6533368</v>
      </c>
      <c r="M165" s="29"/>
      <c r="P165" s="223" t="n">
        <f aca="false">K165/$K$21</f>
        <v>0</v>
      </c>
      <c r="Q165" s="239" t="n">
        <f aca="false">RANK(P165,$P$79:$P$220)</f>
        <v>36</v>
      </c>
      <c r="R165" s="225" t="n">
        <f aca="false">L165/$L$21</f>
        <v>8.80504999613214E-005</v>
      </c>
      <c r="S165" s="224" t="n">
        <f aca="false">RANK(R165,$R$79:$R$221)</f>
        <v>43</v>
      </c>
      <c r="U165" s="226" t="n">
        <f aca="false">VLOOKUP(D165,DVactu!$A$2:$D$198,4,0)</f>
        <v>14.1339393987664</v>
      </c>
      <c r="V165" s="202" t="n">
        <f aca="false">IF(ISERROR(E165/$U165),0,E165/$U165)</f>
        <v>0</v>
      </c>
      <c r="W165" s="202" t="n">
        <f aca="false">IF(ISERROR(F165/$U165),0,F165/$U165)</f>
        <v>0</v>
      </c>
      <c r="X165" s="202" t="n">
        <f aca="false">IF(ISERROR(G165/$U165),0,G165/$U165)</f>
        <v>0</v>
      </c>
      <c r="Y165" s="202" t="n">
        <f aca="false">IF(ISERROR(H165/$U165),0,H165/$U165)</f>
        <v>0</v>
      </c>
      <c r="Z165" s="202" t="n">
        <f aca="false">IF(ISERROR(I165/$U165),0,I165/$U165)</f>
        <v>0</v>
      </c>
      <c r="AA165" s="202" t="n">
        <f aca="false">IF(ISERROR(J165/$U165),0,J165/$U165)</f>
        <v>0</v>
      </c>
      <c r="AB165" s="199" t="n">
        <f aca="false">SUM(V165:AA165)</f>
        <v>0</v>
      </c>
      <c r="AC165" s="202" t="n">
        <f aca="false">IF(ISERROR(L165/$U165),0,L165/$U165)</f>
        <v>462246.781712551</v>
      </c>
    </row>
    <row r="166" customFormat="false" ht="14.65" hidden="true" customHeight="false" outlineLevel="0" collapsed="false">
      <c r="A166" s="195" t="s">
        <v>216</v>
      </c>
      <c r="B166" s="116" t="s">
        <v>142</v>
      </c>
      <c r="C166" s="196" t="s">
        <v>381</v>
      </c>
      <c r="D166" s="222" t="s">
        <v>382</v>
      </c>
      <c r="E166" s="198" t="n">
        <v>0</v>
      </c>
      <c r="F166" s="198" t="n">
        <v>0</v>
      </c>
      <c r="G166" s="198" t="n">
        <v>0</v>
      </c>
      <c r="H166" s="198" t="n">
        <v>0</v>
      </c>
      <c r="I166" s="198" t="n">
        <v>0</v>
      </c>
      <c r="J166" s="198" t="n">
        <v>0</v>
      </c>
      <c r="K166" s="199" t="n">
        <f aca="false">SUM(E166:J166)</f>
        <v>0</v>
      </c>
      <c r="L166" s="198" t="n">
        <v>103848866.73</v>
      </c>
      <c r="M166" s="29"/>
      <c r="P166" s="223" t="n">
        <f aca="false">K166/$K$21</f>
        <v>0</v>
      </c>
      <c r="Q166" s="239" t="n">
        <f aca="false">RANK(P166,$P$79:$P$220)</f>
        <v>36</v>
      </c>
      <c r="R166" s="225" t="n">
        <f aca="false">L166/$L$21</f>
        <v>0.00139957593633072</v>
      </c>
      <c r="S166" s="224" t="n">
        <f aca="false">RANK(R166,$R$79:$R$221)</f>
        <v>23</v>
      </c>
      <c r="U166" s="226" t="n">
        <f aca="false">VLOOKUP(D166,DVactu!$A$2:$D$198,4,0)</f>
        <v>17.9837146326911</v>
      </c>
      <c r="V166" s="202" t="n">
        <f aca="false">IF(ISERROR(E166/$U166),0,E166/$U166)</f>
        <v>0</v>
      </c>
      <c r="W166" s="202" t="n">
        <f aca="false">IF(ISERROR(F166/$U166),0,F166/$U166)</f>
        <v>0</v>
      </c>
      <c r="X166" s="202" t="n">
        <f aca="false">IF(ISERROR(G166/$U166),0,G166/$U166)</f>
        <v>0</v>
      </c>
      <c r="Y166" s="202" t="n">
        <f aca="false">IF(ISERROR(H166/$U166),0,H166/$U166)</f>
        <v>0</v>
      </c>
      <c r="Z166" s="202" t="n">
        <f aca="false">IF(ISERROR(I166/$U166),0,I166/$U166)</f>
        <v>0</v>
      </c>
      <c r="AA166" s="202" t="n">
        <f aca="false">IF(ISERROR(J166/$U166),0,J166/$U166)</f>
        <v>0</v>
      </c>
      <c r="AB166" s="199" t="n">
        <f aca="false">SUM(V166:AA166)</f>
        <v>0</v>
      </c>
      <c r="AC166" s="202" t="n">
        <f aca="false">IF(ISERROR(L166/$U166),0,L166/$U166)</f>
        <v>5774606.01722526</v>
      </c>
    </row>
    <row r="167" customFormat="false" ht="14.65" hidden="true" customHeight="false" outlineLevel="0" collapsed="false">
      <c r="A167" s="195" t="s">
        <v>216</v>
      </c>
      <c r="B167" s="116" t="s">
        <v>142</v>
      </c>
      <c r="C167" s="196" t="s">
        <v>383</v>
      </c>
      <c r="D167" s="222" t="s">
        <v>384</v>
      </c>
      <c r="E167" s="198" t="n">
        <v>110100</v>
      </c>
      <c r="F167" s="198" t="n">
        <v>131200</v>
      </c>
      <c r="G167" s="198" t="n">
        <v>350500</v>
      </c>
      <c r="H167" s="198" t="n">
        <v>2055200</v>
      </c>
      <c r="I167" s="198" t="n">
        <v>2396430</v>
      </c>
      <c r="J167" s="198" t="n">
        <v>2097100</v>
      </c>
      <c r="K167" s="199" t="n">
        <f aca="false">SUM(E167:J167)</f>
        <v>7140530</v>
      </c>
      <c r="L167" s="198" t="n">
        <v>145853923</v>
      </c>
      <c r="M167" s="29"/>
      <c r="P167" s="223" t="n">
        <f aca="false">K167/$K$21</f>
        <v>0.00275214959770948</v>
      </c>
      <c r="Q167" s="239" t="n">
        <f aca="false">RANK(P167,$P$79:$P$220)</f>
        <v>15</v>
      </c>
      <c r="R167" s="225" t="n">
        <f aca="false">L167/$L$21</f>
        <v>0.00196568000478009</v>
      </c>
      <c r="S167" s="224" t="n">
        <f aca="false">RANK(R167,$R$79:$R$221)</f>
        <v>21</v>
      </c>
      <c r="U167" s="226" t="n">
        <f aca="false">VLOOKUP(D167,DVactu!$A$2:$D$198,4,0)</f>
        <v>12.652295607854</v>
      </c>
      <c r="V167" s="202" t="n">
        <f aca="false">IF(ISERROR(E167/$U167),0,E167/$U167)</f>
        <v>8701.97815577868</v>
      </c>
      <c r="W167" s="202" t="n">
        <f aca="false">IF(ISERROR(F167/$U167),0,F167/$U167)</f>
        <v>10369.6597097017</v>
      </c>
      <c r="X167" s="202" t="n">
        <f aca="false">IF(ISERROR(G167/$U167),0,G167/$U167)</f>
        <v>27702.4826848358</v>
      </c>
      <c r="Y167" s="202" t="n">
        <f aca="false">IF(ISERROR(H167/$U167),0,H167/$U167)</f>
        <v>162436.925574535</v>
      </c>
      <c r="Z167" s="202" t="n">
        <f aca="false">IF(ISERROR(I167/$U167),0,I167/$U167)</f>
        <v>189406.734894212</v>
      </c>
      <c r="AA167" s="202" t="n">
        <f aca="false">IF(ISERROR(J167/$U167),0,J167/$U167)</f>
        <v>165748.57757024</v>
      </c>
      <c r="AB167" s="199" t="n">
        <f aca="false">SUM(V167:AA167)</f>
        <v>564366.358589304</v>
      </c>
      <c r="AC167" s="202" t="n">
        <f aca="false">IF(ISERROR(L167/$U167),0,L167/$U167)</f>
        <v>11527862.4149012</v>
      </c>
    </row>
    <row r="168" customFormat="false" ht="14.65" hidden="true" customHeight="false" outlineLevel="0" collapsed="false">
      <c r="A168" s="195" t="s">
        <v>216</v>
      </c>
      <c r="B168" s="116" t="s">
        <v>142</v>
      </c>
      <c r="C168" s="196" t="s">
        <v>385</v>
      </c>
      <c r="D168" s="222" t="s">
        <v>386</v>
      </c>
      <c r="E168" s="198" t="n">
        <v>0</v>
      </c>
      <c r="F168" s="198" t="n">
        <v>0</v>
      </c>
      <c r="G168" s="198" t="n">
        <v>0</v>
      </c>
      <c r="H168" s="198" t="n">
        <v>0</v>
      </c>
      <c r="I168" s="198" t="n">
        <v>0</v>
      </c>
      <c r="J168" s="198" t="n">
        <v>0</v>
      </c>
      <c r="K168" s="199" t="n">
        <f aca="false">SUM(E168:J168)</f>
        <v>0</v>
      </c>
      <c r="L168" s="198" t="n">
        <v>0</v>
      </c>
      <c r="M168" s="29"/>
      <c r="P168" s="223" t="n">
        <f aca="false">K168/$K$21</f>
        <v>0</v>
      </c>
      <c r="Q168" s="239" t="n">
        <f aca="false">RANK(P168,$P$79:$P$220)</f>
        <v>36</v>
      </c>
      <c r="R168" s="225" t="n">
        <f aca="false">L168/$L$21</f>
        <v>0</v>
      </c>
      <c r="S168" s="224" t="n">
        <f aca="false">RANK(R168,$R$79:$R$221)</f>
        <v>69</v>
      </c>
      <c r="U168" s="226" t="e">
        <f aca="false">VLOOKUP(D168,DVactu!$A$2:$D$198,4,0)</f>
        <v>#N/A</v>
      </c>
      <c r="V168" s="202" t="n">
        <f aca="false">IF(ISERROR(E168/$U168),0,E168/$U168)</f>
        <v>0</v>
      </c>
      <c r="W168" s="202" t="n">
        <f aca="false">IF(ISERROR(F168/$U168),0,F168/$U168)</f>
        <v>0</v>
      </c>
      <c r="X168" s="202" t="n">
        <f aca="false">IF(ISERROR(G168/$U168),0,G168/$U168)</f>
        <v>0</v>
      </c>
      <c r="Y168" s="202" t="n">
        <f aca="false">IF(ISERROR(H168/$U168),0,H168/$U168)</f>
        <v>0</v>
      </c>
      <c r="Z168" s="202" t="n">
        <f aca="false">IF(ISERROR(I168/$U168),0,I168/$U168)</f>
        <v>0</v>
      </c>
      <c r="AA168" s="202" t="n">
        <f aca="false">IF(ISERROR(J168/$U168),0,J168/$U168)</f>
        <v>0</v>
      </c>
      <c r="AB168" s="199" t="n">
        <f aca="false">SUM(V168:AA168)</f>
        <v>0</v>
      </c>
      <c r="AC168" s="202" t="n">
        <f aca="false">IF(ISERROR(L168/$U168),0,L168/$U168)</f>
        <v>0</v>
      </c>
    </row>
    <row r="169" customFormat="false" ht="14.65" hidden="true" customHeight="false" outlineLevel="0" collapsed="false">
      <c r="A169" s="195" t="s">
        <v>216</v>
      </c>
      <c r="B169" s="116" t="s">
        <v>142</v>
      </c>
      <c r="C169" s="196" t="s">
        <v>387</v>
      </c>
      <c r="D169" s="222" t="s">
        <v>388</v>
      </c>
      <c r="E169" s="198" t="n">
        <v>0</v>
      </c>
      <c r="F169" s="198" t="n">
        <v>0</v>
      </c>
      <c r="G169" s="198" t="n">
        <v>0</v>
      </c>
      <c r="H169" s="198" t="n">
        <v>0</v>
      </c>
      <c r="I169" s="198" t="n">
        <v>0</v>
      </c>
      <c r="J169" s="198" t="n">
        <v>0</v>
      </c>
      <c r="K169" s="199" t="n">
        <f aca="false">SUM(E169:J169)</f>
        <v>0</v>
      </c>
      <c r="L169" s="198" t="n">
        <v>809452.18</v>
      </c>
      <c r="M169" s="29"/>
      <c r="P169" s="223" t="n">
        <f aca="false">K169/$K$21</f>
        <v>0</v>
      </c>
      <c r="Q169" s="239" t="n">
        <f aca="false">RANK(P169,$P$79:$P$220)</f>
        <v>36</v>
      </c>
      <c r="R169" s="225" t="n">
        <f aca="false">L169/$L$21</f>
        <v>1.09090241271855E-005</v>
      </c>
      <c r="S169" s="224" t="n">
        <f aca="false">RANK(R169,$R$79:$R$221)</f>
        <v>60</v>
      </c>
      <c r="U169" s="226" t="n">
        <f aca="false">VLOOKUP(D169,DVactu!$A$2:$D$198,4,0)</f>
        <v>15.0291599470843</v>
      </c>
      <c r="V169" s="202" t="n">
        <f aca="false">IF(ISERROR(E169/$U169),0,E169/$U169)</f>
        <v>0</v>
      </c>
      <c r="W169" s="202" t="n">
        <f aca="false">IF(ISERROR(F169/$U169),0,F169/$U169)</f>
        <v>0</v>
      </c>
      <c r="X169" s="202" t="n">
        <f aca="false">IF(ISERROR(G169/$U169),0,G169/$U169)</f>
        <v>0</v>
      </c>
      <c r="Y169" s="202" t="n">
        <f aca="false">IF(ISERROR(H169/$U169),0,H169/$U169)</f>
        <v>0</v>
      </c>
      <c r="Z169" s="202" t="n">
        <f aca="false">IF(ISERROR(I169/$U169),0,I169/$U169)</f>
        <v>0</v>
      </c>
      <c r="AA169" s="202" t="n">
        <f aca="false">IF(ISERROR(J169/$U169),0,J169/$U169)</f>
        <v>0</v>
      </c>
      <c r="AB169" s="199" t="n">
        <f aca="false">SUM(V169:AA169)</f>
        <v>0</v>
      </c>
      <c r="AC169" s="202" t="n">
        <f aca="false">IF(ISERROR(L169/$U169),0,L169/$U169)</f>
        <v>53858.7773934122</v>
      </c>
    </row>
    <row r="170" customFormat="false" ht="14.65" hidden="true" customHeight="false" outlineLevel="0" collapsed="false">
      <c r="A170" s="195" t="s">
        <v>216</v>
      </c>
      <c r="B170" s="116" t="s">
        <v>142</v>
      </c>
      <c r="C170" s="196" t="s">
        <v>389</v>
      </c>
      <c r="D170" s="222" t="s">
        <v>390</v>
      </c>
      <c r="E170" s="198" t="n">
        <v>0</v>
      </c>
      <c r="F170" s="198" t="n">
        <v>0</v>
      </c>
      <c r="G170" s="198" t="n">
        <v>0</v>
      </c>
      <c r="H170" s="198" t="n">
        <v>0</v>
      </c>
      <c r="I170" s="198" t="n">
        <v>0</v>
      </c>
      <c r="J170" s="198" t="n">
        <v>132936</v>
      </c>
      <c r="K170" s="199" t="n">
        <f aca="false">SUM(E170:J170)</f>
        <v>132936</v>
      </c>
      <c r="L170" s="198" t="n">
        <v>24811941</v>
      </c>
      <c r="M170" s="29"/>
      <c r="P170" s="223" t="n">
        <f aca="false">K170/$K$21</f>
        <v>5.12370592828693E-005</v>
      </c>
      <c r="Q170" s="239" t="n">
        <f aca="false">RANK(P170,$P$79:$P$220)</f>
        <v>29</v>
      </c>
      <c r="R170" s="225" t="n">
        <f aca="false">L170/$L$21</f>
        <v>0.000334391665992304</v>
      </c>
      <c r="S170" s="224" t="n">
        <f aca="false">RANK(R170,$R$79:$R$221)</f>
        <v>34</v>
      </c>
      <c r="U170" s="226" t="n">
        <f aca="false">VLOOKUP(D170,DVactu!$A$2:$D$198,4,0)</f>
        <v>12.652295607854</v>
      </c>
      <c r="V170" s="202" t="n">
        <f aca="false">IF(ISERROR(E170/$U170),0,E170/$U170)</f>
        <v>0</v>
      </c>
      <c r="W170" s="202" t="n">
        <f aca="false">IF(ISERROR(F170/$U170),0,F170/$U170)</f>
        <v>0</v>
      </c>
      <c r="X170" s="202" t="n">
        <f aca="false">IF(ISERROR(G170/$U170),0,G170/$U170)</f>
        <v>0</v>
      </c>
      <c r="Y170" s="202" t="n">
        <f aca="false">IF(ISERROR(H170/$U170),0,H170/$U170)</f>
        <v>0</v>
      </c>
      <c r="Z170" s="202" t="n">
        <f aca="false">IF(ISERROR(I170/$U170),0,I170/$U170)</f>
        <v>0</v>
      </c>
      <c r="AA170" s="202" t="n">
        <f aca="false">IF(ISERROR(J170/$U170),0,J170/$U170)</f>
        <v>10506.8680119582</v>
      </c>
      <c r="AB170" s="199" t="n">
        <f aca="false">SUM(V170:AA170)</f>
        <v>10506.8680119582</v>
      </c>
      <c r="AC170" s="202" t="n">
        <f aca="false">IF(ISERROR(L170/$U170),0,L170/$U170)</f>
        <v>1961062.38496339</v>
      </c>
    </row>
    <row r="171" customFormat="false" ht="14.65" hidden="true" customHeight="false" outlineLevel="0" collapsed="false">
      <c r="A171" s="195" t="s">
        <v>216</v>
      </c>
      <c r="B171" s="116" t="s">
        <v>142</v>
      </c>
      <c r="C171" s="196" t="s">
        <v>391</v>
      </c>
      <c r="D171" s="222" t="s">
        <v>392</v>
      </c>
      <c r="E171" s="198" t="n">
        <v>0</v>
      </c>
      <c r="F171" s="198" t="n">
        <v>0</v>
      </c>
      <c r="G171" s="198" t="n">
        <v>43440</v>
      </c>
      <c r="H171" s="198" t="n">
        <v>18000</v>
      </c>
      <c r="I171" s="198" t="n">
        <v>16740</v>
      </c>
      <c r="J171" s="198" t="n">
        <v>13000</v>
      </c>
      <c r="K171" s="199" t="n">
        <f aca="false">SUM(E171:J171)</f>
        <v>91180</v>
      </c>
      <c r="L171" s="198" t="n">
        <v>13605527.65</v>
      </c>
      <c r="M171" s="29"/>
      <c r="P171" s="223" t="n">
        <f aca="false">K171/$K$21</f>
        <v>3.51431896958839E-005</v>
      </c>
      <c r="Q171" s="239" t="n">
        <f aca="false">RANK(P171,$P$79:$P$220)</f>
        <v>31</v>
      </c>
      <c r="R171" s="225" t="n">
        <f aca="false">L171/$L$21</f>
        <v>0.000183362319682602</v>
      </c>
      <c r="S171" s="224" t="n">
        <f aca="false">RANK(R171,$R$79:$R$221)</f>
        <v>38</v>
      </c>
      <c r="U171" s="226" t="n">
        <f aca="false">VLOOKUP(D171,DVactu!$A$2:$D$198,4,0)</f>
        <v>12.1183874321681</v>
      </c>
      <c r="V171" s="202" t="n">
        <f aca="false">IF(ISERROR(E171/$U171),0,E171/$U171)</f>
        <v>0</v>
      </c>
      <c r="W171" s="202" t="n">
        <f aca="false">IF(ISERROR(F171/$U171),0,F171/$U171)</f>
        <v>0</v>
      </c>
      <c r="X171" s="202" t="n">
        <f aca="false">IF(ISERROR(G171/$U171),0,G171/$U171)</f>
        <v>3584.63535211699</v>
      </c>
      <c r="Y171" s="202" t="n">
        <f aca="false">IF(ISERROR(H171/$U171),0,H171/$U171)</f>
        <v>1485.34614037997</v>
      </c>
      <c r="Z171" s="202" t="n">
        <f aca="false">IF(ISERROR(I171/$U171),0,I171/$U171)</f>
        <v>1381.37191055337</v>
      </c>
      <c r="AA171" s="202" t="n">
        <f aca="false">IF(ISERROR(J171/$U171),0,J171/$U171)</f>
        <v>1072.74999027442</v>
      </c>
      <c r="AB171" s="199" t="n">
        <f aca="false">SUM(V171:AA171)</f>
        <v>7524.10339332475</v>
      </c>
      <c r="AC171" s="202" t="n">
        <f aca="false">IF(ISERROR(L171/$U171),0,L171/$U171)</f>
        <v>1122717.66570891</v>
      </c>
    </row>
    <row r="172" customFormat="false" ht="14.65" hidden="true" customHeight="false" outlineLevel="0" collapsed="false">
      <c r="A172" s="195" t="s">
        <v>216</v>
      </c>
      <c r="B172" s="116" t="s">
        <v>142</v>
      </c>
      <c r="C172" s="196" t="s">
        <v>393</v>
      </c>
      <c r="D172" s="222" t="s">
        <v>394</v>
      </c>
      <c r="E172" s="198" t="n">
        <v>0</v>
      </c>
      <c r="F172" s="198" t="n">
        <v>0</v>
      </c>
      <c r="G172" s="198" t="n">
        <v>0</v>
      </c>
      <c r="H172" s="198" t="n">
        <v>0</v>
      </c>
      <c r="I172" s="198" t="n">
        <v>0</v>
      </c>
      <c r="J172" s="198" t="n">
        <v>454500</v>
      </c>
      <c r="K172" s="199" t="n">
        <f aca="false">SUM(E172:J172)</f>
        <v>454500</v>
      </c>
      <c r="L172" s="198" t="n">
        <v>26397530</v>
      </c>
      <c r="M172" s="29"/>
      <c r="P172" s="223" t="n">
        <f aca="false">K172/$K$21</f>
        <v>0.000175176351357526</v>
      </c>
      <c r="Q172" s="239" t="n">
        <f aca="false">RANK(P172,$P$79:$P$220)</f>
        <v>25</v>
      </c>
      <c r="R172" s="225" t="n">
        <f aca="false">L172/$L$21</f>
        <v>0.000355760721613107</v>
      </c>
      <c r="S172" s="224" t="n">
        <f aca="false">RANK(R172,$R$79:$R$221)</f>
        <v>31</v>
      </c>
      <c r="U172" s="226" t="n">
        <f aca="false">VLOOKUP(D172,DVactu!$A$2:$D$198,4,0)</f>
        <v>12.652295607854</v>
      </c>
      <c r="V172" s="202" t="n">
        <f aca="false">IF(ISERROR(E172/$U172),0,E172/$U172)</f>
        <v>0</v>
      </c>
      <c r="W172" s="202" t="n">
        <f aca="false">IF(ISERROR(F172/$U172),0,F172/$U172)</f>
        <v>0</v>
      </c>
      <c r="X172" s="202" t="n">
        <f aca="false">IF(ISERROR(G172/$U172),0,G172/$U172)</f>
        <v>0</v>
      </c>
      <c r="Y172" s="202" t="n">
        <f aca="false">IF(ISERROR(H172/$U172),0,H172/$U172)</f>
        <v>0</v>
      </c>
      <c r="Z172" s="202" t="n">
        <f aca="false">IF(ISERROR(I172/$U172),0,I172/$U172)</f>
        <v>0</v>
      </c>
      <c r="AA172" s="202" t="n">
        <f aca="false">IF(ISERROR(J172/$U172),0,J172/$U172)</f>
        <v>35922.3348937458</v>
      </c>
      <c r="AB172" s="199" t="n">
        <f aca="false">SUM(V172:AA172)</f>
        <v>35922.3348937458</v>
      </c>
      <c r="AC172" s="202" t="n">
        <f aca="false">IF(ISERROR(L172/$U172),0,L172/$U172)</f>
        <v>2086382.64692563</v>
      </c>
    </row>
    <row r="173" customFormat="false" ht="14.65" hidden="true" customHeight="false" outlineLevel="0" collapsed="false">
      <c r="A173" s="195" t="s">
        <v>216</v>
      </c>
      <c r="B173" s="116" t="s">
        <v>142</v>
      </c>
      <c r="C173" s="196" t="s">
        <v>395</v>
      </c>
      <c r="D173" s="222" t="s">
        <v>396</v>
      </c>
      <c r="E173" s="198" t="n">
        <v>0</v>
      </c>
      <c r="F173" s="198" t="n">
        <v>0</v>
      </c>
      <c r="G173" s="198" t="n">
        <v>0</v>
      </c>
      <c r="H173" s="198" t="n">
        <v>0</v>
      </c>
      <c r="I173" s="198" t="n">
        <v>0</v>
      </c>
      <c r="J173" s="198" t="n">
        <v>0</v>
      </c>
      <c r="K173" s="199" t="n">
        <f aca="false">SUM(E173:J173)</f>
        <v>0</v>
      </c>
      <c r="L173" s="198" t="n">
        <v>0</v>
      </c>
      <c r="M173" s="29"/>
      <c r="P173" s="223" t="n">
        <f aca="false">K173/$K$21</f>
        <v>0</v>
      </c>
      <c r="Q173" s="239" t="n">
        <f aca="false">RANK(P173,$P$79:$P$220)</f>
        <v>36</v>
      </c>
      <c r="R173" s="225" t="n">
        <f aca="false">L173/$L$21</f>
        <v>0</v>
      </c>
      <c r="S173" s="224" t="n">
        <f aca="false">RANK(R173,$R$79:$R$221)</f>
        <v>69</v>
      </c>
      <c r="U173" s="226" t="e">
        <f aca="false">VLOOKUP(D173,DVactu!$A$2:$D$198,4,0)</f>
        <v>#N/A</v>
      </c>
      <c r="V173" s="202" t="n">
        <f aca="false">IF(ISERROR(E173/$U173),0,E173/$U173)</f>
        <v>0</v>
      </c>
      <c r="W173" s="202" t="n">
        <f aca="false">IF(ISERROR(F173/$U173),0,F173/$U173)</f>
        <v>0</v>
      </c>
      <c r="X173" s="202" t="n">
        <f aca="false">IF(ISERROR(G173/$U173),0,G173/$U173)</f>
        <v>0</v>
      </c>
      <c r="Y173" s="202" t="n">
        <f aca="false">IF(ISERROR(H173/$U173),0,H173/$U173)</f>
        <v>0</v>
      </c>
      <c r="Z173" s="202" t="n">
        <f aca="false">IF(ISERROR(I173/$U173),0,I173/$U173)</f>
        <v>0</v>
      </c>
      <c r="AA173" s="202" t="n">
        <f aca="false">IF(ISERROR(J173/$U173),0,J173/$U173)</f>
        <v>0</v>
      </c>
      <c r="AB173" s="199" t="n">
        <f aca="false">SUM(V173:AA173)</f>
        <v>0</v>
      </c>
      <c r="AC173" s="202" t="n">
        <f aca="false">IF(ISERROR(L173/$U173),0,L173/$U173)</f>
        <v>0</v>
      </c>
    </row>
    <row r="174" customFormat="false" ht="12.8" hidden="false" customHeight="false" outlineLevel="0" collapsed="false">
      <c r="A174" s="227" t="s">
        <v>216</v>
      </c>
      <c r="B174" s="227" t="s">
        <v>142</v>
      </c>
      <c r="C174" s="227" t="s">
        <v>397</v>
      </c>
      <c r="D174" s="228" t="s">
        <v>398</v>
      </c>
      <c r="E174" s="229" t="n">
        <v>0</v>
      </c>
      <c r="F174" s="229" t="n">
        <v>0</v>
      </c>
      <c r="G174" s="229" t="n">
        <v>431587100</v>
      </c>
      <c r="H174" s="229" t="n">
        <v>320345879</v>
      </c>
      <c r="I174" s="229" t="n">
        <v>49077469</v>
      </c>
      <c r="J174" s="229" t="n">
        <v>10231200</v>
      </c>
      <c r="K174" s="230" t="n">
        <f aca="false">SUM(E174:J174)</f>
        <v>811241648</v>
      </c>
      <c r="L174" s="229" t="n">
        <v>11199253342.92</v>
      </c>
      <c r="M174" s="231" t="n">
        <f aca="false">K174*$O$15/1000</f>
        <v>5720605.68781333</v>
      </c>
      <c r="P174" s="234" t="n">
        <f aca="false">K174/$K$21</f>
        <v>0.312674041729167</v>
      </c>
      <c r="Q174" s="235" t="n">
        <f aca="false">RANK(P174,$P$79:$P$220)</f>
        <v>1</v>
      </c>
      <c r="R174" s="225" t="n">
        <f aca="false">L174/$L$21</f>
        <v>0.150932850566141</v>
      </c>
      <c r="S174" s="235" t="n">
        <f aca="false">RANK(R174,$R$79:$R$221)</f>
        <v>3</v>
      </c>
      <c r="U174" s="226" t="n">
        <f aca="false">VLOOKUP(D174,DVactu!$A$2:$D$198,4,0)</f>
        <v>14.1339393987664</v>
      </c>
      <c r="V174" s="202" t="n">
        <f aca="false">IF(ISERROR(E174/$U174),0,E174/$U174)</f>
        <v>0</v>
      </c>
      <c r="W174" s="202" t="n">
        <f aca="false">IF(ISERROR(F174/$U174),0,F174/$U174)</f>
        <v>0</v>
      </c>
      <c r="X174" s="202" t="n">
        <f aca="false">IF(ISERROR(G174/$U174),0,G174/$U174)</f>
        <v>30535513.6896702</v>
      </c>
      <c r="Y174" s="202" t="n">
        <f aca="false">IF(ISERROR(H174/$U174),0,H174/$U174)</f>
        <v>22665010.0840223</v>
      </c>
      <c r="Z174" s="202" t="n">
        <f aca="false">IF(ISERROR(I174/$U174),0,I174/$U174)</f>
        <v>3472313.52953752</v>
      </c>
      <c r="AA174" s="202" t="n">
        <f aca="false">IF(ISERROR(J174/$U174),0,J174/$U174)</f>
        <v>723874.619194488</v>
      </c>
      <c r="AB174" s="199" t="n">
        <f aca="false">SUM(V174:AA174)</f>
        <v>57396711.9224244</v>
      </c>
      <c r="AC174" s="202" t="n">
        <f aca="false">IF(ISERROR(L174/$U174),0,L174/$U174)</f>
        <v>792366022.447886</v>
      </c>
    </row>
    <row r="175" customFormat="false" ht="12.8" hidden="true" customHeight="false" outlineLevel="0" collapsed="false">
      <c r="A175" s="195" t="s">
        <v>216</v>
      </c>
      <c r="B175" s="116" t="s">
        <v>142</v>
      </c>
      <c r="C175" s="196" t="s">
        <v>399</v>
      </c>
      <c r="D175" s="222" t="s">
        <v>400</v>
      </c>
      <c r="E175" s="198" t="n">
        <v>0</v>
      </c>
      <c r="F175" s="198" t="n">
        <v>0</v>
      </c>
      <c r="G175" s="198" t="n">
        <v>0</v>
      </c>
      <c r="H175" s="198" t="n">
        <v>0</v>
      </c>
      <c r="I175" s="198" t="n">
        <v>0</v>
      </c>
      <c r="J175" s="198" t="n">
        <v>0</v>
      </c>
      <c r="K175" s="199" t="n">
        <f aca="false">SUM(E175:J175)</f>
        <v>0</v>
      </c>
      <c r="L175" s="198" t="n">
        <v>0</v>
      </c>
      <c r="M175" s="29"/>
      <c r="P175" s="223" t="n">
        <f aca="false">K175/$K$21</f>
        <v>0</v>
      </c>
      <c r="Q175" s="239" t="n">
        <f aca="false">RANK(P175,$P$79:$P$220)</f>
        <v>36</v>
      </c>
      <c r="R175" s="225" t="n">
        <f aca="false">L175/$L$21</f>
        <v>0</v>
      </c>
      <c r="S175" s="224" t="n">
        <f aca="false">RANK(R175,$R$79:$R$221)</f>
        <v>69</v>
      </c>
      <c r="U175" s="226" t="e">
        <f aca="false">VLOOKUP(D175,DVactu!$A$2:$D$198,4,0)</f>
        <v>#N/A</v>
      </c>
      <c r="V175" s="202" t="n">
        <f aca="false">IF(ISERROR(E175/$U175),0,E175/$U175)</f>
        <v>0</v>
      </c>
      <c r="W175" s="202" t="n">
        <f aca="false">IF(ISERROR(F175/$U175),0,F175/$U175)</f>
        <v>0</v>
      </c>
      <c r="X175" s="202" t="n">
        <f aca="false">IF(ISERROR(G175/$U175),0,G175/$U175)</f>
        <v>0</v>
      </c>
      <c r="Y175" s="202" t="n">
        <f aca="false">IF(ISERROR(H175/$U175),0,H175/$U175)</f>
        <v>0</v>
      </c>
      <c r="Z175" s="202" t="n">
        <f aca="false">IF(ISERROR(I175/$U175),0,I175/$U175)</f>
        <v>0</v>
      </c>
      <c r="AA175" s="202" t="n">
        <f aca="false">IF(ISERROR(J175/$U175),0,J175/$U175)</f>
        <v>0</v>
      </c>
      <c r="AB175" s="199"/>
      <c r="AC175" s="202" t="n">
        <f aca="false">IF(ISERROR(L175/$U175),0,L175/$U175)</f>
        <v>0</v>
      </c>
    </row>
    <row r="176" customFormat="false" ht="28.35" hidden="true" customHeight="false" outlineLevel="0" collapsed="false">
      <c r="A176" s="195" t="s">
        <v>216</v>
      </c>
      <c r="B176" s="116" t="s">
        <v>142</v>
      </c>
      <c r="C176" s="196" t="s">
        <v>401</v>
      </c>
      <c r="D176" s="222" t="s">
        <v>402</v>
      </c>
      <c r="E176" s="198" t="n">
        <v>0</v>
      </c>
      <c r="F176" s="198" t="n">
        <v>0</v>
      </c>
      <c r="G176" s="198" t="n">
        <v>0</v>
      </c>
      <c r="H176" s="198" t="n">
        <v>0</v>
      </c>
      <c r="I176" s="198" t="n">
        <v>0</v>
      </c>
      <c r="J176" s="198" t="n">
        <v>0</v>
      </c>
      <c r="K176" s="199" t="n">
        <f aca="false">SUM(E176:J176)</f>
        <v>0</v>
      </c>
      <c r="L176" s="198" t="n">
        <v>0</v>
      </c>
      <c r="M176" s="29"/>
      <c r="P176" s="223" t="n">
        <f aca="false">K176/$K$21</f>
        <v>0</v>
      </c>
      <c r="Q176" s="239" t="n">
        <f aca="false">RANK(P176,$P$79:$P$220)</f>
        <v>36</v>
      </c>
      <c r="R176" s="225" t="n">
        <f aca="false">L176/$L$21</f>
        <v>0</v>
      </c>
      <c r="S176" s="224" t="n">
        <f aca="false">RANK(R176,$R$79:$R$221)</f>
        <v>69</v>
      </c>
      <c r="U176" s="226" t="e">
        <f aca="false">VLOOKUP(D176,DVactu!$A$2:$D$198,4,0)</f>
        <v>#N/A</v>
      </c>
      <c r="V176" s="202" t="n">
        <f aca="false">IF(ISERROR(E176/$U176),0,E176/$U176)</f>
        <v>0</v>
      </c>
      <c r="W176" s="202" t="n">
        <f aca="false">IF(ISERROR(F176/$U176),0,F176/$U176)</f>
        <v>0</v>
      </c>
      <c r="X176" s="202" t="n">
        <f aca="false">IF(ISERROR(G176/$U176),0,G176/$U176)</f>
        <v>0</v>
      </c>
      <c r="Y176" s="202" t="n">
        <f aca="false">IF(ISERROR(H176/$U176),0,H176/$U176)</f>
        <v>0</v>
      </c>
      <c r="Z176" s="202" t="n">
        <f aca="false">IF(ISERROR(I176/$U176),0,I176/$U176)</f>
        <v>0</v>
      </c>
      <c r="AA176" s="202" t="n">
        <f aca="false">IF(ISERROR(J176/$U176),0,J176/$U176)</f>
        <v>0</v>
      </c>
      <c r="AB176" s="199"/>
      <c r="AC176" s="202" t="n">
        <f aca="false">IF(ISERROR(L176/$U176),0,L176/$U176)</f>
        <v>0</v>
      </c>
    </row>
    <row r="177" customFormat="false" ht="12.8" hidden="true" customHeight="false" outlineLevel="0" collapsed="false">
      <c r="A177" s="195" t="s">
        <v>216</v>
      </c>
      <c r="B177" s="116" t="s">
        <v>142</v>
      </c>
      <c r="C177" s="196" t="s">
        <v>403</v>
      </c>
      <c r="D177" s="222" t="s">
        <v>404</v>
      </c>
      <c r="E177" s="198" t="n">
        <v>0</v>
      </c>
      <c r="F177" s="198" t="n">
        <v>0</v>
      </c>
      <c r="G177" s="198" t="n">
        <v>0</v>
      </c>
      <c r="H177" s="198" t="n">
        <v>0</v>
      </c>
      <c r="I177" s="198" t="n">
        <v>0</v>
      </c>
      <c r="J177" s="198" t="n">
        <v>0</v>
      </c>
      <c r="K177" s="199" t="n">
        <f aca="false">SUM(E177:J177)</f>
        <v>0</v>
      </c>
      <c r="L177" s="198" t="n">
        <v>0</v>
      </c>
      <c r="M177" s="29"/>
      <c r="P177" s="223" t="n">
        <f aca="false">K177/$K$21</f>
        <v>0</v>
      </c>
      <c r="Q177" s="239" t="n">
        <f aca="false">RANK(P177,$P$79:$P$220)</f>
        <v>36</v>
      </c>
      <c r="R177" s="225" t="n">
        <f aca="false">L177/$L$21</f>
        <v>0</v>
      </c>
      <c r="S177" s="224" t="n">
        <f aca="false">RANK(R177,$R$79:$R$221)</f>
        <v>69</v>
      </c>
      <c r="U177" s="226" t="n">
        <f aca="false">VLOOKUP(D177,DVactu!$A$2:$D$198,4,0)</f>
        <v>17.9837146326911</v>
      </c>
      <c r="V177" s="202" t="n">
        <f aca="false">IF(ISERROR(E177/$U177),0,E177/$U177)</f>
        <v>0</v>
      </c>
      <c r="W177" s="202" t="n">
        <f aca="false">IF(ISERROR(F177/$U177),0,F177/$U177)</f>
        <v>0</v>
      </c>
      <c r="X177" s="202" t="n">
        <f aca="false">IF(ISERROR(G177/$U177),0,G177/$U177)</f>
        <v>0</v>
      </c>
      <c r="Y177" s="202" t="n">
        <f aca="false">IF(ISERROR(H177/$U177),0,H177/$U177)</f>
        <v>0</v>
      </c>
      <c r="Z177" s="202" t="n">
        <f aca="false">IF(ISERROR(I177/$U177),0,I177/$U177)</f>
        <v>0</v>
      </c>
      <c r="AA177" s="202" t="n">
        <f aca="false">IF(ISERROR(J177/$U177),0,J177/$U177)</f>
        <v>0</v>
      </c>
      <c r="AB177" s="199" t="n">
        <f aca="false">SUM(V177:AA177)</f>
        <v>0</v>
      </c>
      <c r="AC177" s="202" t="n">
        <f aca="false">IF(ISERROR(L177/$U177),0,L177/$U177)</f>
        <v>0</v>
      </c>
    </row>
    <row r="178" customFormat="false" ht="12.8" hidden="true" customHeight="false" outlineLevel="0" collapsed="false">
      <c r="A178" s="195" t="s">
        <v>216</v>
      </c>
      <c r="B178" s="116" t="s">
        <v>142</v>
      </c>
      <c r="C178" s="196" t="s">
        <v>405</v>
      </c>
      <c r="D178" s="222" t="s">
        <v>406</v>
      </c>
      <c r="E178" s="198" t="n">
        <v>0</v>
      </c>
      <c r="F178" s="198" t="n">
        <v>0</v>
      </c>
      <c r="G178" s="198" t="n">
        <v>0</v>
      </c>
      <c r="H178" s="198" t="n">
        <v>0</v>
      </c>
      <c r="I178" s="198" t="n">
        <v>0</v>
      </c>
      <c r="J178" s="198" t="n">
        <v>0</v>
      </c>
      <c r="K178" s="199" t="n">
        <f aca="false">SUM(E178:J178)</f>
        <v>0</v>
      </c>
      <c r="L178" s="198" t="n">
        <v>0</v>
      </c>
      <c r="M178" s="29"/>
      <c r="P178" s="223"/>
      <c r="Q178" s="239"/>
      <c r="R178" s="225"/>
      <c r="S178" s="224"/>
      <c r="U178" s="226" t="n">
        <f aca="false">VLOOKUP(D178,DVactu!$A$2:$D$198,4,0)</f>
        <v>17.9837146326911</v>
      </c>
      <c r="V178" s="202" t="n">
        <f aca="false">IF(ISERROR(E178/$U178),0,E178/$U178)</f>
        <v>0</v>
      </c>
      <c r="W178" s="202" t="n">
        <f aca="false">IF(ISERROR(F178/$U178),0,F178/$U178)</f>
        <v>0</v>
      </c>
      <c r="X178" s="202" t="n">
        <f aca="false">IF(ISERROR(G178/$U178),0,G178/$U178)</f>
        <v>0</v>
      </c>
      <c r="Y178" s="202" t="n">
        <f aca="false">IF(ISERROR(H178/$U178),0,H178/$U178)</f>
        <v>0</v>
      </c>
      <c r="Z178" s="202" t="n">
        <f aca="false">IF(ISERROR(I178/$U178),0,I178/$U178)</f>
        <v>0</v>
      </c>
      <c r="AA178" s="202" t="n">
        <f aca="false">IF(ISERROR(J178/$U178),0,J178/$U178)</f>
        <v>0</v>
      </c>
      <c r="AB178" s="199" t="n">
        <f aca="false">SUM(V178:AA178)</f>
        <v>0</v>
      </c>
      <c r="AC178" s="202" t="n">
        <f aca="false">IF(ISERROR(L178/$U178),0,L178/$U178)</f>
        <v>0</v>
      </c>
    </row>
    <row r="179" customFormat="false" ht="18.9" hidden="true" customHeight="true" outlineLevel="0" collapsed="false">
      <c r="A179" s="195" t="s">
        <v>216</v>
      </c>
      <c r="B179" s="116" t="s">
        <v>142</v>
      </c>
      <c r="C179" s="196" t="s">
        <v>407</v>
      </c>
      <c r="D179" s="222" t="s">
        <v>408</v>
      </c>
      <c r="E179" s="198" t="n">
        <v>0</v>
      </c>
      <c r="F179" s="198" t="n">
        <v>0</v>
      </c>
      <c r="G179" s="198" t="n">
        <v>0</v>
      </c>
      <c r="H179" s="198" t="n">
        <v>0</v>
      </c>
      <c r="I179" s="198" t="n">
        <v>0</v>
      </c>
      <c r="J179" s="198" t="n">
        <v>0</v>
      </c>
      <c r="K179" s="199" t="n">
        <f aca="false">SUM(E179:J179)</f>
        <v>0</v>
      </c>
      <c r="L179" s="198" t="n">
        <v>0</v>
      </c>
      <c r="M179" s="29"/>
      <c r="P179" s="223"/>
      <c r="Q179" s="239"/>
      <c r="R179" s="225"/>
      <c r="S179" s="224"/>
      <c r="U179" s="226" t="n">
        <f aca="false">VLOOKUP(D179,DVactu!$A$2:$D$198,4,0)</f>
        <v>15.03</v>
      </c>
      <c r="V179" s="202" t="n">
        <f aca="false">IF(ISERROR(E179/$U179),0,E179/$U179)</f>
        <v>0</v>
      </c>
      <c r="W179" s="202" t="n">
        <f aca="false">IF(ISERROR(F179/$U179),0,F179/$U179)</f>
        <v>0</v>
      </c>
      <c r="X179" s="202" t="n">
        <f aca="false">IF(ISERROR(G179/$U179),0,G179/$U179)</f>
        <v>0</v>
      </c>
      <c r="Y179" s="202" t="n">
        <f aca="false">IF(ISERROR(H179/$U179),0,H179/$U179)</f>
        <v>0</v>
      </c>
      <c r="Z179" s="202" t="n">
        <f aca="false">IF(ISERROR(I179/$U179),0,I179/$U179)</f>
        <v>0</v>
      </c>
      <c r="AA179" s="202" t="n">
        <f aca="false">IF(ISERROR(J179/$U179),0,J179/$U179)</f>
        <v>0</v>
      </c>
      <c r="AB179" s="199" t="n">
        <f aca="false">SUM(V179:AA179)</f>
        <v>0</v>
      </c>
      <c r="AC179" s="202" t="n">
        <f aca="false">IF(ISERROR(L179/$U179),0,L179/$U179)</f>
        <v>0</v>
      </c>
    </row>
    <row r="180" customFormat="false" ht="12.8" hidden="true" customHeight="false" outlineLevel="0" collapsed="false">
      <c r="A180" s="195" t="s">
        <v>216</v>
      </c>
      <c r="B180" s="116" t="s">
        <v>142</v>
      </c>
      <c r="C180" s="196" t="s">
        <v>343</v>
      </c>
      <c r="D180" s="222" t="s">
        <v>409</v>
      </c>
      <c r="E180" s="198" t="n">
        <v>0</v>
      </c>
      <c r="F180" s="198" t="n">
        <v>0</v>
      </c>
      <c r="G180" s="198" t="n">
        <v>0</v>
      </c>
      <c r="H180" s="198" t="n">
        <v>0</v>
      </c>
      <c r="I180" s="198" t="n">
        <v>0</v>
      </c>
      <c r="J180" s="198" t="n">
        <v>0</v>
      </c>
      <c r="K180" s="199" t="n">
        <f aca="false">SUM(E180:J180)</f>
        <v>0</v>
      </c>
      <c r="L180" s="198" t="n">
        <v>717250</v>
      </c>
      <c r="M180" s="29"/>
      <c r="P180" s="223"/>
      <c r="Q180" s="239"/>
      <c r="R180" s="225"/>
      <c r="S180" s="224"/>
      <c r="U180" s="226" t="e">
        <f aca="false">VLOOKUP(D183,DVactu!$A$2:$D$198,4,0)</f>
        <v>#N/A</v>
      </c>
      <c r="V180" s="202" t="n">
        <f aca="false">IF(ISERROR(E180/$U180),0,E180/$U180)</f>
        <v>0</v>
      </c>
      <c r="W180" s="202" t="n">
        <f aca="false">IF(ISERROR(F180/$U180),0,F180/$U180)</f>
        <v>0</v>
      </c>
      <c r="X180" s="202" t="n">
        <f aca="false">IF(ISERROR(G180/$U180),0,G180/$U180)</f>
        <v>0</v>
      </c>
      <c r="Y180" s="202" t="n">
        <f aca="false">IF(ISERROR(H180/$U180),0,H180/$U180)</f>
        <v>0</v>
      </c>
      <c r="Z180" s="202" t="n">
        <f aca="false">IF(ISERROR(I180/$U180),0,I180/$U180)</f>
        <v>0</v>
      </c>
      <c r="AA180" s="202" t="n">
        <f aca="false">IF(ISERROR(J180/$U180),0,J180/$U180)</f>
        <v>0</v>
      </c>
      <c r="AB180" s="199" t="n">
        <f aca="false">SUM(V180:AA180)</f>
        <v>0</v>
      </c>
      <c r="AC180" s="202" t="n">
        <f aca="false">IF(ISERROR(L180/$U180),0,L180/$U180)</f>
        <v>0</v>
      </c>
    </row>
    <row r="181" customFormat="false" ht="19.4" hidden="true" customHeight="false" outlineLevel="0" collapsed="false">
      <c r="A181" s="195" t="s">
        <v>216</v>
      </c>
      <c r="B181" s="116" t="s">
        <v>142</v>
      </c>
      <c r="C181" s="196" t="s">
        <v>410</v>
      </c>
      <c r="D181" s="222" t="s">
        <v>411</v>
      </c>
      <c r="E181" s="198" t="n">
        <v>0</v>
      </c>
      <c r="F181" s="198" t="n">
        <v>0</v>
      </c>
      <c r="G181" s="198" t="n">
        <v>0</v>
      </c>
      <c r="H181" s="198" t="n">
        <v>0</v>
      </c>
      <c r="I181" s="198" t="n">
        <v>0</v>
      </c>
      <c r="J181" s="198" t="n">
        <v>0</v>
      </c>
      <c r="K181" s="199" t="n">
        <f aca="false">SUM(E181:J181)</f>
        <v>0</v>
      </c>
      <c r="L181" s="198" t="n">
        <v>0</v>
      </c>
      <c r="M181" s="29"/>
      <c r="P181" s="223" t="n">
        <f aca="false">K181/$K$21</f>
        <v>0</v>
      </c>
      <c r="Q181" s="239" t="n">
        <f aca="false">RANK(P181,$P$79:$P$220)</f>
        <v>36</v>
      </c>
      <c r="R181" s="225" t="n">
        <f aca="false">L181/$L$21</f>
        <v>0</v>
      </c>
      <c r="S181" s="224" t="n">
        <f aca="false">RANK(R181,$R$79:$R$221)</f>
        <v>69</v>
      </c>
      <c r="U181" s="226" t="e">
        <f aca="false">VLOOKUP(D181,DVactu!$A$2:$D$198,4,0)</f>
        <v>#N/A</v>
      </c>
      <c r="V181" s="202" t="n">
        <f aca="false">IF(ISERROR(E181/$U181),0,E181/$U181)</f>
        <v>0</v>
      </c>
      <c r="W181" s="202" t="n">
        <f aca="false">IF(ISERROR(F181/$U181),0,F181/$U181)</f>
        <v>0</v>
      </c>
      <c r="X181" s="202" t="n">
        <f aca="false">IF(ISERROR(G181/$U181),0,G181/$U181)</f>
        <v>0</v>
      </c>
      <c r="Y181" s="202" t="n">
        <f aca="false">IF(ISERROR(H181/$U181),0,H181/$U181)</f>
        <v>0</v>
      </c>
      <c r="Z181" s="202" t="n">
        <f aca="false">IF(ISERROR(I181/$U181),0,I181/$U181)</f>
        <v>0</v>
      </c>
      <c r="AA181" s="202" t="n">
        <f aca="false">IF(ISERROR(J181/$U181),0,J181/$U181)</f>
        <v>0</v>
      </c>
      <c r="AB181" s="199" t="n">
        <f aca="false">SUM(V181:AA181)</f>
        <v>0</v>
      </c>
      <c r="AC181" s="202" t="n">
        <f aca="false">IF(ISERROR(L181/$U181),0,L181/$U181)</f>
        <v>0</v>
      </c>
    </row>
    <row r="182" customFormat="false" ht="14.65" hidden="true" customHeight="false" outlineLevel="0" collapsed="false">
      <c r="A182" s="195" t="s">
        <v>216</v>
      </c>
      <c r="B182" s="116" t="s">
        <v>142</v>
      </c>
      <c r="C182" s="196" t="s">
        <v>412</v>
      </c>
      <c r="D182" s="222" t="s">
        <v>413</v>
      </c>
      <c r="E182" s="198" t="n">
        <v>0</v>
      </c>
      <c r="F182" s="198" t="n">
        <v>0</v>
      </c>
      <c r="G182" s="198" t="n">
        <v>0</v>
      </c>
      <c r="H182" s="198" t="n">
        <v>0</v>
      </c>
      <c r="I182" s="198" t="n">
        <v>0</v>
      </c>
      <c r="J182" s="198" t="n">
        <v>0</v>
      </c>
      <c r="K182" s="199" t="n">
        <f aca="false">SUM(E182:J182)</f>
        <v>0</v>
      </c>
      <c r="L182" s="198" t="n">
        <v>0</v>
      </c>
      <c r="M182" s="29"/>
      <c r="P182" s="223" t="n">
        <f aca="false">K182/$K$21</f>
        <v>0</v>
      </c>
      <c r="Q182" s="239" t="n">
        <f aca="false">RANK(P182,$P$79:$P$220)</f>
        <v>36</v>
      </c>
      <c r="R182" s="225" t="n">
        <f aca="false">L182/$L$21</f>
        <v>0</v>
      </c>
      <c r="S182" s="224" t="n">
        <f aca="false">RANK(R182,$R$79:$R$221)</f>
        <v>69</v>
      </c>
      <c r="U182" s="226" t="e">
        <f aca="false">VLOOKUP(D182,DVactu!$A$2:$D$198,4,0)</f>
        <v>#N/A</v>
      </c>
      <c r="V182" s="202" t="n">
        <f aca="false">IF(ISERROR(E182/$U182),0,E182/$U182)</f>
        <v>0</v>
      </c>
      <c r="W182" s="202" t="n">
        <f aca="false">IF(ISERROR(F182/$U182),0,F182/$U182)</f>
        <v>0</v>
      </c>
      <c r="X182" s="202" t="n">
        <f aca="false">IF(ISERROR(G182/$U182),0,G182/$U182)</f>
        <v>0</v>
      </c>
      <c r="Y182" s="202" t="n">
        <f aca="false">IF(ISERROR(H182/$U182),0,H182/$U182)</f>
        <v>0</v>
      </c>
      <c r="Z182" s="202" t="n">
        <f aca="false">IF(ISERROR(I182/$U182),0,I182/$U182)</f>
        <v>0</v>
      </c>
      <c r="AA182" s="202" t="n">
        <f aca="false">IF(ISERROR(J182/$U182),0,J182/$U182)</f>
        <v>0</v>
      </c>
      <c r="AB182" s="199" t="n">
        <f aca="false">SUM(V182:AA182)</f>
        <v>0</v>
      </c>
      <c r="AC182" s="202" t="n">
        <f aca="false">IF(ISERROR(L182/$U182),0,L182/$U182)</f>
        <v>0</v>
      </c>
    </row>
    <row r="183" customFormat="false" ht="14.65" hidden="true" customHeight="false" outlineLevel="0" collapsed="false">
      <c r="A183" s="195" t="s">
        <v>216</v>
      </c>
      <c r="B183" s="116" t="s">
        <v>142</v>
      </c>
      <c r="C183" s="196" t="s">
        <v>414</v>
      </c>
      <c r="D183" s="222" t="s">
        <v>415</v>
      </c>
      <c r="E183" s="198" t="n">
        <v>0</v>
      </c>
      <c r="F183" s="198" t="n">
        <v>0</v>
      </c>
      <c r="G183" s="198" t="n">
        <v>0</v>
      </c>
      <c r="H183" s="198" t="n">
        <v>0</v>
      </c>
      <c r="I183" s="198" t="n">
        <v>0</v>
      </c>
      <c r="J183" s="198" t="n">
        <v>0</v>
      </c>
      <c r="K183" s="199" t="n">
        <f aca="false">SUM(E183:J183)</f>
        <v>0</v>
      </c>
      <c r="L183" s="198" t="n">
        <v>19600</v>
      </c>
      <c r="M183" s="29"/>
      <c r="P183" s="223" t="n">
        <f aca="false">K183/$K$21</f>
        <v>0</v>
      </c>
      <c r="Q183" s="239" t="n">
        <f aca="false">RANK(P183,$P$79:$P$220)</f>
        <v>36</v>
      </c>
      <c r="R183" s="225" t="n">
        <f aca="false">L183/$L$21</f>
        <v>2.64150098271198E-007</v>
      </c>
      <c r="S183" s="224" t="n">
        <f aca="false">RANK(R183,$R$79:$R$221)</f>
        <v>68</v>
      </c>
      <c r="U183" s="226" t="e">
        <f aca="false">VLOOKUP(D183,DVactu!$A$2:$D$198,4,0)</f>
        <v>#N/A</v>
      </c>
      <c r="V183" s="202" t="n">
        <f aca="false">IF(ISERROR(E183/$U183),0,E183/$U183)</f>
        <v>0</v>
      </c>
      <c r="W183" s="202" t="n">
        <f aca="false">IF(ISERROR(F183/$U183),0,F183/$U183)</f>
        <v>0</v>
      </c>
      <c r="X183" s="202" t="n">
        <f aca="false">IF(ISERROR(G183/$U183),0,G183/$U183)</f>
        <v>0</v>
      </c>
      <c r="Y183" s="202" t="n">
        <f aca="false">IF(ISERROR(H183/$U183),0,H183/$U183)</f>
        <v>0</v>
      </c>
      <c r="Z183" s="202" t="n">
        <f aca="false">IF(ISERROR(I183/$U183),0,I183/$U183)</f>
        <v>0</v>
      </c>
      <c r="AA183" s="202" t="n">
        <f aca="false">IF(ISERROR(J183/$U183),0,J183/$U183)</f>
        <v>0</v>
      </c>
      <c r="AB183" s="199" t="n">
        <f aca="false">SUM(V183:AA183)</f>
        <v>0</v>
      </c>
      <c r="AC183" s="202" t="n">
        <f aca="false">IF(ISERROR(L183/$U183),0,L183/$U183)</f>
        <v>0</v>
      </c>
    </row>
    <row r="184" customFormat="false" ht="14.65" hidden="true" customHeight="false" outlineLevel="0" collapsed="false">
      <c r="A184" s="195" t="s">
        <v>216</v>
      </c>
      <c r="B184" s="116" t="s">
        <v>142</v>
      </c>
      <c r="C184" s="196" t="s">
        <v>416</v>
      </c>
      <c r="D184" s="222" t="s">
        <v>417</v>
      </c>
      <c r="E184" s="198" t="n">
        <v>0</v>
      </c>
      <c r="F184" s="198" t="n">
        <v>0</v>
      </c>
      <c r="G184" s="198" t="n">
        <v>0</v>
      </c>
      <c r="H184" s="198" t="n">
        <v>0</v>
      </c>
      <c r="I184" s="198" t="n">
        <v>0</v>
      </c>
      <c r="J184" s="198" t="n">
        <v>0</v>
      </c>
      <c r="K184" s="199" t="n">
        <f aca="false">SUM(E184:J184)</f>
        <v>0</v>
      </c>
      <c r="L184" s="198" t="n">
        <v>0</v>
      </c>
      <c r="M184" s="29"/>
      <c r="P184" s="223" t="n">
        <f aca="false">K184/$K$21</f>
        <v>0</v>
      </c>
      <c r="Q184" s="239" t="n">
        <f aca="false">RANK(P184,$P$79:$P$220)</f>
        <v>36</v>
      </c>
      <c r="R184" s="225" t="n">
        <f aca="false">L184/$L$21</f>
        <v>0</v>
      </c>
      <c r="S184" s="224" t="n">
        <f aca="false">RANK(R184,$R$79:$R$221)</f>
        <v>69</v>
      </c>
      <c r="U184" s="226" t="e">
        <f aca="false">VLOOKUP(D184,DVactu!$A$2:$D$198,4,0)</f>
        <v>#N/A</v>
      </c>
      <c r="V184" s="202" t="n">
        <f aca="false">IF(ISERROR(E184/$U184),0,E184/$U184)</f>
        <v>0</v>
      </c>
      <c r="W184" s="202" t="n">
        <f aca="false">IF(ISERROR(F184/$U184),0,F184/$U184)</f>
        <v>0</v>
      </c>
      <c r="X184" s="202" t="n">
        <f aca="false">IF(ISERROR(G184/$U184),0,G184/$U184)</f>
        <v>0</v>
      </c>
      <c r="Y184" s="202" t="n">
        <f aca="false">IF(ISERROR(H184/$U184),0,H184/$U184)</f>
        <v>0</v>
      </c>
      <c r="Z184" s="202" t="n">
        <f aca="false">IF(ISERROR(I184/$U184),0,I184/$U184)</f>
        <v>0</v>
      </c>
      <c r="AA184" s="202" t="n">
        <f aca="false">IF(ISERROR(J184/$U184),0,J184/$U184)</f>
        <v>0</v>
      </c>
      <c r="AB184" s="199" t="n">
        <f aca="false">SUM(V184:AA184)</f>
        <v>0</v>
      </c>
      <c r="AC184" s="202" t="n">
        <f aca="false">IF(ISERROR(L184/$U184),0,L184/$U184)</f>
        <v>0</v>
      </c>
    </row>
    <row r="185" customFormat="false" ht="14.65" hidden="true" customHeight="false" outlineLevel="0" collapsed="false">
      <c r="A185" s="195" t="s">
        <v>216</v>
      </c>
      <c r="B185" s="116" t="s">
        <v>142</v>
      </c>
      <c r="C185" s="196" t="s">
        <v>350</v>
      </c>
      <c r="D185" s="222" t="s">
        <v>418</v>
      </c>
      <c r="E185" s="198" t="n">
        <v>0</v>
      </c>
      <c r="F185" s="198" t="n">
        <v>0</v>
      </c>
      <c r="G185" s="198" t="n">
        <v>0</v>
      </c>
      <c r="H185" s="198" t="n">
        <v>0</v>
      </c>
      <c r="I185" s="198" t="n">
        <v>0</v>
      </c>
      <c r="J185" s="198" t="n">
        <v>0</v>
      </c>
      <c r="K185" s="199" t="n">
        <f aca="false">SUM(E185:J185)</f>
        <v>0</v>
      </c>
      <c r="L185" s="198" t="n">
        <v>0</v>
      </c>
      <c r="M185" s="29"/>
      <c r="P185" s="223" t="n">
        <f aca="false">K185/$K$21</f>
        <v>0</v>
      </c>
      <c r="Q185" s="239" t="n">
        <f aca="false">RANK(P185,$P$79:$P$220)</f>
        <v>36</v>
      </c>
      <c r="R185" s="225" t="n">
        <f aca="false">L185/$L$21</f>
        <v>0</v>
      </c>
      <c r="S185" s="224" t="n">
        <f aca="false">RANK(R185,$R$79:$R$221)</f>
        <v>69</v>
      </c>
      <c r="U185" s="226" t="e">
        <f aca="false">VLOOKUP(D185,DVactu!$A$2:$D$198,4,0)</f>
        <v>#N/A</v>
      </c>
      <c r="V185" s="202" t="n">
        <f aca="false">IF(ISERROR(E185/$U185),0,E185/$U185)</f>
        <v>0</v>
      </c>
      <c r="W185" s="202" t="n">
        <f aca="false">IF(ISERROR(F185/$U185),0,F185/$U185)</f>
        <v>0</v>
      </c>
      <c r="X185" s="202" t="n">
        <f aca="false">IF(ISERROR(G185/$U185),0,G185/$U185)</f>
        <v>0</v>
      </c>
      <c r="Y185" s="202" t="n">
        <f aca="false">IF(ISERROR(H185/$U185),0,H185/$U185)</f>
        <v>0</v>
      </c>
      <c r="Z185" s="202" t="n">
        <f aca="false">IF(ISERROR(I185/$U185),0,I185/$U185)</f>
        <v>0</v>
      </c>
      <c r="AA185" s="202" t="n">
        <f aca="false">IF(ISERROR(J185/$U185),0,J185/$U185)</f>
        <v>0</v>
      </c>
      <c r="AB185" s="199" t="n">
        <f aca="false">SUM(V185:AA185)</f>
        <v>0</v>
      </c>
      <c r="AC185" s="202" t="n">
        <f aca="false">IF(ISERROR(L185/$U185),0,L185/$U185)</f>
        <v>0</v>
      </c>
    </row>
    <row r="186" customFormat="false" ht="14.65" hidden="true" customHeight="false" outlineLevel="0" collapsed="false">
      <c r="A186" s="195" t="s">
        <v>216</v>
      </c>
      <c r="B186" s="116" t="s">
        <v>142</v>
      </c>
      <c r="C186" s="196" t="s">
        <v>352</v>
      </c>
      <c r="D186" s="222" t="s">
        <v>419</v>
      </c>
      <c r="E186" s="198" t="n">
        <v>0</v>
      </c>
      <c r="F186" s="198" t="n">
        <v>0</v>
      </c>
      <c r="G186" s="198" t="n">
        <v>0</v>
      </c>
      <c r="H186" s="198" t="n">
        <v>0</v>
      </c>
      <c r="I186" s="198" t="n">
        <v>0</v>
      </c>
      <c r="J186" s="198" t="n">
        <v>0</v>
      </c>
      <c r="K186" s="199" t="n">
        <f aca="false">SUM(E186:J186)</f>
        <v>0</v>
      </c>
      <c r="L186" s="198" t="n">
        <v>2337000</v>
      </c>
      <c r="M186" s="29"/>
      <c r="P186" s="223" t="n">
        <f aca="false">K186/$K$21</f>
        <v>0</v>
      </c>
      <c r="Q186" s="239" t="n">
        <f aca="false">RANK(P186,$P$79:$P$220)</f>
        <v>36</v>
      </c>
      <c r="R186" s="225" t="n">
        <f aca="false">L186/$L$21</f>
        <v>3.14958561050913E-005</v>
      </c>
      <c r="S186" s="224" t="n">
        <f aca="false">RANK(R186,$R$79:$R$221)</f>
        <v>56</v>
      </c>
      <c r="U186" s="226" t="e">
        <f aca="false">VLOOKUP(D186,DVactu!$A$2:$D$198,4,0)</f>
        <v>#N/A</v>
      </c>
      <c r="V186" s="202" t="n">
        <f aca="false">IF(ISERROR(E186/$U186),0,E186/$U186)</f>
        <v>0</v>
      </c>
      <c r="W186" s="202" t="n">
        <f aca="false">IF(ISERROR(F186/$U186),0,F186/$U186)</f>
        <v>0</v>
      </c>
      <c r="X186" s="202" t="n">
        <f aca="false">IF(ISERROR(G186/$U186),0,G186/$U186)</f>
        <v>0</v>
      </c>
      <c r="Y186" s="202" t="n">
        <f aca="false">IF(ISERROR(H186/$U186),0,H186/$U186)</f>
        <v>0</v>
      </c>
      <c r="Z186" s="202" t="n">
        <f aca="false">IF(ISERROR(I186/$U186),0,I186/$U186)</f>
        <v>0</v>
      </c>
      <c r="AA186" s="202" t="n">
        <f aca="false">IF(ISERROR(J186/$U186),0,J186/$U186)</f>
        <v>0</v>
      </c>
      <c r="AB186" s="199" t="n">
        <f aca="false">SUM(V186:AA186)</f>
        <v>0</v>
      </c>
      <c r="AC186" s="202" t="n">
        <f aca="false">IF(ISERROR(L186/$U186),0,L186/$U186)</f>
        <v>0</v>
      </c>
    </row>
    <row r="187" customFormat="false" ht="14.65" hidden="true" customHeight="false" outlineLevel="0" collapsed="false">
      <c r="A187" s="195" t="s">
        <v>216</v>
      </c>
      <c r="B187" s="116" t="s">
        <v>142</v>
      </c>
      <c r="C187" s="196" t="s">
        <v>420</v>
      </c>
      <c r="D187" s="222" t="s">
        <v>421</v>
      </c>
      <c r="E187" s="198" t="n">
        <v>0</v>
      </c>
      <c r="F187" s="198" t="n">
        <v>0</v>
      </c>
      <c r="G187" s="198" t="n">
        <v>0</v>
      </c>
      <c r="H187" s="198" t="n">
        <v>0</v>
      </c>
      <c r="I187" s="198" t="n">
        <v>0</v>
      </c>
      <c r="J187" s="198" t="n">
        <v>0</v>
      </c>
      <c r="K187" s="199" t="n">
        <f aca="false">SUM(E187:J187)</f>
        <v>0</v>
      </c>
      <c r="L187" s="198" t="n">
        <v>0</v>
      </c>
      <c r="M187" s="29"/>
      <c r="P187" s="223" t="n">
        <f aca="false">K187/$K$21</f>
        <v>0</v>
      </c>
      <c r="Q187" s="239" t="n">
        <f aca="false">RANK(P187,$P$79:$P$220)</f>
        <v>36</v>
      </c>
      <c r="R187" s="225" t="n">
        <f aca="false">L187/$L$21</f>
        <v>0</v>
      </c>
      <c r="S187" s="224" t="n">
        <f aca="false">RANK(R187,$R$79:$R$221)</f>
        <v>69</v>
      </c>
      <c r="U187" s="226" t="e">
        <f aca="false">VLOOKUP(D187,DVactu!$A$2:$D$198,4,0)</f>
        <v>#N/A</v>
      </c>
      <c r="V187" s="202" t="n">
        <f aca="false">IF(ISERROR(E187/$U187),0,E187/$U187)</f>
        <v>0</v>
      </c>
      <c r="W187" s="202" t="n">
        <f aca="false">IF(ISERROR(F187/$U187),0,F187/$U187)</f>
        <v>0</v>
      </c>
      <c r="X187" s="202" t="n">
        <f aca="false">IF(ISERROR(G187/$U187),0,G187/$U187)</f>
        <v>0</v>
      </c>
      <c r="Y187" s="202" t="n">
        <f aca="false">IF(ISERROR(H187/$U187),0,H187/$U187)</f>
        <v>0</v>
      </c>
      <c r="Z187" s="202" t="n">
        <f aca="false">IF(ISERROR(I187/$U187),0,I187/$U187)</f>
        <v>0</v>
      </c>
      <c r="AA187" s="202" t="n">
        <f aca="false">IF(ISERROR(J187/$U187),0,J187/$U187)</f>
        <v>0</v>
      </c>
      <c r="AB187" s="199" t="n">
        <f aca="false">SUM(V187:AA187)</f>
        <v>0</v>
      </c>
      <c r="AC187" s="202" t="n">
        <f aca="false">IF(ISERROR(L187/$U187),0,L187/$U187)</f>
        <v>0</v>
      </c>
    </row>
    <row r="188" customFormat="false" ht="14.65" hidden="true" customHeight="false" outlineLevel="0" collapsed="false">
      <c r="A188" s="195" t="s">
        <v>216</v>
      </c>
      <c r="B188" s="116" t="s">
        <v>142</v>
      </c>
      <c r="C188" s="196" t="s">
        <v>422</v>
      </c>
      <c r="D188" s="222" t="s">
        <v>423</v>
      </c>
      <c r="E188" s="198" t="n">
        <v>0</v>
      </c>
      <c r="F188" s="198" t="n">
        <v>0</v>
      </c>
      <c r="G188" s="198" t="n">
        <v>0</v>
      </c>
      <c r="H188" s="198" t="n">
        <v>0</v>
      </c>
      <c r="I188" s="198" t="n">
        <v>0</v>
      </c>
      <c r="J188" s="198" t="n">
        <v>0</v>
      </c>
      <c r="K188" s="199" t="n">
        <f aca="false">SUM(E188:J188)</f>
        <v>0</v>
      </c>
      <c r="L188" s="198" t="n">
        <v>0</v>
      </c>
      <c r="M188" s="29"/>
      <c r="P188" s="223" t="n">
        <f aca="false">K188/$K$21</f>
        <v>0</v>
      </c>
      <c r="Q188" s="239" t="n">
        <f aca="false">RANK(P188,$P$79:$P$220)</f>
        <v>36</v>
      </c>
      <c r="R188" s="225" t="n">
        <f aca="false">L188/$L$21</f>
        <v>0</v>
      </c>
      <c r="S188" s="224" t="n">
        <f aca="false">RANK(R188,$R$79:$R$221)</f>
        <v>69</v>
      </c>
      <c r="U188" s="226" t="e">
        <f aca="false">VLOOKUP(D188,DVactu!$A$2:$D$198,4,0)</f>
        <v>#N/A</v>
      </c>
      <c r="V188" s="202" t="n">
        <f aca="false">IF(ISERROR(E188/$U188),0,E188/$U188)</f>
        <v>0</v>
      </c>
      <c r="W188" s="202" t="n">
        <f aca="false">IF(ISERROR(F188/$U188),0,F188/$U188)</f>
        <v>0</v>
      </c>
      <c r="X188" s="202" t="n">
        <f aca="false">IF(ISERROR(G188/$U188),0,G188/$U188)</f>
        <v>0</v>
      </c>
      <c r="Y188" s="202" t="n">
        <f aca="false">IF(ISERROR(H188/$U188),0,H188/$U188)</f>
        <v>0</v>
      </c>
      <c r="Z188" s="202" t="n">
        <f aca="false">IF(ISERROR(I188/$U188),0,I188/$U188)</f>
        <v>0</v>
      </c>
      <c r="AA188" s="202" t="n">
        <f aca="false">IF(ISERROR(J188/$U188),0,J188/$U188)</f>
        <v>0</v>
      </c>
      <c r="AB188" s="199" t="n">
        <f aca="false">SUM(V188:AA188)</f>
        <v>0</v>
      </c>
      <c r="AC188" s="202" t="n">
        <f aca="false">IF(ISERROR(L188/$U188),0,L188/$U188)</f>
        <v>0</v>
      </c>
    </row>
    <row r="189" customFormat="false" ht="14.65" hidden="true" customHeight="false" outlineLevel="0" collapsed="false">
      <c r="A189" s="195" t="s">
        <v>216</v>
      </c>
      <c r="B189" s="116" t="s">
        <v>142</v>
      </c>
      <c r="C189" s="196" t="s">
        <v>424</v>
      </c>
      <c r="D189" s="222" t="s">
        <v>425</v>
      </c>
      <c r="E189" s="198" t="n">
        <v>0</v>
      </c>
      <c r="F189" s="198" t="n">
        <v>0</v>
      </c>
      <c r="G189" s="198" t="n">
        <v>0</v>
      </c>
      <c r="H189" s="198" t="n">
        <v>0</v>
      </c>
      <c r="I189" s="198" t="n">
        <v>0</v>
      </c>
      <c r="J189" s="198" t="n">
        <v>0</v>
      </c>
      <c r="K189" s="199" t="n">
        <f aca="false">SUM(E189:J189)</f>
        <v>0</v>
      </c>
      <c r="L189" s="198" t="n">
        <v>0</v>
      </c>
      <c r="M189" s="29"/>
      <c r="P189" s="223" t="n">
        <f aca="false">K189/$K$21</f>
        <v>0</v>
      </c>
      <c r="Q189" s="239" t="n">
        <f aca="false">RANK(P189,$P$79:$P$220)</f>
        <v>36</v>
      </c>
      <c r="R189" s="225" t="n">
        <f aca="false">L189/$L$21</f>
        <v>0</v>
      </c>
      <c r="S189" s="224" t="n">
        <f aca="false">RANK(R189,$R$79:$R$221)</f>
        <v>69</v>
      </c>
      <c r="U189" s="226" t="e">
        <f aca="false">VLOOKUP(D189,DVactu!$A$2:$D$198,4,0)</f>
        <v>#N/A</v>
      </c>
      <c r="V189" s="202" t="n">
        <f aca="false">IF(ISERROR(E189/$U189),0,E189/$U189)</f>
        <v>0</v>
      </c>
      <c r="W189" s="202" t="n">
        <f aca="false">IF(ISERROR(F189/$U189),0,F189/$U189)</f>
        <v>0</v>
      </c>
      <c r="X189" s="202" t="n">
        <f aca="false">IF(ISERROR(G189/$U189),0,G189/$U189)</f>
        <v>0</v>
      </c>
      <c r="Y189" s="202" t="n">
        <f aca="false">IF(ISERROR(H189/$U189),0,H189/$U189)</f>
        <v>0</v>
      </c>
      <c r="Z189" s="202" t="n">
        <f aca="false">IF(ISERROR(I189/$U189),0,I189/$U189)</f>
        <v>0</v>
      </c>
      <c r="AA189" s="202" t="n">
        <f aca="false">IF(ISERROR(J189/$U189),0,J189/$U189)</f>
        <v>0</v>
      </c>
      <c r="AB189" s="199" t="n">
        <f aca="false">SUM(V189:AA189)</f>
        <v>0</v>
      </c>
      <c r="AC189" s="202" t="n">
        <f aca="false">IF(ISERROR(L189/$U189),0,L189/$U189)</f>
        <v>0</v>
      </c>
    </row>
    <row r="190" customFormat="false" ht="14.65" hidden="true" customHeight="false" outlineLevel="0" collapsed="false">
      <c r="A190" s="195" t="s">
        <v>216</v>
      </c>
      <c r="B190" s="116" t="s">
        <v>142</v>
      </c>
      <c r="C190" s="196" t="s">
        <v>426</v>
      </c>
      <c r="D190" s="222" t="s">
        <v>427</v>
      </c>
      <c r="E190" s="198" t="n">
        <v>0</v>
      </c>
      <c r="F190" s="198" t="n">
        <v>0</v>
      </c>
      <c r="G190" s="198" t="n">
        <v>0</v>
      </c>
      <c r="H190" s="198" t="n">
        <v>0</v>
      </c>
      <c r="I190" s="198" t="n">
        <v>0</v>
      </c>
      <c r="J190" s="198" t="n">
        <v>0</v>
      </c>
      <c r="K190" s="199" t="n">
        <f aca="false">SUM(E190:J190)</f>
        <v>0</v>
      </c>
      <c r="L190" s="198" t="n">
        <v>3930740</v>
      </c>
      <c r="M190" s="29"/>
      <c r="P190" s="223" t="n">
        <f aca="false">K190/$K$21</f>
        <v>0</v>
      </c>
      <c r="Q190" s="239" t="n">
        <f aca="false">RANK(P190,$P$79:$P$220)</f>
        <v>36</v>
      </c>
      <c r="R190" s="225" t="n">
        <f aca="false">L190/$L$21</f>
        <v>5.29747631264556E-005</v>
      </c>
      <c r="S190" s="224" t="n">
        <f aca="false">RANK(R190,$R$79:$R$221)</f>
        <v>49</v>
      </c>
      <c r="U190" s="226" t="e">
        <f aca="false">VLOOKUP(D190,DVactu!$A$2:$D$198,4,0)</f>
        <v>#N/A</v>
      </c>
      <c r="V190" s="202" t="n">
        <f aca="false">IF(ISERROR(E190/$U190),0,E190/$U190)</f>
        <v>0</v>
      </c>
      <c r="W190" s="202" t="n">
        <f aca="false">IF(ISERROR(F190/$U190),0,F190/$U190)</f>
        <v>0</v>
      </c>
      <c r="X190" s="202" t="n">
        <f aca="false">IF(ISERROR(G190/$U190),0,G190/$U190)</f>
        <v>0</v>
      </c>
      <c r="Y190" s="202" t="n">
        <f aca="false">IF(ISERROR(H190/$U190),0,H190/$U190)</f>
        <v>0</v>
      </c>
      <c r="Z190" s="202" t="n">
        <f aca="false">IF(ISERROR(I190/$U190),0,I190/$U190)</f>
        <v>0</v>
      </c>
      <c r="AA190" s="202" t="n">
        <f aca="false">IF(ISERROR(J190/$U190),0,J190/$U190)</f>
        <v>0</v>
      </c>
      <c r="AB190" s="199" t="n">
        <f aca="false">SUM(V190:AA190)</f>
        <v>0</v>
      </c>
      <c r="AC190" s="202" t="n">
        <f aca="false">IF(ISERROR(L190/$U190),0,L190/$U190)</f>
        <v>0</v>
      </c>
    </row>
    <row r="191" customFormat="false" ht="14.65" hidden="true" customHeight="false" outlineLevel="0" collapsed="false">
      <c r="A191" s="195" t="s">
        <v>216</v>
      </c>
      <c r="B191" s="116" t="s">
        <v>142</v>
      </c>
      <c r="C191" s="196" t="s">
        <v>428</v>
      </c>
      <c r="D191" s="222" t="s">
        <v>429</v>
      </c>
      <c r="E191" s="198" t="n">
        <v>0</v>
      </c>
      <c r="F191" s="198" t="n">
        <v>0</v>
      </c>
      <c r="G191" s="198" t="n">
        <v>0</v>
      </c>
      <c r="H191" s="198" t="n">
        <v>0</v>
      </c>
      <c r="I191" s="198" t="n">
        <v>0</v>
      </c>
      <c r="J191" s="198" t="n">
        <v>0</v>
      </c>
      <c r="K191" s="199" t="n">
        <f aca="false">SUM(E191:J191)</f>
        <v>0</v>
      </c>
      <c r="L191" s="198" t="n">
        <v>0</v>
      </c>
      <c r="M191" s="29"/>
      <c r="P191" s="223" t="n">
        <f aca="false">K191/$K$21</f>
        <v>0</v>
      </c>
      <c r="Q191" s="239" t="n">
        <f aca="false">RANK(P191,$P$79:$P$220)</f>
        <v>36</v>
      </c>
      <c r="R191" s="225" t="n">
        <f aca="false">L191/$L$21</f>
        <v>0</v>
      </c>
      <c r="S191" s="224" t="n">
        <f aca="false">RANK(R191,$R$79:$R$221)</f>
        <v>69</v>
      </c>
      <c r="U191" s="226" t="e">
        <f aca="false">VLOOKUP(D191,DVactu!$A$2:$D$198,4,0)</f>
        <v>#N/A</v>
      </c>
      <c r="V191" s="202" t="n">
        <f aca="false">IF(ISERROR(E191/$U191),0,E191/$U191)</f>
        <v>0</v>
      </c>
      <c r="W191" s="202" t="n">
        <f aca="false">IF(ISERROR(F191/$U191),0,F191/$U191)</f>
        <v>0</v>
      </c>
      <c r="X191" s="202" t="n">
        <f aca="false">IF(ISERROR(G191/$U191),0,G191/$U191)</f>
        <v>0</v>
      </c>
      <c r="Y191" s="202" t="n">
        <f aca="false">IF(ISERROR(H191/$U191),0,H191/$U191)</f>
        <v>0</v>
      </c>
      <c r="Z191" s="202" t="n">
        <f aca="false">IF(ISERROR(I191/$U191),0,I191/$U191)</f>
        <v>0</v>
      </c>
      <c r="AA191" s="202" t="n">
        <f aca="false">IF(ISERROR(J191/$U191),0,J191/$U191)</f>
        <v>0</v>
      </c>
      <c r="AB191" s="199" t="n">
        <f aca="false">SUM(V191:AA191)</f>
        <v>0</v>
      </c>
      <c r="AC191" s="202" t="n">
        <f aca="false">IF(ISERROR(L191/$U191),0,L191/$U191)</f>
        <v>0</v>
      </c>
    </row>
    <row r="192" customFormat="false" ht="14.65" hidden="true" customHeight="false" outlineLevel="0" collapsed="false">
      <c r="A192" s="195" t="s">
        <v>216</v>
      </c>
      <c r="B192" s="116" t="s">
        <v>142</v>
      </c>
      <c r="C192" s="196" t="s">
        <v>360</v>
      </c>
      <c r="D192" s="222" t="s">
        <v>430</v>
      </c>
      <c r="E192" s="198" t="n">
        <v>0</v>
      </c>
      <c r="F192" s="198" t="n">
        <v>0</v>
      </c>
      <c r="G192" s="198" t="n">
        <v>0</v>
      </c>
      <c r="H192" s="198" t="n">
        <v>0</v>
      </c>
      <c r="I192" s="198" t="n">
        <v>0</v>
      </c>
      <c r="J192" s="198" t="n">
        <v>0</v>
      </c>
      <c r="K192" s="199" t="n">
        <f aca="false">SUM(E192:J192)</f>
        <v>0</v>
      </c>
      <c r="L192" s="198" t="n">
        <v>0</v>
      </c>
      <c r="M192" s="29"/>
      <c r="P192" s="223" t="n">
        <f aca="false">K192/$K$21</f>
        <v>0</v>
      </c>
      <c r="Q192" s="239" t="n">
        <f aca="false">RANK(P192,$P$79:$P$220)</f>
        <v>36</v>
      </c>
      <c r="R192" s="225" t="n">
        <f aca="false">L192/$L$21</f>
        <v>0</v>
      </c>
      <c r="S192" s="224" t="n">
        <f aca="false">RANK(R192,$R$79:$R$221)</f>
        <v>69</v>
      </c>
      <c r="U192" s="226" t="e">
        <f aca="false">VLOOKUP(D192,DVactu!$A$2:$D$198,4,0)</f>
        <v>#N/A</v>
      </c>
      <c r="V192" s="202" t="n">
        <f aca="false">IF(ISERROR(E192/$U192),0,E192/$U192)</f>
        <v>0</v>
      </c>
      <c r="W192" s="202" t="n">
        <f aca="false">IF(ISERROR(F192/$U192),0,F192/$U192)</f>
        <v>0</v>
      </c>
      <c r="X192" s="202" t="n">
        <f aca="false">IF(ISERROR(G192/$U192),0,G192/$U192)</f>
        <v>0</v>
      </c>
      <c r="Y192" s="202" t="n">
        <f aca="false">IF(ISERROR(H192/$U192),0,H192/$U192)</f>
        <v>0</v>
      </c>
      <c r="Z192" s="202" t="n">
        <f aca="false">IF(ISERROR(I192/$U192),0,I192/$U192)</f>
        <v>0</v>
      </c>
      <c r="AA192" s="202" t="n">
        <f aca="false">IF(ISERROR(J192/$U192),0,J192/$U192)</f>
        <v>0</v>
      </c>
      <c r="AB192" s="199" t="n">
        <f aca="false">SUM(V192:AA192)</f>
        <v>0</v>
      </c>
      <c r="AC192" s="202" t="n">
        <f aca="false">IF(ISERROR(L192/$U192),0,L192/$U192)</f>
        <v>0</v>
      </c>
    </row>
    <row r="193" customFormat="false" ht="14.65" hidden="true" customHeight="false" outlineLevel="0" collapsed="false">
      <c r="A193" s="195" t="s">
        <v>216</v>
      </c>
      <c r="B193" s="116" t="s">
        <v>142</v>
      </c>
      <c r="C193" s="196" t="s">
        <v>431</v>
      </c>
      <c r="D193" s="222" t="s">
        <v>432</v>
      </c>
      <c r="E193" s="198" t="n">
        <v>0</v>
      </c>
      <c r="F193" s="198" t="n">
        <v>0</v>
      </c>
      <c r="G193" s="198" t="n">
        <v>0</v>
      </c>
      <c r="H193" s="198" t="n">
        <v>0</v>
      </c>
      <c r="I193" s="198" t="n">
        <v>0</v>
      </c>
      <c r="J193" s="198" t="n">
        <v>0</v>
      </c>
      <c r="K193" s="199" t="n">
        <f aca="false">SUM(E193:J193)</f>
        <v>0</v>
      </c>
      <c r="L193" s="198" t="n">
        <v>0</v>
      </c>
      <c r="M193" s="29"/>
      <c r="P193" s="223" t="n">
        <f aca="false">K193/$K$21</f>
        <v>0</v>
      </c>
      <c r="Q193" s="239" t="n">
        <f aca="false">RANK(P193,$P$79:$P$220)</f>
        <v>36</v>
      </c>
      <c r="R193" s="225" t="n">
        <f aca="false">L193/$L$21</f>
        <v>0</v>
      </c>
      <c r="S193" s="224" t="n">
        <f aca="false">RANK(R193,$R$79:$R$221)</f>
        <v>69</v>
      </c>
      <c r="U193" s="226" t="e">
        <f aca="false">VLOOKUP(D193,DVactu!$A$2:$D$198,4,0)</f>
        <v>#N/A</v>
      </c>
      <c r="V193" s="202" t="n">
        <f aca="false">IF(ISERROR(E193/$U193),0,E193/$U193)</f>
        <v>0</v>
      </c>
      <c r="W193" s="202" t="n">
        <f aca="false">IF(ISERROR(F193/$U193),0,F193/$U193)</f>
        <v>0</v>
      </c>
      <c r="X193" s="202" t="n">
        <f aca="false">IF(ISERROR(G193/$U193),0,G193/$U193)</f>
        <v>0</v>
      </c>
      <c r="Y193" s="202" t="n">
        <f aca="false">IF(ISERROR(H193/$U193),0,H193/$U193)</f>
        <v>0</v>
      </c>
      <c r="Z193" s="202" t="n">
        <f aca="false">IF(ISERROR(I193/$U193),0,I193/$U193)</f>
        <v>0</v>
      </c>
      <c r="AA193" s="202" t="n">
        <f aca="false">IF(ISERROR(J193/$U193),0,J193/$U193)</f>
        <v>0</v>
      </c>
      <c r="AB193" s="199" t="n">
        <f aca="false">SUM(V193:AA193)</f>
        <v>0</v>
      </c>
      <c r="AC193" s="202" t="n">
        <f aca="false">IF(ISERROR(L193/$U193),0,L193/$U193)</f>
        <v>0</v>
      </c>
    </row>
    <row r="194" customFormat="false" ht="14.65" hidden="true" customHeight="false" outlineLevel="0" collapsed="false">
      <c r="A194" s="195" t="s">
        <v>216</v>
      </c>
      <c r="B194" s="116" t="s">
        <v>142</v>
      </c>
      <c r="C194" s="196" t="s">
        <v>433</v>
      </c>
      <c r="D194" s="222" t="s">
        <v>434</v>
      </c>
      <c r="E194" s="198" t="n">
        <v>0</v>
      </c>
      <c r="F194" s="198" t="n">
        <v>0</v>
      </c>
      <c r="G194" s="198" t="n">
        <v>0</v>
      </c>
      <c r="H194" s="198" t="n">
        <v>0</v>
      </c>
      <c r="I194" s="198" t="n">
        <v>0</v>
      </c>
      <c r="J194" s="198" t="n">
        <v>0</v>
      </c>
      <c r="K194" s="199" t="n">
        <f aca="false">SUM(E194:J194)</f>
        <v>0</v>
      </c>
      <c r="L194" s="198" t="n">
        <v>0</v>
      </c>
      <c r="M194" s="29"/>
      <c r="P194" s="223" t="n">
        <f aca="false">K194/$K$21</f>
        <v>0</v>
      </c>
      <c r="Q194" s="239" t="n">
        <f aca="false">RANK(P194,$P$79:$P$220)</f>
        <v>36</v>
      </c>
      <c r="R194" s="225" t="n">
        <f aca="false">L194/$L$21</f>
        <v>0</v>
      </c>
      <c r="S194" s="224" t="n">
        <f aca="false">RANK(R194,$R$79:$R$221)</f>
        <v>69</v>
      </c>
      <c r="U194" s="226" t="e">
        <f aca="false">VLOOKUP(D194,DVactu!$A$2:$D$198,4,0)</f>
        <v>#N/A</v>
      </c>
      <c r="V194" s="202" t="n">
        <f aca="false">IF(ISERROR(E194/$U194),0,E194/$U194)</f>
        <v>0</v>
      </c>
      <c r="W194" s="202" t="n">
        <f aca="false">IF(ISERROR(F194/$U194),0,F194/$U194)</f>
        <v>0</v>
      </c>
      <c r="X194" s="202" t="n">
        <f aca="false">IF(ISERROR(G194/$U194),0,G194/$U194)</f>
        <v>0</v>
      </c>
      <c r="Y194" s="202" t="n">
        <f aca="false">IF(ISERROR(H194/$U194),0,H194/$U194)</f>
        <v>0</v>
      </c>
      <c r="Z194" s="202" t="n">
        <f aca="false">IF(ISERROR(I194/$U194),0,I194/$U194)</f>
        <v>0</v>
      </c>
      <c r="AA194" s="202" t="n">
        <f aca="false">IF(ISERROR(J194/$U194),0,J194/$U194)</f>
        <v>0</v>
      </c>
      <c r="AB194" s="199" t="n">
        <f aca="false">SUM(V194:AA194)</f>
        <v>0</v>
      </c>
      <c r="AC194" s="202" t="n">
        <f aca="false">IF(ISERROR(L194/$U194),0,L194/$U194)</f>
        <v>0</v>
      </c>
    </row>
    <row r="195" customFormat="false" ht="14.65" hidden="true" customHeight="false" outlineLevel="0" collapsed="false">
      <c r="A195" s="195" t="s">
        <v>216</v>
      </c>
      <c r="B195" s="116" t="s">
        <v>142</v>
      </c>
      <c r="C195" s="196" t="s">
        <v>435</v>
      </c>
      <c r="D195" s="222" t="s">
        <v>436</v>
      </c>
      <c r="E195" s="198" t="n">
        <v>0</v>
      </c>
      <c r="F195" s="198" t="n">
        <v>0</v>
      </c>
      <c r="G195" s="198" t="n">
        <v>0</v>
      </c>
      <c r="H195" s="198" t="n">
        <v>0</v>
      </c>
      <c r="I195" s="198" t="n">
        <v>0</v>
      </c>
      <c r="J195" s="198" t="n">
        <v>0</v>
      </c>
      <c r="K195" s="199" t="n">
        <f aca="false">SUM(E195:J195)</f>
        <v>0</v>
      </c>
      <c r="L195" s="198" t="n">
        <v>0</v>
      </c>
      <c r="M195" s="29"/>
      <c r="P195" s="223" t="n">
        <f aca="false">K195/$K$21</f>
        <v>0</v>
      </c>
      <c r="Q195" s="239" t="n">
        <f aca="false">RANK(P195,$P$79:$P$220)</f>
        <v>36</v>
      </c>
      <c r="R195" s="225" t="n">
        <f aca="false">L195/$L$21</f>
        <v>0</v>
      </c>
      <c r="S195" s="224" t="n">
        <f aca="false">RANK(R195,$R$79:$R$221)</f>
        <v>69</v>
      </c>
      <c r="U195" s="226" t="e">
        <f aca="false">VLOOKUP(D195,DVactu!$A$2:$D$198,4,0)</f>
        <v>#N/A</v>
      </c>
      <c r="V195" s="202" t="n">
        <f aca="false">IF(ISERROR(E195/$U195),0,E195/$U195)</f>
        <v>0</v>
      </c>
      <c r="W195" s="202" t="n">
        <f aca="false">IF(ISERROR(F195/$U195),0,F195/$U195)</f>
        <v>0</v>
      </c>
      <c r="X195" s="202" t="n">
        <f aca="false">IF(ISERROR(G195/$U195),0,G195/$U195)</f>
        <v>0</v>
      </c>
      <c r="Y195" s="202" t="n">
        <f aca="false">IF(ISERROR(H195/$U195),0,H195/$U195)</f>
        <v>0</v>
      </c>
      <c r="Z195" s="202" t="n">
        <f aca="false">IF(ISERROR(I195/$U195),0,I195/$U195)</f>
        <v>0</v>
      </c>
      <c r="AA195" s="202" t="n">
        <f aca="false">IF(ISERROR(J195/$U195),0,J195/$U195)</f>
        <v>0</v>
      </c>
      <c r="AB195" s="199" t="n">
        <f aca="false">SUM(V195:AA195)</f>
        <v>0</v>
      </c>
      <c r="AC195" s="202" t="n">
        <f aca="false">IF(ISERROR(L195/$U195),0,L195/$U195)</f>
        <v>0</v>
      </c>
    </row>
    <row r="196" customFormat="false" ht="14.65" hidden="true" customHeight="false" outlineLevel="0" collapsed="false">
      <c r="A196" s="195" t="s">
        <v>216</v>
      </c>
      <c r="B196" s="116" t="s">
        <v>142</v>
      </c>
      <c r="C196" s="196" t="s">
        <v>437</v>
      </c>
      <c r="D196" s="222" t="s">
        <v>438</v>
      </c>
      <c r="E196" s="198" t="n">
        <v>0</v>
      </c>
      <c r="F196" s="198" t="n">
        <v>0</v>
      </c>
      <c r="G196" s="198" t="n">
        <v>0</v>
      </c>
      <c r="H196" s="198" t="n">
        <v>0</v>
      </c>
      <c r="I196" s="198" t="n">
        <v>0</v>
      </c>
      <c r="J196" s="198" t="n">
        <v>0</v>
      </c>
      <c r="K196" s="199" t="n">
        <f aca="false">SUM(E196:J196)</f>
        <v>0</v>
      </c>
      <c r="L196" s="198" t="n">
        <v>0</v>
      </c>
      <c r="M196" s="29"/>
      <c r="P196" s="223" t="n">
        <f aca="false">K196/$K$21</f>
        <v>0</v>
      </c>
      <c r="Q196" s="239" t="n">
        <f aca="false">RANK(P196,$P$79:$P$220)</f>
        <v>36</v>
      </c>
      <c r="R196" s="225" t="n">
        <f aca="false">L196/$L$21</f>
        <v>0</v>
      </c>
      <c r="S196" s="224" t="n">
        <f aca="false">RANK(R196,$R$79:$R$221)</f>
        <v>69</v>
      </c>
      <c r="U196" s="226" t="e">
        <f aca="false">VLOOKUP(D196,DVactu!$A$2:$D$198,4,0)</f>
        <v>#N/A</v>
      </c>
      <c r="V196" s="202" t="n">
        <f aca="false">IF(ISERROR(E196/$U196),0,E196/$U196)</f>
        <v>0</v>
      </c>
      <c r="W196" s="202" t="n">
        <f aca="false">IF(ISERROR(F196/$U196),0,F196/$U196)</f>
        <v>0</v>
      </c>
      <c r="X196" s="202" t="n">
        <f aca="false">IF(ISERROR(G196/$U196),0,G196/$U196)</f>
        <v>0</v>
      </c>
      <c r="Y196" s="202" t="n">
        <f aca="false">IF(ISERROR(H196/$U196),0,H196/$U196)</f>
        <v>0</v>
      </c>
      <c r="Z196" s="202" t="n">
        <f aca="false">IF(ISERROR(I196/$U196),0,I196/$U196)</f>
        <v>0</v>
      </c>
      <c r="AA196" s="202" t="n">
        <f aca="false">IF(ISERROR(J196/$U196),0,J196/$U196)</f>
        <v>0</v>
      </c>
      <c r="AB196" s="199" t="n">
        <f aca="false">SUM(V196:AA196)</f>
        <v>0</v>
      </c>
      <c r="AC196" s="202" t="n">
        <f aca="false">IF(ISERROR(L196/$U196),0,L196/$U196)</f>
        <v>0</v>
      </c>
    </row>
    <row r="197" customFormat="false" ht="14.65" hidden="true" customHeight="false" outlineLevel="0" collapsed="false">
      <c r="A197" s="195" t="s">
        <v>216</v>
      </c>
      <c r="B197" s="116" t="s">
        <v>142</v>
      </c>
      <c r="C197" s="196" t="s">
        <v>439</v>
      </c>
      <c r="D197" s="222" t="s">
        <v>440</v>
      </c>
      <c r="E197" s="198" t="n">
        <v>0</v>
      </c>
      <c r="F197" s="198" t="n">
        <v>0</v>
      </c>
      <c r="G197" s="198" t="n">
        <v>0</v>
      </c>
      <c r="H197" s="198" t="n">
        <v>0</v>
      </c>
      <c r="I197" s="198" t="n">
        <v>0</v>
      </c>
      <c r="J197" s="198" t="n">
        <v>0</v>
      </c>
      <c r="K197" s="199" t="n">
        <f aca="false">SUM(E197:J197)</f>
        <v>0</v>
      </c>
      <c r="L197" s="198" t="n">
        <v>0</v>
      </c>
      <c r="M197" s="29"/>
      <c r="P197" s="223" t="n">
        <f aca="false">K197/$K$21</f>
        <v>0</v>
      </c>
      <c r="Q197" s="239" t="n">
        <f aca="false">RANK(P197,$P$79:$P$220)</f>
        <v>36</v>
      </c>
      <c r="R197" s="225" t="n">
        <f aca="false">L197/$L$21</f>
        <v>0</v>
      </c>
      <c r="S197" s="224" t="n">
        <f aca="false">RANK(R197,$R$79:$R$221)</f>
        <v>69</v>
      </c>
      <c r="U197" s="226" t="e">
        <f aca="false">VLOOKUP(D197,DVactu!$A$2:$D$198,4,0)</f>
        <v>#N/A</v>
      </c>
      <c r="V197" s="202" t="n">
        <f aca="false">IF(ISERROR(E197/$U197),0,E197/$U197)</f>
        <v>0</v>
      </c>
      <c r="W197" s="202" t="n">
        <f aca="false">IF(ISERROR(F197/$U197),0,F197/$U197)</f>
        <v>0</v>
      </c>
      <c r="X197" s="202" t="n">
        <f aca="false">IF(ISERROR(G197/$U197),0,G197/$U197)</f>
        <v>0</v>
      </c>
      <c r="Y197" s="202" t="n">
        <f aca="false">IF(ISERROR(H197/$U197),0,H197/$U197)</f>
        <v>0</v>
      </c>
      <c r="Z197" s="202" t="n">
        <f aca="false">IF(ISERROR(I197/$U197),0,I197/$U197)</f>
        <v>0</v>
      </c>
      <c r="AA197" s="202" t="n">
        <f aca="false">IF(ISERROR(J197/$U197),0,J197/$U197)</f>
        <v>0</v>
      </c>
      <c r="AB197" s="199" t="n">
        <f aca="false">SUM(V197:AA197)</f>
        <v>0</v>
      </c>
      <c r="AC197" s="202" t="n">
        <f aca="false">IF(ISERROR(L197/$U197),0,L197/$U197)</f>
        <v>0</v>
      </c>
    </row>
    <row r="198" customFormat="false" ht="14.65" hidden="true" customHeight="false" outlineLevel="0" collapsed="false">
      <c r="A198" s="195" t="s">
        <v>216</v>
      </c>
      <c r="B198" s="116" t="s">
        <v>142</v>
      </c>
      <c r="C198" s="196" t="s">
        <v>441</v>
      </c>
      <c r="D198" s="222" t="s">
        <v>442</v>
      </c>
      <c r="E198" s="198" t="n">
        <v>0</v>
      </c>
      <c r="F198" s="198" t="n">
        <v>0</v>
      </c>
      <c r="G198" s="198" t="n">
        <v>0</v>
      </c>
      <c r="H198" s="198" t="n">
        <v>0</v>
      </c>
      <c r="I198" s="198" t="n">
        <v>0</v>
      </c>
      <c r="J198" s="198" t="n">
        <v>0</v>
      </c>
      <c r="K198" s="199" t="n">
        <f aca="false">SUM(E198:J198)</f>
        <v>0</v>
      </c>
      <c r="L198" s="198" t="n">
        <v>0</v>
      </c>
      <c r="M198" s="29"/>
      <c r="P198" s="223" t="n">
        <f aca="false">K198/$K$21</f>
        <v>0</v>
      </c>
      <c r="Q198" s="239" t="n">
        <f aca="false">RANK(P198,$P$79:$P$220)</f>
        <v>36</v>
      </c>
      <c r="R198" s="225" t="n">
        <f aca="false">L198/$L$21</f>
        <v>0</v>
      </c>
      <c r="S198" s="224" t="n">
        <f aca="false">RANK(R198,$R$79:$R$221)</f>
        <v>69</v>
      </c>
      <c r="U198" s="226" t="e">
        <f aca="false">VLOOKUP(D198,DVactu!$A$2:$D$198,4,0)</f>
        <v>#N/A</v>
      </c>
      <c r="V198" s="202" t="n">
        <f aca="false">IF(ISERROR(E198/$U198),0,E198/$U198)</f>
        <v>0</v>
      </c>
      <c r="W198" s="202" t="n">
        <f aca="false">IF(ISERROR(F198/$U198),0,F198/$U198)</f>
        <v>0</v>
      </c>
      <c r="X198" s="202" t="n">
        <f aca="false">IF(ISERROR(G198/$U198),0,G198/$U198)</f>
        <v>0</v>
      </c>
      <c r="Y198" s="202" t="n">
        <f aca="false">IF(ISERROR(H198/$U198),0,H198/$U198)</f>
        <v>0</v>
      </c>
      <c r="Z198" s="202" t="n">
        <f aca="false">IF(ISERROR(I198/$U198),0,I198/$U198)</f>
        <v>0</v>
      </c>
      <c r="AA198" s="202" t="n">
        <f aca="false">IF(ISERROR(J198/$U198),0,J198/$U198)</f>
        <v>0</v>
      </c>
      <c r="AB198" s="199" t="n">
        <f aca="false">SUM(V198:AA198)</f>
        <v>0</v>
      </c>
      <c r="AC198" s="202" t="n">
        <f aca="false">IF(ISERROR(L198/$U198),0,L198/$U198)</f>
        <v>0</v>
      </c>
    </row>
    <row r="199" customFormat="false" ht="14.65" hidden="true" customHeight="false" outlineLevel="0" collapsed="false">
      <c r="A199" s="195" t="s">
        <v>216</v>
      </c>
      <c r="B199" s="116" t="s">
        <v>142</v>
      </c>
      <c r="C199" s="196" t="s">
        <v>443</v>
      </c>
      <c r="D199" s="222" t="s">
        <v>444</v>
      </c>
      <c r="E199" s="198" t="n">
        <v>0</v>
      </c>
      <c r="F199" s="198" t="n">
        <v>0</v>
      </c>
      <c r="G199" s="198" t="n">
        <v>0</v>
      </c>
      <c r="H199" s="198" t="n">
        <v>0</v>
      </c>
      <c r="I199" s="198" t="n">
        <v>0</v>
      </c>
      <c r="J199" s="198" t="n">
        <v>0</v>
      </c>
      <c r="K199" s="199" t="n">
        <f aca="false">SUM(E199:J199)</f>
        <v>0</v>
      </c>
      <c r="L199" s="198" t="n">
        <v>0</v>
      </c>
      <c r="M199" s="29"/>
      <c r="P199" s="223" t="n">
        <f aca="false">K199/$K$21</f>
        <v>0</v>
      </c>
      <c r="Q199" s="239" t="n">
        <f aca="false">RANK(P199,$P$79:$P$220)</f>
        <v>36</v>
      </c>
      <c r="R199" s="225" t="n">
        <f aca="false">L199/$L$21</f>
        <v>0</v>
      </c>
      <c r="S199" s="224" t="n">
        <f aca="false">RANK(R199,$R$79:$R$221)</f>
        <v>69</v>
      </c>
      <c r="U199" s="226" t="e">
        <f aca="false">VLOOKUP(D199,DVactu!$A$2:$D$198,4,0)</f>
        <v>#N/A</v>
      </c>
      <c r="V199" s="202" t="n">
        <f aca="false">IF(ISERROR(E199/$U199),0,E199/$U199)</f>
        <v>0</v>
      </c>
      <c r="W199" s="202" t="n">
        <f aca="false">IF(ISERROR(F199/$U199),0,F199/$U199)</f>
        <v>0</v>
      </c>
      <c r="X199" s="202" t="n">
        <f aca="false">IF(ISERROR(G199/$U199),0,G199/$U199)</f>
        <v>0</v>
      </c>
      <c r="Y199" s="202" t="n">
        <f aca="false">IF(ISERROR(H199/$U199),0,H199/$U199)</f>
        <v>0</v>
      </c>
      <c r="Z199" s="202" t="n">
        <f aca="false">IF(ISERROR(I199/$U199),0,I199/$U199)</f>
        <v>0</v>
      </c>
      <c r="AA199" s="202" t="n">
        <f aca="false">IF(ISERROR(J199/$U199),0,J199/$U199)</f>
        <v>0</v>
      </c>
      <c r="AB199" s="199" t="n">
        <f aca="false">SUM(V199:AA199)</f>
        <v>0</v>
      </c>
      <c r="AC199" s="202" t="n">
        <f aca="false">IF(ISERROR(L199/$U199),0,L199/$U199)</f>
        <v>0</v>
      </c>
    </row>
    <row r="200" customFormat="false" ht="14.65" hidden="true" customHeight="false" outlineLevel="0" collapsed="false">
      <c r="A200" s="195" t="s">
        <v>216</v>
      </c>
      <c r="B200" s="116" t="s">
        <v>142</v>
      </c>
      <c r="C200" s="196" t="s">
        <v>445</v>
      </c>
      <c r="D200" s="222" t="s">
        <v>446</v>
      </c>
      <c r="E200" s="198" t="n">
        <v>0</v>
      </c>
      <c r="F200" s="198" t="n">
        <v>0</v>
      </c>
      <c r="G200" s="198" t="n">
        <v>0</v>
      </c>
      <c r="H200" s="198" t="n">
        <v>0</v>
      </c>
      <c r="I200" s="198" t="n">
        <v>0</v>
      </c>
      <c r="J200" s="198" t="n">
        <v>0</v>
      </c>
      <c r="K200" s="199" t="n">
        <f aca="false">SUM(E200:J200)</f>
        <v>0</v>
      </c>
      <c r="L200" s="198" t="n">
        <v>0</v>
      </c>
      <c r="M200" s="29"/>
      <c r="P200" s="223" t="n">
        <f aca="false">K200/$K$21</f>
        <v>0</v>
      </c>
      <c r="Q200" s="239" t="n">
        <f aca="false">RANK(P200,$P$79:$P$220)</f>
        <v>36</v>
      </c>
      <c r="R200" s="225" t="n">
        <f aca="false">L200/$L$21</f>
        <v>0</v>
      </c>
      <c r="S200" s="224" t="n">
        <f aca="false">RANK(R200,$R$79:$R$221)</f>
        <v>69</v>
      </c>
      <c r="U200" s="226" t="e">
        <f aca="false">VLOOKUP(D200,DVactu!$A$2:$D$198,4,0)</f>
        <v>#N/A</v>
      </c>
      <c r="V200" s="202" t="n">
        <f aca="false">IF(ISERROR(E200/$U200),0,E200/$U200)</f>
        <v>0</v>
      </c>
      <c r="W200" s="202" t="n">
        <f aca="false">IF(ISERROR(F200/$U200),0,F200/$U200)</f>
        <v>0</v>
      </c>
      <c r="X200" s="202" t="n">
        <f aca="false">IF(ISERROR(G200/$U200),0,G200/$U200)</f>
        <v>0</v>
      </c>
      <c r="Y200" s="202" t="n">
        <f aca="false">IF(ISERROR(H200/$U200),0,H200/$U200)</f>
        <v>0</v>
      </c>
      <c r="Z200" s="202" t="n">
        <f aca="false">IF(ISERROR(I200/$U200),0,I200/$U200)</f>
        <v>0</v>
      </c>
      <c r="AA200" s="202" t="n">
        <f aca="false">IF(ISERROR(J200/$U200),0,J200/$U200)</f>
        <v>0</v>
      </c>
      <c r="AB200" s="199" t="n">
        <f aca="false">SUM(V200:AA200)</f>
        <v>0</v>
      </c>
      <c r="AC200" s="202" t="n">
        <f aca="false">IF(ISERROR(L200/$U200),0,L200/$U200)</f>
        <v>0</v>
      </c>
    </row>
    <row r="201" customFormat="false" ht="14.65" hidden="true" customHeight="false" outlineLevel="0" collapsed="false">
      <c r="A201" s="195" t="s">
        <v>216</v>
      </c>
      <c r="B201" s="116" t="s">
        <v>142</v>
      </c>
      <c r="C201" s="196" t="s">
        <v>447</v>
      </c>
      <c r="D201" s="222" t="s">
        <v>448</v>
      </c>
      <c r="E201" s="198" t="n">
        <v>0</v>
      </c>
      <c r="F201" s="198" t="n">
        <v>0</v>
      </c>
      <c r="G201" s="198" t="n">
        <v>0</v>
      </c>
      <c r="H201" s="198" t="n">
        <v>0</v>
      </c>
      <c r="I201" s="198" t="n">
        <v>0</v>
      </c>
      <c r="J201" s="198" t="n">
        <v>0</v>
      </c>
      <c r="K201" s="199" t="n">
        <f aca="false">SUM(E201:J201)</f>
        <v>0</v>
      </c>
      <c r="L201" s="198" t="n">
        <v>0</v>
      </c>
      <c r="M201" s="29"/>
      <c r="P201" s="223" t="n">
        <f aca="false">K201/$K$21</f>
        <v>0</v>
      </c>
      <c r="Q201" s="239" t="n">
        <f aca="false">RANK(P201,$P$79:$P$220)</f>
        <v>36</v>
      </c>
      <c r="R201" s="225" t="n">
        <f aca="false">L201/$L$21</f>
        <v>0</v>
      </c>
      <c r="S201" s="224" t="n">
        <f aca="false">RANK(R201,$R$79:$R$221)</f>
        <v>69</v>
      </c>
      <c r="U201" s="226" t="e">
        <f aca="false">VLOOKUP(D201,DVactu!$A$2:$D$198,4,0)</f>
        <v>#N/A</v>
      </c>
      <c r="V201" s="202" t="n">
        <f aca="false">IF(ISERROR(E201/$U201),0,E201/$U201)</f>
        <v>0</v>
      </c>
      <c r="W201" s="202" t="n">
        <f aca="false">IF(ISERROR(F201/$U201),0,F201/$U201)</f>
        <v>0</v>
      </c>
      <c r="X201" s="202" t="n">
        <f aca="false">IF(ISERROR(G201/$U201),0,G201/$U201)</f>
        <v>0</v>
      </c>
      <c r="Y201" s="202" t="n">
        <f aca="false">IF(ISERROR(H201/$U201),0,H201/$U201)</f>
        <v>0</v>
      </c>
      <c r="Z201" s="202" t="n">
        <f aca="false">IF(ISERROR(I201/$U201),0,I201/$U201)</f>
        <v>0</v>
      </c>
      <c r="AA201" s="202" t="n">
        <f aca="false">IF(ISERROR(J201/$U201),0,J201/$U201)</f>
        <v>0</v>
      </c>
      <c r="AB201" s="199" t="n">
        <f aca="false">SUM(V201:AA201)</f>
        <v>0</v>
      </c>
      <c r="AC201" s="202" t="n">
        <f aca="false">IF(ISERROR(L201/$U201),0,L201/$U201)</f>
        <v>0</v>
      </c>
    </row>
    <row r="202" customFormat="false" ht="14.65" hidden="true" customHeight="false" outlineLevel="0" collapsed="false">
      <c r="A202" s="195" t="s">
        <v>216</v>
      </c>
      <c r="B202" s="116" t="s">
        <v>142</v>
      </c>
      <c r="C202" s="196" t="s">
        <v>449</v>
      </c>
      <c r="D202" s="222" t="s">
        <v>450</v>
      </c>
      <c r="E202" s="198" t="n">
        <v>0</v>
      </c>
      <c r="F202" s="198" t="n">
        <v>0</v>
      </c>
      <c r="G202" s="198" t="n">
        <v>0</v>
      </c>
      <c r="H202" s="198" t="n">
        <v>0</v>
      </c>
      <c r="I202" s="198" t="n">
        <v>0</v>
      </c>
      <c r="J202" s="198" t="n">
        <v>0</v>
      </c>
      <c r="K202" s="199" t="n">
        <f aca="false">SUM(E202:J202)</f>
        <v>0</v>
      </c>
      <c r="L202" s="198" t="n">
        <v>0</v>
      </c>
      <c r="M202" s="29"/>
      <c r="P202" s="223" t="n">
        <f aca="false">K202/$K$21</f>
        <v>0</v>
      </c>
      <c r="Q202" s="239" t="n">
        <f aca="false">RANK(P202,$P$79:$P$220)</f>
        <v>36</v>
      </c>
      <c r="R202" s="225" t="n">
        <f aca="false">L202/$L$21</f>
        <v>0</v>
      </c>
      <c r="S202" s="224" t="n">
        <f aca="false">RANK(R202,$R$79:$R$221)</f>
        <v>69</v>
      </c>
      <c r="U202" s="226" t="e">
        <f aca="false">VLOOKUP(D202,DVactu!$A$2:$D$198,4,0)</f>
        <v>#N/A</v>
      </c>
      <c r="V202" s="202" t="n">
        <f aca="false">IF(ISERROR(E202/$U202),0,E202/$U202)</f>
        <v>0</v>
      </c>
      <c r="W202" s="202" t="n">
        <f aca="false">IF(ISERROR(F202/$U202),0,F202/$U202)</f>
        <v>0</v>
      </c>
      <c r="X202" s="202" t="n">
        <f aca="false">IF(ISERROR(G202/$U202),0,G202/$U202)</f>
        <v>0</v>
      </c>
      <c r="Y202" s="202" t="n">
        <f aca="false">IF(ISERROR(H202/$U202),0,H202/$U202)</f>
        <v>0</v>
      </c>
      <c r="Z202" s="202" t="n">
        <f aca="false">IF(ISERROR(I202/$U202),0,I202/$U202)</f>
        <v>0</v>
      </c>
      <c r="AA202" s="202" t="n">
        <f aca="false">IF(ISERROR(J202/$U202),0,J202/$U202)</f>
        <v>0</v>
      </c>
      <c r="AB202" s="199" t="n">
        <f aca="false">SUM(V202:AA202)</f>
        <v>0</v>
      </c>
      <c r="AC202" s="202" t="n">
        <f aca="false">IF(ISERROR(L202/$U202),0,L202/$U202)</f>
        <v>0</v>
      </c>
    </row>
    <row r="203" customFormat="false" ht="14.65" hidden="true" customHeight="false" outlineLevel="0" collapsed="false">
      <c r="A203" s="195" t="s">
        <v>216</v>
      </c>
      <c r="B203" s="116" t="s">
        <v>142</v>
      </c>
      <c r="C203" s="196" t="s">
        <v>451</v>
      </c>
      <c r="D203" s="222" t="s">
        <v>452</v>
      </c>
      <c r="E203" s="198" t="n">
        <v>0</v>
      </c>
      <c r="F203" s="198" t="n">
        <v>0</v>
      </c>
      <c r="G203" s="198" t="n">
        <v>0</v>
      </c>
      <c r="H203" s="198" t="n">
        <v>0</v>
      </c>
      <c r="I203" s="198" t="n">
        <v>0</v>
      </c>
      <c r="J203" s="198" t="n">
        <v>0</v>
      </c>
      <c r="K203" s="199" t="n">
        <f aca="false">SUM(E203:J203)</f>
        <v>0</v>
      </c>
      <c r="L203" s="198" t="n">
        <v>0</v>
      </c>
      <c r="M203" s="29"/>
      <c r="P203" s="223" t="n">
        <f aca="false">K203/$K$21</f>
        <v>0</v>
      </c>
      <c r="Q203" s="239" t="n">
        <f aca="false">RANK(P203,$P$79:$P$220)</f>
        <v>36</v>
      </c>
      <c r="R203" s="225" t="n">
        <f aca="false">L203/$L$21</f>
        <v>0</v>
      </c>
      <c r="S203" s="224" t="n">
        <f aca="false">RANK(R203,$R$79:$R$221)</f>
        <v>69</v>
      </c>
      <c r="U203" s="226" t="e">
        <f aca="false">VLOOKUP(D203,DVactu!$A$2:$D$198,4,0)</f>
        <v>#N/A</v>
      </c>
      <c r="V203" s="202" t="n">
        <f aca="false">IF(ISERROR(E203/$U203),0,E203/$U203)</f>
        <v>0</v>
      </c>
      <c r="W203" s="202" t="n">
        <f aca="false">IF(ISERROR(F203/$U203),0,F203/$U203)</f>
        <v>0</v>
      </c>
      <c r="X203" s="202" t="n">
        <f aca="false">IF(ISERROR(G203/$U203),0,G203/$U203)</f>
        <v>0</v>
      </c>
      <c r="Y203" s="202" t="n">
        <f aca="false">IF(ISERROR(H203/$U203),0,H203/$U203)</f>
        <v>0</v>
      </c>
      <c r="Z203" s="202" t="n">
        <f aca="false">IF(ISERROR(I203/$U203),0,I203/$U203)</f>
        <v>0</v>
      </c>
      <c r="AA203" s="202" t="n">
        <f aca="false">IF(ISERROR(J203/$U203),0,J203/$U203)</f>
        <v>0</v>
      </c>
      <c r="AB203" s="199" t="n">
        <f aca="false">SUM(V203:AA203)</f>
        <v>0</v>
      </c>
      <c r="AC203" s="202" t="n">
        <f aca="false">IF(ISERROR(L203/$U203),0,L203/$U203)</f>
        <v>0</v>
      </c>
    </row>
    <row r="204" customFormat="false" ht="14.65" hidden="true" customHeight="false" outlineLevel="0" collapsed="false">
      <c r="A204" s="195" t="s">
        <v>216</v>
      </c>
      <c r="B204" s="116" t="s">
        <v>142</v>
      </c>
      <c r="C204" s="196" t="s">
        <v>453</v>
      </c>
      <c r="D204" s="222" t="s">
        <v>454</v>
      </c>
      <c r="E204" s="198" t="n">
        <v>0</v>
      </c>
      <c r="F204" s="198" t="n">
        <v>0</v>
      </c>
      <c r="G204" s="198" t="n">
        <v>0</v>
      </c>
      <c r="H204" s="198" t="n">
        <v>0</v>
      </c>
      <c r="I204" s="198" t="n">
        <v>0</v>
      </c>
      <c r="J204" s="198" t="n">
        <v>0</v>
      </c>
      <c r="K204" s="199" t="n">
        <f aca="false">SUM(E204:J204)</f>
        <v>0</v>
      </c>
      <c r="L204" s="198" t="n">
        <v>0</v>
      </c>
      <c r="M204" s="29"/>
      <c r="P204" s="223" t="n">
        <f aca="false">K204/$K$21</f>
        <v>0</v>
      </c>
      <c r="Q204" s="239" t="n">
        <f aca="false">RANK(P204,$P$79:$P$220)</f>
        <v>36</v>
      </c>
      <c r="R204" s="225" t="n">
        <f aca="false">L204/$L$21</f>
        <v>0</v>
      </c>
      <c r="S204" s="224" t="n">
        <f aca="false">RANK(R204,$R$79:$R$221)</f>
        <v>69</v>
      </c>
      <c r="U204" s="226" t="e">
        <f aca="false">VLOOKUP(D204,DVactu!$A$2:$D$198,4,0)</f>
        <v>#N/A</v>
      </c>
      <c r="V204" s="202" t="n">
        <f aca="false">IF(ISERROR(E204/$U204),0,E204/$U204)</f>
        <v>0</v>
      </c>
      <c r="W204" s="202" t="n">
        <f aca="false">IF(ISERROR(F204/$U204),0,F204/$U204)</f>
        <v>0</v>
      </c>
      <c r="X204" s="202" t="n">
        <f aca="false">IF(ISERROR(G204/$U204),0,G204/$U204)</f>
        <v>0</v>
      </c>
      <c r="Y204" s="202" t="n">
        <f aca="false">IF(ISERROR(H204/$U204),0,H204/$U204)</f>
        <v>0</v>
      </c>
      <c r="Z204" s="202" t="n">
        <f aca="false">IF(ISERROR(I204/$U204),0,I204/$U204)</f>
        <v>0</v>
      </c>
      <c r="AA204" s="202" t="n">
        <f aca="false">IF(ISERROR(J204/$U204),0,J204/$U204)</f>
        <v>0</v>
      </c>
      <c r="AB204" s="199" t="n">
        <f aca="false">SUM(V204:AA204)</f>
        <v>0</v>
      </c>
      <c r="AC204" s="202" t="n">
        <f aca="false">IF(ISERROR(L204/$U204),0,L204/$U204)</f>
        <v>0</v>
      </c>
    </row>
    <row r="205" customFormat="false" ht="14.65" hidden="true" customHeight="false" outlineLevel="0" collapsed="false">
      <c r="A205" s="195" t="s">
        <v>216</v>
      </c>
      <c r="B205" s="116" t="s">
        <v>142</v>
      </c>
      <c r="C205" s="196" t="s">
        <v>455</v>
      </c>
      <c r="D205" s="222" t="s">
        <v>456</v>
      </c>
      <c r="E205" s="198" t="n">
        <v>0</v>
      </c>
      <c r="F205" s="198" t="n">
        <v>0</v>
      </c>
      <c r="G205" s="198" t="n">
        <v>0</v>
      </c>
      <c r="H205" s="198" t="n">
        <v>0</v>
      </c>
      <c r="I205" s="198" t="n">
        <v>0</v>
      </c>
      <c r="J205" s="198" t="n">
        <v>0</v>
      </c>
      <c r="K205" s="199" t="n">
        <f aca="false">SUM(E205:J205)</f>
        <v>0</v>
      </c>
      <c r="L205" s="198" t="n">
        <v>0</v>
      </c>
      <c r="M205" s="29"/>
      <c r="P205" s="223" t="n">
        <f aca="false">K205/$K$21</f>
        <v>0</v>
      </c>
      <c r="Q205" s="239" t="n">
        <f aca="false">RANK(P205,$P$79:$P$220)</f>
        <v>36</v>
      </c>
      <c r="R205" s="225" t="n">
        <f aca="false">L205/$L$21</f>
        <v>0</v>
      </c>
      <c r="S205" s="224" t="n">
        <f aca="false">RANK(R205,$R$79:$R$221)</f>
        <v>69</v>
      </c>
      <c r="U205" s="226" t="e">
        <f aca="false">VLOOKUP(D205,DVactu!$A$2:$D$198,4,0)</f>
        <v>#N/A</v>
      </c>
      <c r="V205" s="202" t="n">
        <f aca="false">IF(ISERROR(E205/$U205),0,E205/$U205)</f>
        <v>0</v>
      </c>
      <c r="W205" s="202" t="n">
        <f aca="false">IF(ISERROR(F205/$U205),0,F205/$U205)</f>
        <v>0</v>
      </c>
      <c r="X205" s="202" t="n">
        <f aca="false">IF(ISERROR(G205/$U205),0,G205/$U205)</f>
        <v>0</v>
      </c>
      <c r="Y205" s="202" t="n">
        <f aca="false">IF(ISERROR(H205/$U205),0,H205/$U205)</f>
        <v>0</v>
      </c>
      <c r="Z205" s="202" t="n">
        <f aca="false">IF(ISERROR(I205/$U205),0,I205/$U205)</f>
        <v>0</v>
      </c>
      <c r="AA205" s="202" t="n">
        <f aca="false">IF(ISERROR(J205/$U205),0,J205/$U205)</f>
        <v>0</v>
      </c>
      <c r="AB205" s="199" t="n">
        <f aca="false">SUM(V205:AA205)</f>
        <v>0</v>
      </c>
      <c r="AC205" s="202" t="n">
        <f aca="false">IF(ISERROR(L205/$U205),0,L205/$U205)</f>
        <v>0</v>
      </c>
    </row>
    <row r="206" customFormat="false" ht="14.65" hidden="true" customHeight="false" outlineLevel="0" collapsed="false">
      <c r="A206" s="195" t="s">
        <v>216</v>
      </c>
      <c r="B206" s="116" t="s">
        <v>142</v>
      </c>
      <c r="C206" s="196" t="s">
        <v>457</v>
      </c>
      <c r="D206" s="222" t="s">
        <v>458</v>
      </c>
      <c r="E206" s="198" t="n">
        <v>0</v>
      </c>
      <c r="F206" s="198" t="n">
        <v>0</v>
      </c>
      <c r="G206" s="198" t="n">
        <v>0</v>
      </c>
      <c r="H206" s="198" t="n">
        <v>0</v>
      </c>
      <c r="I206" s="198" t="n">
        <v>0</v>
      </c>
      <c r="J206" s="198" t="n">
        <v>0</v>
      </c>
      <c r="K206" s="199" t="n">
        <f aca="false">SUM(E206:J206)</f>
        <v>0</v>
      </c>
      <c r="L206" s="198" t="n">
        <v>0</v>
      </c>
      <c r="M206" s="29"/>
      <c r="P206" s="223" t="n">
        <f aca="false">K206/$K$21</f>
        <v>0</v>
      </c>
      <c r="Q206" s="239" t="n">
        <f aca="false">RANK(P206,$P$79:$P$220)</f>
        <v>36</v>
      </c>
      <c r="R206" s="225" t="n">
        <f aca="false">L206/$L$21</f>
        <v>0</v>
      </c>
      <c r="S206" s="224" t="n">
        <f aca="false">RANK(R206,$R$79:$R$221)</f>
        <v>69</v>
      </c>
      <c r="U206" s="226" t="e">
        <f aca="false">VLOOKUP(D206,DVactu!$A$2:$D$198,4,0)</f>
        <v>#N/A</v>
      </c>
      <c r="V206" s="202" t="n">
        <f aca="false">IF(ISERROR(E206/$U206),0,E206/$U206)</f>
        <v>0</v>
      </c>
      <c r="W206" s="202" t="n">
        <f aca="false">IF(ISERROR(F206/$U206),0,F206/$U206)</f>
        <v>0</v>
      </c>
      <c r="X206" s="202" t="n">
        <f aca="false">IF(ISERROR(G206/$U206),0,G206/$U206)</f>
        <v>0</v>
      </c>
      <c r="Y206" s="202" t="n">
        <f aca="false">IF(ISERROR(H206/$U206),0,H206/$U206)</f>
        <v>0</v>
      </c>
      <c r="Z206" s="202" t="n">
        <f aca="false">IF(ISERROR(I206/$U206),0,I206/$U206)</f>
        <v>0</v>
      </c>
      <c r="AA206" s="202" t="n">
        <f aca="false">IF(ISERROR(J206/$U206),0,J206/$U206)</f>
        <v>0</v>
      </c>
      <c r="AB206" s="199" t="n">
        <f aca="false">SUM(V206:AA206)</f>
        <v>0</v>
      </c>
      <c r="AC206" s="202" t="n">
        <f aca="false">IF(ISERROR(L206/$U206),0,L206/$U206)</f>
        <v>0</v>
      </c>
    </row>
    <row r="207" customFormat="false" ht="14.65" hidden="true" customHeight="false" outlineLevel="0" collapsed="false">
      <c r="A207" s="195" t="s">
        <v>216</v>
      </c>
      <c r="B207" s="116" t="s">
        <v>142</v>
      </c>
      <c r="C207" s="196" t="s">
        <v>459</v>
      </c>
      <c r="D207" s="222" t="s">
        <v>460</v>
      </c>
      <c r="E207" s="198" t="n">
        <v>0</v>
      </c>
      <c r="F207" s="198" t="n">
        <v>0</v>
      </c>
      <c r="G207" s="198" t="n">
        <v>0</v>
      </c>
      <c r="H207" s="198" t="n">
        <v>0</v>
      </c>
      <c r="I207" s="198" t="n">
        <v>0</v>
      </c>
      <c r="J207" s="198" t="n">
        <v>0</v>
      </c>
      <c r="K207" s="199" t="n">
        <f aca="false">SUM(E207:J207)</f>
        <v>0</v>
      </c>
      <c r="L207" s="198" t="n">
        <v>0</v>
      </c>
      <c r="M207" s="29"/>
      <c r="P207" s="223" t="n">
        <f aca="false">K207/$K$21</f>
        <v>0</v>
      </c>
      <c r="Q207" s="239" t="n">
        <f aca="false">RANK(P207,$P$79:$P$220)</f>
        <v>36</v>
      </c>
      <c r="R207" s="225" t="n">
        <f aca="false">L207/$L$21</f>
        <v>0</v>
      </c>
      <c r="S207" s="224" t="n">
        <f aca="false">RANK(R207,$R$79:$R$221)</f>
        <v>69</v>
      </c>
      <c r="U207" s="226" t="e">
        <f aca="false">VLOOKUP(D207,DVactu!$A$2:$D$198,4,0)</f>
        <v>#N/A</v>
      </c>
      <c r="V207" s="202" t="n">
        <f aca="false">IF(ISERROR(E207/$U207),0,E207/$U207)</f>
        <v>0</v>
      </c>
      <c r="W207" s="202" t="n">
        <f aca="false">IF(ISERROR(F207/$U207),0,F207/$U207)</f>
        <v>0</v>
      </c>
      <c r="X207" s="202" t="n">
        <f aca="false">IF(ISERROR(G207/$U207),0,G207/$U207)</f>
        <v>0</v>
      </c>
      <c r="Y207" s="202" t="n">
        <f aca="false">IF(ISERROR(H207/$U207),0,H207/$U207)</f>
        <v>0</v>
      </c>
      <c r="Z207" s="202" t="n">
        <f aca="false">IF(ISERROR(I207/$U207),0,I207/$U207)</f>
        <v>0</v>
      </c>
      <c r="AA207" s="202" t="n">
        <f aca="false">IF(ISERROR(J207/$U207),0,J207/$U207)</f>
        <v>0</v>
      </c>
      <c r="AB207" s="199" t="n">
        <f aca="false">SUM(V207:AA207)</f>
        <v>0</v>
      </c>
      <c r="AC207" s="202" t="n">
        <f aca="false">IF(ISERROR(L207/$U207),0,L207/$U207)</f>
        <v>0</v>
      </c>
    </row>
    <row r="208" customFormat="false" ht="14.65" hidden="true" customHeight="false" outlineLevel="0" collapsed="false">
      <c r="A208" s="195" t="s">
        <v>216</v>
      </c>
      <c r="B208" s="116" t="s">
        <v>142</v>
      </c>
      <c r="C208" s="196" t="s">
        <v>461</v>
      </c>
      <c r="D208" s="222" t="s">
        <v>462</v>
      </c>
      <c r="E208" s="198" t="n">
        <v>0</v>
      </c>
      <c r="F208" s="198" t="n">
        <v>0</v>
      </c>
      <c r="G208" s="198" t="n">
        <v>0</v>
      </c>
      <c r="H208" s="198" t="n">
        <v>0</v>
      </c>
      <c r="I208" s="198" t="n">
        <v>0</v>
      </c>
      <c r="J208" s="198" t="n">
        <v>0</v>
      </c>
      <c r="K208" s="199" t="n">
        <f aca="false">SUM(E208:J208)</f>
        <v>0</v>
      </c>
      <c r="L208" s="198" t="n">
        <v>0</v>
      </c>
      <c r="M208" s="29"/>
      <c r="P208" s="223" t="n">
        <f aca="false">K208/$K$21</f>
        <v>0</v>
      </c>
      <c r="Q208" s="239" t="n">
        <f aca="false">RANK(P208,$P$79:$P$220)</f>
        <v>36</v>
      </c>
      <c r="R208" s="225" t="n">
        <f aca="false">L208/$L$21</f>
        <v>0</v>
      </c>
      <c r="S208" s="224" t="n">
        <f aca="false">RANK(R208,$R$79:$R$221)</f>
        <v>69</v>
      </c>
      <c r="U208" s="226" t="e">
        <f aca="false">VLOOKUP(D208,DVactu!$A$2:$D$198,4,0)</f>
        <v>#N/A</v>
      </c>
      <c r="V208" s="202" t="n">
        <f aca="false">IF(ISERROR(E208/$U208),0,E208/$U208)</f>
        <v>0</v>
      </c>
      <c r="W208" s="202" t="n">
        <f aca="false">IF(ISERROR(F208/$U208),0,F208/$U208)</f>
        <v>0</v>
      </c>
      <c r="X208" s="202" t="n">
        <f aca="false">IF(ISERROR(G208/$U208),0,G208/$U208)</f>
        <v>0</v>
      </c>
      <c r="Y208" s="202" t="n">
        <f aca="false">IF(ISERROR(H208/$U208),0,H208/$U208)</f>
        <v>0</v>
      </c>
      <c r="Z208" s="202" t="n">
        <f aca="false">IF(ISERROR(I208/$U208),0,I208/$U208)</f>
        <v>0</v>
      </c>
      <c r="AA208" s="202" t="n">
        <f aca="false">IF(ISERROR(J208/$U208),0,J208/$U208)</f>
        <v>0</v>
      </c>
      <c r="AB208" s="199" t="n">
        <f aca="false">SUM(V208:AA208)</f>
        <v>0</v>
      </c>
      <c r="AC208" s="202" t="n">
        <f aca="false">IF(ISERROR(L208/$U208),0,L208/$U208)</f>
        <v>0</v>
      </c>
    </row>
    <row r="209" customFormat="false" ht="14.65" hidden="true" customHeight="false" outlineLevel="0" collapsed="false">
      <c r="A209" s="195" t="s">
        <v>216</v>
      </c>
      <c r="B209" s="116" t="s">
        <v>142</v>
      </c>
      <c r="C209" s="196" t="s">
        <v>463</v>
      </c>
      <c r="D209" s="222" t="s">
        <v>464</v>
      </c>
      <c r="E209" s="198" t="n">
        <v>0</v>
      </c>
      <c r="F209" s="198" t="n">
        <v>0</v>
      </c>
      <c r="G209" s="198" t="n">
        <v>0</v>
      </c>
      <c r="H209" s="198" t="n">
        <v>0</v>
      </c>
      <c r="I209" s="198" t="n">
        <v>0</v>
      </c>
      <c r="J209" s="198" t="n">
        <v>0</v>
      </c>
      <c r="K209" s="199" t="n">
        <f aca="false">SUM(E209:J209)</f>
        <v>0</v>
      </c>
      <c r="L209" s="198" t="n">
        <v>0</v>
      </c>
      <c r="M209" s="29"/>
      <c r="P209" s="223" t="n">
        <f aca="false">K209/$K$21</f>
        <v>0</v>
      </c>
      <c r="Q209" s="239" t="n">
        <f aca="false">RANK(P209,$P$79:$P$220)</f>
        <v>36</v>
      </c>
      <c r="R209" s="225" t="n">
        <f aca="false">L209/$L$21</f>
        <v>0</v>
      </c>
      <c r="S209" s="224" t="n">
        <f aca="false">RANK(R209,$R$79:$R$221)</f>
        <v>69</v>
      </c>
      <c r="U209" s="226" t="e">
        <f aca="false">VLOOKUP(D209,DVactu!$A$2:$D$198,4,0)</f>
        <v>#N/A</v>
      </c>
      <c r="V209" s="202" t="n">
        <f aca="false">IF(ISERROR(E209/$U209),0,E209/$U209)</f>
        <v>0</v>
      </c>
      <c r="W209" s="202" t="n">
        <f aca="false">IF(ISERROR(F209/$U209),0,F209/$U209)</f>
        <v>0</v>
      </c>
      <c r="X209" s="202" t="n">
        <f aca="false">IF(ISERROR(G209/$U209),0,G209/$U209)</f>
        <v>0</v>
      </c>
      <c r="Y209" s="202" t="n">
        <f aca="false">IF(ISERROR(H209/$U209),0,H209/$U209)</f>
        <v>0</v>
      </c>
      <c r="Z209" s="202" t="n">
        <f aca="false">IF(ISERROR(I209/$U209),0,I209/$U209)</f>
        <v>0</v>
      </c>
      <c r="AA209" s="202" t="n">
        <f aca="false">IF(ISERROR(J209/$U209),0,J209/$U209)</f>
        <v>0</v>
      </c>
      <c r="AB209" s="199" t="n">
        <f aca="false">SUM(V209:AA209)</f>
        <v>0</v>
      </c>
      <c r="AC209" s="202" t="n">
        <f aca="false">IF(ISERROR(L209/$U209),0,L209/$U209)</f>
        <v>0</v>
      </c>
    </row>
    <row r="210" customFormat="false" ht="14.65" hidden="true" customHeight="false" outlineLevel="0" collapsed="false">
      <c r="A210" s="195" t="s">
        <v>216</v>
      </c>
      <c r="B210" s="116" t="s">
        <v>142</v>
      </c>
      <c r="C210" s="196" t="s">
        <v>465</v>
      </c>
      <c r="D210" s="222" t="s">
        <v>466</v>
      </c>
      <c r="E210" s="198" t="n">
        <v>0</v>
      </c>
      <c r="F210" s="198" t="n">
        <v>0</v>
      </c>
      <c r="G210" s="198" t="n">
        <v>0</v>
      </c>
      <c r="H210" s="198" t="n">
        <v>0</v>
      </c>
      <c r="I210" s="198" t="n">
        <v>0</v>
      </c>
      <c r="J210" s="198" t="n">
        <v>0</v>
      </c>
      <c r="K210" s="199" t="n">
        <f aca="false">SUM(E210:J210)</f>
        <v>0</v>
      </c>
      <c r="L210" s="198" t="n">
        <v>0</v>
      </c>
      <c r="M210" s="29"/>
      <c r="P210" s="223" t="n">
        <f aca="false">K210/$K$21</f>
        <v>0</v>
      </c>
      <c r="Q210" s="239" t="n">
        <f aca="false">RANK(P210,$P$79:$P$220)</f>
        <v>36</v>
      </c>
      <c r="R210" s="225" t="n">
        <f aca="false">L210/$L$21</f>
        <v>0</v>
      </c>
      <c r="S210" s="224" t="n">
        <f aca="false">RANK(R210,$R$79:$R$221)</f>
        <v>69</v>
      </c>
      <c r="U210" s="226" t="e">
        <f aca="false">VLOOKUP(D210,DVactu!$A$2:$D$198,4,0)</f>
        <v>#N/A</v>
      </c>
      <c r="V210" s="202" t="n">
        <f aca="false">IF(ISERROR(E210/$U210),0,E210/$U210)</f>
        <v>0</v>
      </c>
      <c r="W210" s="202" t="n">
        <f aca="false">IF(ISERROR(F210/$U210),0,F210/$U210)</f>
        <v>0</v>
      </c>
      <c r="X210" s="202" t="n">
        <f aca="false">IF(ISERROR(G210/$U210),0,G210/$U210)</f>
        <v>0</v>
      </c>
      <c r="Y210" s="202" t="n">
        <f aca="false">IF(ISERROR(H210/$U210),0,H210/$U210)</f>
        <v>0</v>
      </c>
      <c r="Z210" s="202" t="n">
        <f aca="false">IF(ISERROR(I210/$U210),0,I210/$U210)</f>
        <v>0</v>
      </c>
      <c r="AA210" s="202" t="n">
        <f aca="false">IF(ISERROR(J210/$U210),0,J210/$U210)</f>
        <v>0</v>
      </c>
      <c r="AB210" s="199" t="n">
        <f aca="false">SUM(V210:AA210)</f>
        <v>0</v>
      </c>
      <c r="AC210" s="202" t="n">
        <f aca="false">IF(ISERROR(L210/$U210),0,L210/$U210)</f>
        <v>0</v>
      </c>
    </row>
    <row r="211" customFormat="false" ht="14.65" hidden="true" customHeight="false" outlineLevel="0" collapsed="false">
      <c r="A211" s="195" t="s">
        <v>216</v>
      </c>
      <c r="B211" s="116" t="s">
        <v>142</v>
      </c>
      <c r="C211" s="196" t="s">
        <v>467</v>
      </c>
      <c r="D211" s="222" t="s">
        <v>468</v>
      </c>
      <c r="E211" s="198" t="n">
        <v>0</v>
      </c>
      <c r="F211" s="198" t="n">
        <v>0</v>
      </c>
      <c r="G211" s="198" t="n">
        <v>0</v>
      </c>
      <c r="H211" s="198" t="n">
        <v>0</v>
      </c>
      <c r="I211" s="198" t="n">
        <v>0</v>
      </c>
      <c r="J211" s="198" t="n">
        <v>0</v>
      </c>
      <c r="K211" s="199" t="n">
        <f aca="false">SUM(E211:J211)</f>
        <v>0</v>
      </c>
      <c r="L211" s="198" t="n">
        <v>86000</v>
      </c>
      <c r="M211" s="29"/>
      <c r="P211" s="223" t="n">
        <f aca="false">K211/$K$21</f>
        <v>0</v>
      </c>
      <c r="Q211" s="239" t="n">
        <f aca="false">RANK(P211,$P$79:$P$220)</f>
        <v>36</v>
      </c>
      <c r="R211" s="225" t="n">
        <f aca="false">L211/$L$21</f>
        <v>1.15902594139403E-006</v>
      </c>
      <c r="S211" s="224" t="n">
        <f aca="false">RANK(R211,$R$79:$R$221)</f>
        <v>64</v>
      </c>
      <c r="U211" s="226" t="e">
        <f aca="false">VLOOKUP(D211,DVactu!$A$2:$D$198,4,0)</f>
        <v>#N/A</v>
      </c>
      <c r="V211" s="202" t="n">
        <f aca="false">IF(ISERROR(E211/$U211),0,E211/$U211)</f>
        <v>0</v>
      </c>
      <c r="W211" s="202" t="n">
        <f aca="false">IF(ISERROR(F211/$U211),0,F211/$U211)</f>
        <v>0</v>
      </c>
      <c r="X211" s="202" t="n">
        <f aca="false">IF(ISERROR(G211/$U211),0,G211/$U211)</f>
        <v>0</v>
      </c>
      <c r="Y211" s="202" t="n">
        <f aca="false">IF(ISERROR(H211/$U211),0,H211/$U211)</f>
        <v>0</v>
      </c>
      <c r="Z211" s="202" t="n">
        <f aca="false">IF(ISERROR(I211/$U211),0,I211/$U211)</f>
        <v>0</v>
      </c>
      <c r="AA211" s="202" t="n">
        <f aca="false">IF(ISERROR(J211/$U211),0,J211/$U211)</f>
        <v>0</v>
      </c>
      <c r="AB211" s="199" t="n">
        <f aca="false">SUM(V211:AA211)</f>
        <v>0</v>
      </c>
      <c r="AC211" s="202" t="n">
        <f aca="false">IF(ISERROR(L211/$U211),0,L211/$U211)</f>
        <v>0</v>
      </c>
    </row>
    <row r="212" customFormat="false" ht="14.65" hidden="true" customHeight="false" outlineLevel="0" collapsed="false">
      <c r="A212" s="195" t="s">
        <v>216</v>
      </c>
      <c r="B212" s="116" t="s">
        <v>142</v>
      </c>
      <c r="C212" s="196" t="s">
        <v>278</v>
      </c>
      <c r="D212" s="222" t="s">
        <v>469</v>
      </c>
      <c r="E212" s="198" t="n">
        <v>0</v>
      </c>
      <c r="F212" s="198" t="n">
        <v>0</v>
      </c>
      <c r="G212" s="198" t="n">
        <v>0</v>
      </c>
      <c r="H212" s="198" t="n">
        <v>0</v>
      </c>
      <c r="I212" s="198" t="n">
        <v>0</v>
      </c>
      <c r="J212" s="198" t="n">
        <v>0</v>
      </c>
      <c r="K212" s="199" t="n">
        <f aca="false">SUM(E212:J212)</f>
        <v>0</v>
      </c>
      <c r="L212" s="198" t="n">
        <v>0</v>
      </c>
      <c r="M212" s="29"/>
      <c r="P212" s="223" t="n">
        <f aca="false">K212/$K$21</f>
        <v>0</v>
      </c>
      <c r="Q212" s="239" t="n">
        <f aca="false">RANK(P212,$P$79:$P$220)</f>
        <v>36</v>
      </c>
      <c r="R212" s="225" t="n">
        <f aca="false">L212/$L$21</f>
        <v>0</v>
      </c>
      <c r="S212" s="224" t="n">
        <f aca="false">RANK(R212,$R$79:$R$221)</f>
        <v>69</v>
      </c>
      <c r="U212" s="226" t="e">
        <f aca="false">VLOOKUP(D212,DVactu!$A$2:$D$198,4,0)</f>
        <v>#N/A</v>
      </c>
      <c r="V212" s="202" t="n">
        <f aca="false">IF(ISERROR(E212/$U212),0,E212/$U212)</f>
        <v>0</v>
      </c>
      <c r="W212" s="202" t="n">
        <f aca="false">IF(ISERROR(F212/$U212),0,F212/$U212)</f>
        <v>0</v>
      </c>
      <c r="X212" s="202" t="n">
        <f aca="false">IF(ISERROR(G212/$U212),0,G212/$U212)</f>
        <v>0</v>
      </c>
      <c r="Y212" s="202" t="n">
        <f aca="false">IF(ISERROR(H212/$U212),0,H212/$U212)</f>
        <v>0</v>
      </c>
      <c r="Z212" s="202" t="n">
        <f aca="false">IF(ISERROR(I212/$U212),0,I212/$U212)</f>
        <v>0</v>
      </c>
      <c r="AA212" s="202" t="n">
        <f aca="false">IF(ISERROR(J212/$U212),0,J212/$U212)</f>
        <v>0</v>
      </c>
      <c r="AB212" s="199" t="n">
        <f aca="false">SUM(V212:AA212)</f>
        <v>0</v>
      </c>
      <c r="AC212" s="202" t="n">
        <f aca="false">IF(ISERROR(L212/$U212),0,L212/$U212)</f>
        <v>0</v>
      </c>
    </row>
    <row r="213" customFormat="false" ht="14.65" hidden="true" customHeight="false" outlineLevel="0" collapsed="false">
      <c r="A213" s="195" t="s">
        <v>216</v>
      </c>
      <c r="B213" s="116" t="s">
        <v>142</v>
      </c>
      <c r="C213" s="196" t="s">
        <v>387</v>
      </c>
      <c r="D213" s="222" t="s">
        <v>470</v>
      </c>
      <c r="E213" s="198" t="n">
        <v>0</v>
      </c>
      <c r="F213" s="198" t="n">
        <v>0</v>
      </c>
      <c r="G213" s="198" t="n">
        <v>0</v>
      </c>
      <c r="H213" s="198" t="n">
        <v>0</v>
      </c>
      <c r="I213" s="198" t="n">
        <v>0</v>
      </c>
      <c r="J213" s="198" t="n">
        <v>0</v>
      </c>
      <c r="K213" s="199" t="n">
        <f aca="false">SUM(E213:J213)</f>
        <v>0</v>
      </c>
      <c r="L213" s="198" t="n">
        <v>0</v>
      </c>
      <c r="M213" s="29"/>
      <c r="P213" s="223" t="n">
        <f aca="false">K213/$K$21</f>
        <v>0</v>
      </c>
      <c r="Q213" s="239" t="n">
        <f aca="false">RANK(P213,$P$79:$P$220)</f>
        <v>36</v>
      </c>
      <c r="R213" s="225" t="n">
        <f aca="false">L213/$L$21</f>
        <v>0</v>
      </c>
      <c r="S213" s="224" t="n">
        <f aca="false">RANK(R213,$R$79:$R$221)</f>
        <v>69</v>
      </c>
      <c r="U213" s="226" t="e">
        <f aca="false">VLOOKUP(D213,DVactu!$A$2:$D$198,4,0)</f>
        <v>#N/A</v>
      </c>
      <c r="V213" s="202" t="n">
        <f aca="false">IF(ISERROR(E213/$U213),0,E213/$U213)</f>
        <v>0</v>
      </c>
      <c r="W213" s="202" t="n">
        <f aca="false">IF(ISERROR(F213/$U213),0,F213/$U213)</f>
        <v>0</v>
      </c>
      <c r="X213" s="202" t="n">
        <f aca="false">IF(ISERROR(G213/$U213),0,G213/$U213)</f>
        <v>0</v>
      </c>
      <c r="Y213" s="202" t="n">
        <f aca="false">IF(ISERROR(H213/$U213),0,H213/$U213)</f>
        <v>0</v>
      </c>
      <c r="Z213" s="202" t="n">
        <f aca="false">IF(ISERROR(I213/$U213),0,I213/$U213)</f>
        <v>0</v>
      </c>
      <c r="AA213" s="202" t="n">
        <f aca="false">IF(ISERROR(J213/$U213),0,J213/$U213)</f>
        <v>0</v>
      </c>
      <c r="AB213" s="199" t="n">
        <f aca="false">SUM(V213:AA213)</f>
        <v>0</v>
      </c>
      <c r="AC213" s="202" t="n">
        <f aca="false">IF(ISERROR(L213/$U213),0,L213/$U213)</f>
        <v>0</v>
      </c>
    </row>
    <row r="214" customFormat="false" ht="14.65" hidden="true" customHeight="false" outlineLevel="0" collapsed="false">
      <c r="A214" s="195" t="s">
        <v>216</v>
      </c>
      <c r="B214" s="116" t="s">
        <v>142</v>
      </c>
      <c r="C214" s="196" t="s">
        <v>471</v>
      </c>
      <c r="D214" s="222" t="s">
        <v>472</v>
      </c>
      <c r="E214" s="198" t="n">
        <v>0</v>
      </c>
      <c r="F214" s="198" t="n">
        <v>0</v>
      </c>
      <c r="G214" s="198" t="n">
        <v>0</v>
      </c>
      <c r="H214" s="198" t="n">
        <v>0</v>
      </c>
      <c r="I214" s="198" t="n">
        <v>0</v>
      </c>
      <c r="J214" s="198" t="n">
        <v>0</v>
      </c>
      <c r="K214" s="199" t="n">
        <f aca="false">SUM(E214:J214)</f>
        <v>0</v>
      </c>
      <c r="L214" s="198" t="n">
        <v>0</v>
      </c>
      <c r="M214" s="29"/>
      <c r="P214" s="223" t="n">
        <f aca="false">K214/$K$21</f>
        <v>0</v>
      </c>
      <c r="Q214" s="239" t="n">
        <f aca="false">RANK(P214,$P$79:$P$220)</f>
        <v>36</v>
      </c>
      <c r="R214" s="225" t="n">
        <f aca="false">L214/$L$21</f>
        <v>0</v>
      </c>
      <c r="S214" s="224" t="n">
        <f aca="false">RANK(R214,$R$79:$R$221)</f>
        <v>69</v>
      </c>
      <c r="U214" s="226" t="e">
        <f aca="false">VLOOKUP(D214,DVactu!$A$2:$D$198,4,0)</f>
        <v>#N/A</v>
      </c>
      <c r="V214" s="202" t="n">
        <f aca="false">IF(ISERROR(E214/$U214),0,E214/$U214)</f>
        <v>0</v>
      </c>
      <c r="W214" s="202" t="n">
        <f aca="false">IF(ISERROR(F214/$U214),0,F214/$U214)</f>
        <v>0</v>
      </c>
      <c r="X214" s="202" t="n">
        <f aca="false">IF(ISERROR(G214/$U214),0,G214/$U214)</f>
        <v>0</v>
      </c>
      <c r="Y214" s="202" t="n">
        <f aca="false">IF(ISERROR(H214/$U214),0,H214/$U214)</f>
        <v>0</v>
      </c>
      <c r="Z214" s="202" t="n">
        <f aca="false">IF(ISERROR(I214/$U214),0,I214/$U214)</f>
        <v>0</v>
      </c>
      <c r="AA214" s="202" t="n">
        <f aca="false">IF(ISERROR(J214/$U214),0,J214/$U214)</f>
        <v>0</v>
      </c>
      <c r="AB214" s="199" t="n">
        <f aca="false">SUM(V214:AA214)</f>
        <v>0</v>
      </c>
      <c r="AC214" s="202" t="n">
        <f aca="false">IF(ISERROR(L214/$U214),0,L214/$U214)</f>
        <v>0</v>
      </c>
    </row>
    <row r="215" customFormat="false" ht="14.65" hidden="true" customHeight="false" outlineLevel="0" collapsed="false">
      <c r="A215" s="195" t="s">
        <v>216</v>
      </c>
      <c r="B215" s="116" t="s">
        <v>142</v>
      </c>
      <c r="C215" s="196" t="s">
        <v>473</v>
      </c>
      <c r="D215" s="222" t="s">
        <v>474</v>
      </c>
      <c r="E215" s="198" t="n">
        <v>0</v>
      </c>
      <c r="F215" s="198" t="n">
        <v>0</v>
      </c>
      <c r="G215" s="198" t="n">
        <v>0</v>
      </c>
      <c r="H215" s="198" t="n">
        <v>0</v>
      </c>
      <c r="I215" s="198" t="n">
        <v>0</v>
      </c>
      <c r="J215" s="198" t="n">
        <v>0</v>
      </c>
      <c r="K215" s="199" t="n">
        <f aca="false">SUM(E215:J215)</f>
        <v>0</v>
      </c>
      <c r="L215" s="198" t="n">
        <v>123500</v>
      </c>
      <c r="M215" s="29"/>
      <c r="P215" s="223" t="n">
        <f aca="false">K215/$K$21</f>
        <v>0</v>
      </c>
      <c r="Q215" s="239" t="n">
        <f aca="false">RANK(P215,$P$79:$P$220)</f>
        <v>36</v>
      </c>
      <c r="R215" s="225" t="n">
        <f aca="false">L215/$L$21</f>
        <v>1.66441516002515E-006</v>
      </c>
      <c r="S215" s="224" t="n">
        <f aca="false">RANK(R215,$R$79:$R$221)</f>
        <v>61</v>
      </c>
      <c r="U215" s="226" t="e">
        <f aca="false">VLOOKUP(D215,DVactu!$A$2:$D$198,4,0)</f>
        <v>#N/A</v>
      </c>
      <c r="V215" s="202" t="n">
        <f aca="false">IF(ISERROR(E215/$U215),0,E215/$U215)</f>
        <v>0</v>
      </c>
      <c r="W215" s="202" t="n">
        <f aca="false">IF(ISERROR(F215/$U215),0,F215/$U215)</f>
        <v>0</v>
      </c>
      <c r="X215" s="202" t="n">
        <f aca="false">IF(ISERROR(G215/$U215),0,G215/$U215)</f>
        <v>0</v>
      </c>
      <c r="Y215" s="202" t="n">
        <f aca="false">IF(ISERROR(H215/$U215),0,H215/$U215)</f>
        <v>0</v>
      </c>
      <c r="Z215" s="202" t="n">
        <f aca="false">IF(ISERROR(I215/$U215),0,I215/$U215)</f>
        <v>0</v>
      </c>
      <c r="AA215" s="202" t="n">
        <f aca="false">IF(ISERROR(J215/$U215),0,J215/$U215)</f>
        <v>0</v>
      </c>
      <c r="AB215" s="199" t="n">
        <f aca="false">SUM(V215:AA215)</f>
        <v>0</v>
      </c>
      <c r="AC215" s="202" t="n">
        <f aca="false">IF(ISERROR(L215/$U215),0,L215/$U215)</f>
        <v>0</v>
      </c>
    </row>
    <row r="216" customFormat="false" ht="14.65" hidden="true" customHeight="false" outlineLevel="0" collapsed="false">
      <c r="A216" s="195" t="s">
        <v>216</v>
      </c>
      <c r="B216" s="116" t="s">
        <v>142</v>
      </c>
      <c r="C216" s="196" t="s">
        <v>475</v>
      </c>
      <c r="D216" s="222" t="s">
        <v>476</v>
      </c>
      <c r="E216" s="198" t="n">
        <v>0</v>
      </c>
      <c r="F216" s="198" t="n">
        <v>0</v>
      </c>
      <c r="G216" s="198" t="n">
        <v>0</v>
      </c>
      <c r="H216" s="198" t="n">
        <v>0</v>
      </c>
      <c r="I216" s="198" t="n">
        <v>0</v>
      </c>
      <c r="J216" s="198" t="n">
        <v>0</v>
      </c>
      <c r="K216" s="199" t="n">
        <f aca="false">SUM(E216:J216)</f>
        <v>0</v>
      </c>
      <c r="L216" s="198" t="n">
        <v>0</v>
      </c>
      <c r="M216" s="29"/>
      <c r="P216" s="223" t="n">
        <f aca="false">K216/$K$21</f>
        <v>0</v>
      </c>
      <c r="Q216" s="239" t="n">
        <f aca="false">RANK(P216,$P$79:$P$220)</f>
        <v>36</v>
      </c>
      <c r="R216" s="225" t="n">
        <f aca="false">L216/$L$21</f>
        <v>0</v>
      </c>
      <c r="S216" s="224" t="n">
        <f aca="false">RANK(R216,$R$79:$R$221)</f>
        <v>69</v>
      </c>
      <c r="U216" s="226" t="e">
        <f aca="false">VLOOKUP(D216,DVactu!$A$2:$D$198,4,0)</f>
        <v>#N/A</v>
      </c>
      <c r="V216" s="202" t="n">
        <f aca="false">IF(ISERROR(E216/$U216),0,E216/$U216)</f>
        <v>0</v>
      </c>
      <c r="W216" s="202" t="n">
        <f aca="false">IF(ISERROR(F216/$U216),0,F216/$U216)</f>
        <v>0</v>
      </c>
      <c r="X216" s="202" t="n">
        <f aca="false">IF(ISERROR(G216/$U216),0,G216/$U216)</f>
        <v>0</v>
      </c>
      <c r="Y216" s="202" t="n">
        <f aca="false">IF(ISERROR(H216/$U216),0,H216/$U216)</f>
        <v>0</v>
      </c>
      <c r="Z216" s="202" t="n">
        <f aca="false">IF(ISERROR(I216/$U216),0,I216/$U216)</f>
        <v>0</v>
      </c>
      <c r="AA216" s="202" t="n">
        <f aca="false">IF(ISERROR(J216/$U216),0,J216/$U216)</f>
        <v>0</v>
      </c>
      <c r="AB216" s="199" t="n">
        <f aca="false">SUM(V216:AA216)</f>
        <v>0</v>
      </c>
      <c r="AC216" s="202" t="n">
        <f aca="false">IF(ISERROR(L216/$U216),0,L216/$U216)</f>
        <v>0</v>
      </c>
    </row>
    <row r="217" customFormat="false" ht="14.65" hidden="true" customHeight="false" outlineLevel="0" collapsed="false">
      <c r="A217" s="195" t="s">
        <v>216</v>
      </c>
      <c r="B217" s="116" t="s">
        <v>142</v>
      </c>
      <c r="C217" s="196" t="s">
        <v>477</v>
      </c>
      <c r="D217" s="222" t="s">
        <v>478</v>
      </c>
      <c r="E217" s="198" t="n">
        <v>0</v>
      </c>
      <c r="F217" s="198" t="n">
        <v>0</v>
      </c>
      <c r="G217" s="198" t="n">
        <v>0</v>
      </c>
      <c r="H217" s="198" t="n">
        <v>0</v>
      </c>
      <c r="I217" s="198" t="n">
        <v>0</v>
      </c>
      <c r="J217" s="198" t="n">
        <v>0</v>
      </c>
      <c r="K217" s="199" t="n">
        <f aca="false">SUM(E217:J217)</f>
        <v>0</v>
      </c>
      <c r="L217" s="198" t="n">
        <v>0</v>
      </c>
      <c r="M217" s="29"/>
      <c r="P217" s="223" t="n">
        <f aca="false">K217/$K$21</f>
        <v>0</v>
      </c>
      <c r="Q217" s="239" t="n">
        <f aca="false">RANK(P217,$P$79:$P$220)</f>
        <v>36</v>
      </c>
      <c r="R217" s="225" t="n">
        <f aca="false">L217/$L$21</f>
        <v>0</v>
      </c>
      <c r="S217" s="224" t="n">
        <f aca="false">RANK(R217,$R$79:$R$221)</f>
        <v>69</v>
      </c>
      <c r="U217" s="226" t="e">
        <f aca="false">VLOOKUP(D217,DVactu!$A$2:$D$198,4,0)</f>
        <v>#N/A</v>
      </c>
      <c r="V217" s="202" t="n">
        <f aca="false">IF(ISERROR(E217/$U217),0,E217/$U217)</f>
        <v>0</v>
      </c>
      <c r="W217" s="202" t="n">
        <f aca="false">IF(ISERROR(F217/$U217),0,F217/$U217)</f>
        <v>0</v>
      </c>
      <c r="X217" s="202" t="n">
        <f aca="false">IF(ISERROR(G217/$U217),0,G217/$U217)</f>
        <v>0</v>
      </c>
      <c r="Y217" s="202" t="n">
        <f aca="false">IF(ISERROR(H217/$U217),0,H217/$U217)</f>
        <v>0</v>
      </c>
      <c r="Z217" s="202" t="n">
        <f aca="false">IF(ISERROR(I217/$U217),0,I217/$U217)</f>
        <v>0</v>
      </c>
      <c r="AA217" s="202" t="n">
        <f aca="false">IF(ISERROR(J217/$U217),0,J217/$U217)</f>
        <v>0</v>
      </c>
      <c r="AB217" s="199" t="n">
        <f aca="false">SUM(V217:AA217)</f>
        <v>0</v>
      </c>
      <c r="AC217" s="202" t="n">
        <f aca="false">IF(ISERROR(L217/$U217),0,L217/$U217)</f>
        <v>0</v>
      </c>
    </row>
    <row r="218" customFormat="false" ht="14.65" hidden="true" customHeight="false" outlineLevel="0" collapsed="false">
      <c r="A218" s="195" t="s">
        <v>216</v>
      </c>
      <c r="B218" s="116" t="s">
        <v>142</v>
      </c>
      <c r="C218" s="196" t="s">
        <v>479</v>
      </c>
      <c r="D218" s="222" t="s">
        <v>480</v>
      </c>
      <c r="E218" s="198" t="n">
        <v>0</v>
      </c>
      <c r="F218" s="198" t="n">
        <v>0</v>
      </c>
      <c r="G218" s="198" t="n">
        <v>0</v>
      </c>
      <c r="H218" s="198" t="n">
        <v>0</v>
      </c>
      <c r="I218" s="198" t="n">
        <v>0</v>
      </c>
      <c r="J218" s="198" t="n">
        <v>0</v>
      </c>
      <c r="K218" s="199" t="n">
        <f aca="false">SUM(E218:J218)</f>
        <v>0</v>
      </c>
      <c r="L218" s="198" t="n">
        <v>0</v>
      </c>
      <c r="M218" s="29"/>
      <c r="P218" s="223" t="n">
        <f aca="false">K218/$K$21</f>
        <v>0</v>
      </c>
      <c r="Q218" s="239" t="n">
        <f aca="false">RANK(P218,$P$79:$P$220)</f>
        <v>36</v>
      </c>
      <c r="R218" s="225" t="n">
        <f aca="false">L218/$L$21</f>
        <v>0</v>
      </c>
      <c r="S218" s="224" t="n">
        <f aca="false">RANK(R218,$R$79:$R$221)</f>
        <v>69</v>
      </c>
      <c r="U218" s="226" t="e">
        <f aca="false">VLOOKUP(D218,DVactu!$A$2:$D$198,4,0)</f>
        <v>#N/A</v>
      </c>
      <c r="V218" s="202" t="n">
        <f aca="false">IF(ISERROR(E218/$U218),0,E218/$U218)</f>
        <v>0</v>
      </c>
      <c r="W218" s="202" t="n">
        <f aca="false">IF(ISERROR(F218/$U218),0,F218/$U218)</f>
        <v>0</v>
      </c>
      <c r="X218" s="202" t="n">
        <f aca="false">IF(ISERROR(G218/$U218),0,G218/$U218)</f>
        <v>0</v>
      </c>
      <c r="Y218" s="202" t="n">
        <f aca="false">IF(ISERROR(H218/$U218),0,H218/$U218)</f>
        <v>0</v>
      </c>
      <c r="Z218" s="202" t="n">
        <f aca="false">IF(ISERROR(I218/$U218),0,I218/$U218)</f>
        <v>0</v>
      </c>
      <c r="AA218" s="202" t="n">
        <f aca="false">IF(ISERROR(J218/$U218),0,J218/$U218)</f>
        <v>0</v>
      </c>
      <c r="AB218" s="199" t="n">
        <f aca="false">SUM(V218:AA218)</f>
        <v>0</v>
      </c>
      <c r="AC218" s="202" t="n">
        <f aca="false">IF(ISERROR(L218/$U218),0,L218/$U218)</f>
        <v>0</v>
      </c>
    </row>
    <row r="219" customFormat="false" ht="14.65" hidden="true" customHeight="false" outlineLevel="0" collapsed="false">
      <c r="A219" s="195" t="s">
        <v>216</v>
      </c>
      <c r="B219" s="116" t="s">
        <v>142</v>
      </c>
      <c r="C219" s="196" t="s">
        <v>481</v>
      </c>
      <c r="D219" s="222" t="s">
        <v>482</v>
      </c>
      <c r="E219" s="198" t="n">
        <v>0</v>
      </c>
      <c r="F219" s="198" t="n">
        <v>0</v>
      </c>
      <c r="G219" s="198" t="n">
        <v>0</v>
      </c>
      <c r="H219" s="198" t="n">
        <v>0</v>
      </c>
      <c r="I219" s="198" t="n">
        <v>0</v>
      </c>
      <c r="J219" s="198" t="n">
        <v>0</v>
      </c>
      <c r="K219" s="199" t="n">
        <f aca="false">SUM(E219:J219)</f>
        <v>0</v>
      </c>
      <c r="L219" s="198" t="n">
        <v>0</v>
      </c>
      <c r="M219" s="29"/>
      <c r="P219" s="223" t="n">
        <f aca="false">K219/$K$21</f>
        <v>0</v>
      </c>
      <c r="Q219" s="239" t="n">
        <f aca="false">RANK(P219,$P$79:$P$220)</f>
        <v>36</v>
      </c>
      <c r="R219" s="225" t="n">
        <f aca="false">L219/$L$21</f>
        <v>0</v>
      </c>
      <c r="S219" s="224" t="n">
        <f aca="false">RANK(R219,$R$79:$R$221)</f>
        <v>69</v>
      </c>
      <c r="U219" s="226" t="e">
        <f aca="false">VLOOKUP(D219,DVactu!$A$2:$D$198,4,0)</f>
        <v>#N/A</v>
      </c>
      <c r="V219" s="202" t="n">
        <f aca="false">IF(ISERROR(E219/$U219),0,E219/$U219)</f>
        <v>0</v>
      </c>
      <c r="W219" s="202" t="n">
        <f aca="false">IF(ISERROR(F219/$U219),0,F219/$U219)</f>
        <v>0</v>
      </c>
      <c r="X219" s="202" t="n">
        <f aca="false">IF(ISERROR(G219/$U219),0,G219/$U219)</f>
        <v>0</v>
      </c>
      <c r="Y219" s="202" t="n">
        <f aca="false">IF(ISERROR(H219/$U219),0,H219/$U219)</f>
        <v>0</v>
      </c>
      <c r="Z219" s="202" t="n">
        <f aca="false">IF(ISERROR(I219/$U219),0,I219/$U219)</f>
        <v>0</v>
      </c>
      <c r="AA219" s="202" t="n">
        <f aca="false">IF(ISERROR(J219/$U219),0,J219/$U219)</f>
        <v>0</v>
      </c>
      <c r="AB219" s="199" t="n">
        <f aca="false">SUM(V219:AA219)</f>
        <v>0</v>
      </c>
      <c r="AC219" s="202" t="n">
        <f aca="false">IF(ISERROR(L219/$U219),0,L219/$U219)</f>
        <v>0</v>
      </c>
    </row>
    <row r="220" customFormat="false" ht="14.65" hidden="true" customHeight="false" outlineLevel="0" collapsed="false">
      <c r="A220" s="195" t="s">
        <v>216</v>
      </c>
      <c r="B220" s="116" t="s">
        <v>142</v>
      </c>
      <c r="C220" s="196" t="s">
        <v>483</v>
      </c>
      <c r="D220" s="222" t="s">
        <v>484</v>
      </c>
      <c r="E220" s="198" t="n">
        <v>0</v>
      </c>
      <c r="F220" s="198" t="n">
        <v>0</v>
      </c>
      <c r="G220" s="198" t="n">
        <v>0</v>
      </c>
      <c r="H220" s="198" t="n">
        <v>0</v>
      </c>
      <c r="I220" s="198" t="n">
        <v>0</v>
      </c>
      <c r="J220" s="198" t="n">
        <v>0</v>
      </c>
      <c r="K220" s="199" t="n">
        <f aca="false">SUM(E220:J220)</f>
        <v>0</v>
      </c>
      <c r="L220" s="198" t="n">
        <v>0</v>
      </c>
      <c r="M220" s="29"/>
      <c r="P220" s="223" t="n">
        <f aca="false">K220/$K$21</f>
        <v>0</v>
      </c>
      <c r="Q220" s="239" t="n">
        <f aca="false">RANK(P220,$P$79:$P$220)</f>
        <v>36</v>
      </c>
      <c r="R220" s="225" t="n">
        <f aca="false">L220/$L$21</f>
        <v>0</v>
      </c>
      <c r="S220" s="224" t="n">
        <f aca="false">RANK(R220,$R$79:$R$220)</f>
        <v>68</v>
      </c>
      <c r="U220" s="226" t="e">
        <f aca="false">VLOOKUP(D220,DVactu!$A$2:$D$198,4,0)</f>
        <v>#N/A</v>
      </c>
      <c r="V220" s="202" t="n">
        <f aca="false">IF(ISERROR(E220/$U220),0,E220/$U220)</f>
        <v>0</v>
      </c>
      <c r="W220" s="202" t="n">
        <f aca="false">IF(ISERROR(F220/$U220),0,F220/$U220)</f>
        <v>0</v>
      </c>
      <c r="X220" s="202" t="n">
        <f aca="false">IF(ISERROR(G220/$U220),0,G220/$U220)</f>
        <v>0</v>
      </c>
      <c r="Y220" s="202" t="n">
        <f aca="false">IF(ISERROR(H220/$U220),0,H220/$U220)</f>
        <v>0</v>
      </c>
      <c r="Z220" s="202" t="n">
        <f aca="false">IF(ISERROR(I220/$U220),0,I220/$U220)</f>
        <v>0</v>
      </c>
      <c r="AA220" s="202" t="n">
        <f aca="false">IF(ISERROR(J220/$U220),0,J220/$U220)</f>
        <v>0</v>
      </c>
      <c r="AB220" s="199" t="n">
        <f aca="false">SUM(V220:AA220)</f>
        <v>0</v>
      </c>
      <c r="AC220" s="202" t="n">
        <f aca="false">IF(ISERROR(L220/$U220),0,L220/$U220)</f>
        <v>0</v>
      </c>
    </row>
    <row r="221" customFormat="false" ht="14.65" hidden="true" customHeight="false" outlineLevel="0" collapsed="false">
      <c r="A221" s="195" t="s">
        <v>485</v>
      </c>
      <c r="B221" s="195" t="s">
        <v>217</v>
      </c>
      <c r="C221" s="196" t="s">
        <v>218</v>
      </c>
      <c r="D221" s="244" t="s">
        <v>486</v>
      </c>
      <c r="E221" s="198" t="n">
        <v>0</v>
      </c>
      <c r="F221" s="198" t="n">
        <v>0</v>
      </c>
      <c r="G221" s="198" t="n">
        <v>0</v>
      </c>
      <c r="H221" s="198" t="n">
        <v>0</v>
      </c>
      <c r="I221" s="198" t="n">
        <v>0</v>
      </c>
      <c r="J221" s="198" t="n">
        <v>0</v>
      </c>
      <c r="K221" s="199" t="n">
        <f aca="false">SUM(E221:J221)</f>
        <v>0</v>
      </c>
      <c r="L221" s="198" t="n">
        <v>12034504</v>
      </c>
      <c r="M221" s="29"/>
      <c r="P221" s="223" t="n">
        <f aca="false">K221/$K$22</f>
        <v>0</v>
      </c>
      <c r="Q221" s="224" t="n">
        <f aca="false">RANK(P221,$P$221:$P$396)</f>
        <v>28</v>
      </c>
      <c r="R221" s="225" t="n">
        <f aca="false">L221/$L$22</f>
        <v>0.000592159753836888</v>
      </c>
      <c r="S221" s="224" t="n">
        <f aca="false">RANK(R221,$R$221:$R$396)</f>
        <v>41</v>
      </c>
      <c r="U221" s="245" t="e">
        <f aca="false">VLOOKUP(D221,DVactu!$A$2:$D$198,4,0)</f>
        <v>#N/A</v>
      </c>
      <c r="V221" s="202" t="n">
        <f aca="false">IF(ISERROR(E221/$U221),0,E221/$U221)</f>
        <v>0</v>
      </c>
      <c r="W221" s="202" t="n">
        <f aca="false">IF(ISERROR(F221/$U221),0,F221/$U221)</f>
        <v>0</v>
      </c>
      <c r="X221" s="202" t="n">
        <f aca="false">IF(ISERROR(G221/$U221),0,G221/$U221)</f>
        <v>0</v>
      </c>
      <c r="Y221" s="202" t="n">
        <f aca="false">IF(ISERROR(H221/$U221),0,H221/$U221)</f>
        <v>0</v>
      </c>
      <c r="Z221" s="202" t="n">
        <f aca="false">IF(ISERROR(I221/$U221),0,I221/$U221)</f>
        <v>0</v>
      </c>
      <c r="AA221" s="202" t="n">
        <f aca="false">IF(ISERROR(J221/$U221),0,J221/$U221)</f>
        <v>0</v>
      </c>
      <c r="AB221" s="199" t="n">
        <f aca="false">SUM(V221:AA221)</f>
        <v>0</v>
      </c>
      <c r="AC221" s="202" t="n">
        <f aca="false">IF(ISERROR(L221/$U221),0,L221/$U221)</f>
        <v>0</v>
      </c>
    </row>
    <row r="222" customFormat="false" ht="14.65" hidden="true" customHeight="false" outlineLevel="0" collapsed="false">
      <c r="A222" s="195" t="s">
        <v>485</v>
      </c>
      <c r="B222" s="195" t="s">
        <v>217</v>
      </c>
      <c r="C222" s="196" t="s">
        <v>487</v>
      </c>
      <c r="D222" s="244" t="s">
        <v>488</v>
      </c>
      <c r="E222" s="198" t="n">
        <v>0</v>
      </c>
      <c r="F222" s="198" t="n">
        <v>0</v>
      </c>
      <c r="G222" s="198" t="n">
        <v>0</v>
      </c>
      <c r="H222" s="198" t="n">
        <v>0</v>
      </c>
      <c r="I222" s="198" t="n">
        <v>0</v>
      </c>
      <c r="J222" s="198" t="n">
        <v>0</v>
      </c>
      <c r="K222" s="199" t="n">
        <f aca="false">SUM(E222:J222)</f>
        <v>0</v>
      </c>
      <c r="L222" s="198" t="n">
        <v>0</v>
      </c>
      <c r="M222" s="29"/>
      <c r="P222" s="223" t="n">
        <f aca="false">K222/$K$22</f>
        <v>0</v>
      </c>
      <c r="Q222" s="224" t="n">
        <f aca="false">RANK(P222,$P$221:$P$396)</f>
        <v>28</v>
      </c>
      <c r="R222" s="225" t="n">
        <f aca="false">L222/$L$22</f>
        <v>0</v>
      </c>
      <c r="S222" s="224" t="n">
        <f aca="false">RANK(R222,$R$221:$R$396)</f>
        <v>79</v>
      </c>
      <c r="U222" s="245" t="e">
        <f aca="false">VLOOKUP(D222,DVactu!$A$2:$D$198,4,0)</f>
        <v>#N/A</v>
      </c>
      <c r="V222" s="202" t="n">
        <f aca="false">IF(ISERROR(E222/$U222),0,E222/$U222)</f>
        <v>0</v>
      </c>
      <c r="W222" s="202" t="n">
        <f aca="false">IF(ISERROR(F222/$U222),0,F222/$U222)</f>
        <v>0</v>
      </c>
      <c r="X222" s="202" t="n">
        <f aca="false">IF(ISERROR(G222/$U222),0,G222/$U222)</f>
        <v>0</v>
      </c>
      <c r="Y222" s="202" t="n">
        <f aca="false">IF(ISERROR(H222/$U222),0,H222/$U222)</f>
        <v>0</v>
      </c>
      <c r="Z222" s="202" t="n">
        <f aca="false">IF(ISERROR(I222/$U222),0,I222/$U222)</f>
        <v>0</v>
      </c>
      <c r="AA222" s="202" t="n">
        <f aca="false">IF(ISERROR(J222/$U222),0,J222/$U222)</f>
        <v>0</v>
      </c>
      <c r="AB222" s="199" t="n">
        <f aca="false">SUM(V222:AA222)</f>
        <v>0</v>
      </c>
      <c r="AC222" s="202" t="n">
        <f aca="false">IF(ISERROR(L222/$U222),0,L222/$U222)</f>
        <v>0</v>
      </c>
    </row>
    <row r="223" customFormat="false" ht="14.65" hidden="true" customHeight="false" outlineLevel="0" collapsed="false">
      <c r="A223" s="195" t="s">
        <v>485</v>
      </c>
      <c r="B223" s="195" t="s">
        <v>217</v>
      </c>
      <c r="C223" s="196" t="s">
        <v>489</v>
      </c>
      <c r="D223" s="244" t="s">
        <v>490</v>
      </c>
      <c r="E223" s="198" t="n">
        <v>0</v>
      </c>
      <c r="F223" s="198" t="n">
        <v>0</v>
      </c>
      <c r="G223" s="198" t="n">
        <v>0</v>
      </c>
      <c r="H223" s="198" t="n">
        <v>0</v>
      </c>
      <c r="I223" s="198" t="n">
        <v>0</v>
      </c>
      <c r="J223" s="198" t="n">
        <v>0</v>
      </c>
      <c r="K223" s="199" t="n">
        <f aca="false">SUM(E223:J223)</f>
        <v>0</v>
      </c>
      <c r="L223" s="198" t="n">
        <v>842616</v>
      </c>
      <c r="M223" s="29"/>
      <c r="P223" s="223" t="n">
        <f aca="false">K223/$K$22</f>
        <v>0</v>
      </c>
      <c r="Q223" s="224" t="n">
        <f aca="false">RANK(P223,$P$221:$P$396)</f>
        <v>28</v>
      </c>
      <c r="R223" s="225" t="n">
        <f aca="false">L223/$L$22</f>
        <v>4.14610592292813E-005</v>
      </c>
      <c r="S223" s="224" t="n">
        <f aca="false">RANK(R223,$R$221:$R$396)</f>
        <v>63</v>
      </c>
      <c r="U223" s="245" t="e">
        <f aca="false">VLOOKUP(D223,DVactu!$A$2:$D$198,4,0)</f>
        <v>#N/A</v>
      </c>
      <c r="V223" s="202" t="n">
        <f aca="false">IF(ISERROR(E223/$U223),0,E223/$U223)</f>
        <v>0</v>
      </c>
      <c r="W223" s="202" t="n">
        <f aca="false">IF(ISERROR(F223/$U223),0,F223/$U223)</f>
        <v>0</v>
      </c>
      <c r="X223" s="202" t="n">
        <f aca="false">IF(ISERROR(G223/$U223),0,G223/$U223)</f>
        <v>0</v>
      </c>
      <c r="Y223" s="202" t="n">
        <f aca="false">IF(ISERROR(H223/$U223),0,H223/$U223)</f>
        <v>0</v>
      </c>
      <c r="Z223" s="202" t="n">
        <f aca="false">IF(ISERROR(I223/$U223),0,I223/$U223)</f>
        <v>0</v>
      </c>
      <c r="AA223" s="202" t="n">
        <f aca="false">IF(ISERROR(J223/$U223),0,J223/$U223)</f>
        <v>0</v>
      </c>
      <c r="AB223" s="199" t="n">
        <f aca="false">SUM(V223:AA223)</f>
        <v>0</v>
      </c>
      <c r="AC223" s="202" t="n">
        <f aca="false">IF(ISERROR(L223/$U223),0,L223/$U223)</f>
        <v>0</v>
      </c>
    </row>
    <row r="224" customFormat="false" ht="14.65" hidden="true" customHeight="false" outlineLevel="0" collapsed="false">
      <c r="A224" s="195" t="s">
        <v>485</v>
      </c>
      <c r="B224" s="195" t="s">
        <v>217</v>
      </c>
      <c r="C224" s="196" t="s">
        <v>491</v>
      </c>
      <c r="D224" s="244" t="s">
        <v>492</v>
      </c>
      <c r="E224" s="198" t="n">
        <v>0</v>
      </c>
      <c r="F224" s="198" t="n">
        <v>0</v>
      </c>
      <c r="G224" s="198" t="n">
        <v>0</v>
      </c>
      <c r="H224" s="198" t="n">
        <v>0</v>
      </c>
      <c r="I224" s="198" t="n">
        <v>0</v>
      </c>
      <c r="J224" s="198" t="n">
        <v>0</v>
      </c>
      <c r="K224" s="199" t="n">
        <f aca="false">SUM(E224:J224)</f>
        <v>0</v>
      </c>
      <c r="L224" s="198" t="n">
        <v>0</v>
      </c>
      <c r="M224" s="29"/>
      <c r="P224" s="223" t="n">
        <f aca="false">K224/$K$22</f>
        <v>0</v>
      </c>
      <c r="Q224" s="224" t="n">
        <f aca="false">RANK(P224,$P$221:$P$396)</f>
        <v>28</v>
      </c>
      <c r="R224" s="225" t="n">
        <f aca="false">L224/$L$22</f>
        <v>0</v>
      </c>
      <c r="S224" s="224" t="n">
        <f aca="false">RANK(R224,$R$221:$R$396)</f>
        <v>79</v>
      </c>
      <c r="U224" s="245" t="e">
        <f aca="false">VLOOKUP(D224,DVactu!$A$2:$D$198,4,0)</f>
        <v>#N/A</v>
      </c>
      <c r="V224" s="202" t="n">
        <f aca="false">IF(ISERROR(E224/$U224),0,E224/$U224)</f>
        <v>0</v>
      </c>
      <c r="W224" s="202" t="n">
        <f aca="false">IF(ISERROR(F224/$U224),0,F224/$U224)</f>
        <v>0</v>
      </c>
      <c r="X224" s="202" t="n">
        <f aca="false">IF(ISERROR(G224/$U224),0,G224/$U224)</f>
        <v>0</v>
      </c>
      <c r="Y224" s="202" t="n">
        <f aca="false">IF(ISERROR(H224/$U224),0,H224/$U224)</f>
        <v>0</v>
      </c>
      <c r="Z224" s="202" t="n">
        <f aca="false">IF(ISERROR(I224/$U224),0,I224/$U224)</f>
        <v>0</v>
      </c>
      <c r="AA224" s="202" t="n">
        <f aca="false">IF(ISERROR(J224/$U224),0,J224/$U224)</f>
        <v>0</v>
      </c>
      <c r="AB224" s="199" t="n">
        <f aca="false">SUM(V224:AA224)</f>
        <v>0</v>
      </c>
      <c r="AC224" s="202" t="n">
        <f aca="false">IF(ISERROR(L224/$U224),0,L224/$U224)</f>
        <v>0</v>
      </c>
    </row>
    <row r="225" customFormat="false" ht="14.65" hidden="true" customHeight="false" outlineLevel="0" collapsed="false">
      <c r="A225" s="195" t="s">
        <v>485</v>
      </c>
      <c r="B225" s="195" t="s">
        <v>217</v>
      </c>
      <c r="C225" s="196" t="s">
        <v>222</v>
      </c>
      <c r="D225" s="244" t="s">
        <v>493</v>
      </c>
      <c r="E225" s="198" t="n">
        <v>0</v>
      </c>
      <c r="F225" s="198" t="n">
        <v>0</v>
      </c>
      <c r="G225" s="198" t="n">
        <v>0</v>
      </c>
      <c r="H225" s="198" t="n">
        <v>0</v>
      </c>
      <c r="I225" s="198" t="n">
        <v>0</v>
      </c>
      <c r="J225" s="198" t="n">
        <v>0</v>
      </c>
      <c r="K225" s="199" t="n">
        <f aca="false">SUM(E225:J225)</f>
        <v>0</v>
      </c>
      <c r="L225" s="198" t="n">
        <v>2878350</v>
      </c>
      <c r="M225" s="29"/>
      <c r="P225" s="223" t="n">
        <f aca="false">K225/$K$22</f>
        <v>0</v>
      </c>
      <c r="Q225" s="224" t="n">
        <f aca="false">RANK(P225,$P$221:$P$396)</f>
        <v>28</v>
      </c>
      <c r="R225" s="225" t="n">
        <f aca="false">L225/$L$22</f>
        <v>0.000141629686396415</v>
      </c>
      <c r="S225" s="224" t="n">
        <f aca="false">RANK(R225,$R$221:$R$396)</f>
        <v>49</v>
      </c>
      <c r="U225" s="245" t="e">
        <f aca="false">VLOOKUP(D225,DVactu!$A$2:$D$198,4,0)</f>
        <v>#N/A</v>
      </c>
      <c r="V225" s="202" t="n">
        <f aca="false">IF(ISERROR(E225/$U225),0,E225/$U225)</f>
        <v>0</v>
      </c>
      <c r="W225" s="202" t="n">
        <f aca="false">IF(ISERROR(F225/$U225),0,F225/$U225)</f>
        <v>0</v>
      </c>
      <c r="X225" s="202" t="n">
        <f aca="false">IF(ISERROR(G225/$U225),0,G225/$U225)</f>
        <v>0</v>
      </c>
      <c r="Y225" s="202" t="n">
        <f aca="false">IF(ISERROR(H225/$U225),0,H225/$U225)</f>
        <v>0</v>
      </c>
      <c r="Z225" s="202" t="n">
        <f aca="false">IF(ISERROR(I225/$U225),0,I225/$U225)</f>
        <v>0</v>
      </c>
      <c r="AA225" s="202" t="n">
        <f aca="false">IF(ISERROR(J225/$U225),0,J225/$U225)</f>
        <v>0</v>
      </c>
      <c r="AB225" s="199" t="n">
        <f aca="false">SUM(V225:AA225)</f>
        <v>0</v>
      </c>
      <c r="AC225" s="202" t="n">
        <f aca="false">IF(ISERROR(L225/$U225),0,L225/$U225)</f>
        <v>0</v>
      </c>
    </row>
    <row r="226" customFormat="false" ht="14.65" hidden="true" customHeight="false" outlineLevel="0" collapsed="false">
      <c r="A226" s="195" t="s">
        <v>485</v>
      </c>
      <c r="B226" s="195" t="s">
        <v>217</v>
      </c>
      <c r="C226" s="196" t="s">
        <v>494</v>
      </c>
      <c r="D226" s="244" t="s">
        <v>495</v>
      </c>
      <c r="E226" s="198" t="n">
        <v>0</v>
      </c>
      <c r="F226" s="198" t="n">
        <v>0</v>
      </c>
      <c r="G226" s="198" t="n">
        <v>0</v>
      </c>
      <c r="H226" s="198" t="n">
        <v>0</v>
      </c>
      <c r="I226" s="198" t="n">
        <v>0</v>
      </c>
      <c r="J226" s="198" t="n">
        <v>0</v>
      </c>
      <c r="K226" s="199" t="n">
        <f aca="false">SUM(E226:J226)</f>
        <v>0</v>
      </c>
      <c r="L226" s="198" t="n">
        <v>0</v>
      </c>
      <c r="M226" s="29"/>
      <c r="P226" s="223" t="n">
        <f aca="false">K226/$K$22</f>
        <v>0</v>
      </c>
      <c r="Q226" s="224" t="n">
        <f aca="false">RANK(P226,$P$221:$P$396)</f>
        <v>28</v>
      </c>
      <c r="R226" s="225" t="n">
        <f aca="false">L226/$L$22</f>
        <v>0</v>
      </c>
      <c r="S226" s="224" t="n">
        <f aca="false">RANK(R226,$R$221:$R$396)</f>
        <v>79</v>
      </c>
      <c r="U226" s="245" t="e">
        <f aca="false">VLOOKUP(D226,DVactu!$A$2:$D$198,4,0)</f>
        <v>#N/A</v>
      </c>
      <c r="V226" s="202" t="n">
        <f aca="false">IF(ISERROR(E226/$U226),0,E226/$U226)</f>
        <v>0</v>
      </c>
      <c r="W226" s="202" t="n">
        <f aca="false">IF(ISERROR(F226/$U226),0,F226/$U226)</f>
        <v>0</v>
      </c>
      <c r="X226" s="202" t="n">
        <f aca="false">IF(ISERROR(G226/$U226),0,G226/$U226)</f>
        <v>0</v>
      </c>
      <c r="Y226" s="202" t="n">
        <f aca="false">IF(ISERROR(H226/$U226),0,H226/$U226)</f>
        <v>0</v>
      </c>
      <c r="Z226" s="202" t="n">
        <f aca="false">IF(ISERROR(I226/$U226),0,I226/$U226)</f>
        <v>0</v>
      </c>
      <c r="AA226" s="202" t="n">
        <f aca="false">IF(ISERROR(J226/$U226),0,J226/$U226)</f>
        <v>0</v>
      </c>
      <c r="AB226" s="199" t="n">
        <f aca="false">SUM(V226:AA226)</f>
        <v>0</v>
      </c>
      <c r="AC226" s="202" t="n">
        <f aca="false">IF(ISERROR(L226/$U226),0,L226/$U226)</f>
        <v>0</v>
      </c>
    </row>
    <row r="227" customFormat="false" ht="14.65" hidden="true" customHeight="false" outlineLevel="0" collapsed="false">
      <c r="A227" s="195" t="s">
        <v>485</v>
      </c>
      <c r="B227" s="195" t="s">
        <v>217</v>
      </c>
      <c r="C227" s="196" t="s">
        <v>224</v>
      </c>
      <c r="D227" s="244" t="s">
        <v>496</v>
      </c>
      <c r="E227" s="198" t="n">
        <v>0</v>
      </c>
      <c r="F227" s="198" t="n">
        <v>0</v>
      </c>
      <c r="G227" s="198" t="n">
        <v>0</v>
      </c>
      <c r="H227" s="198" t="n">
        <v>0</v>
      </c>
      <c r="I227" s="198" t="n">
        <v>0</v>
      </c>
      <c r="J227" s="198" t="n">
        <v>0</v>
      </c>
      <c r="K227" s="199" t="n">
        <f aca="false">SUM(E227:J227)</f>
        <v>0</v>
      </c>
      <c r="L227" s="198" t="n">
        <v>915584.25</v>
      </c>
      <c r="M227" s="29"/>
      <c r="P227" s="223" t="n">
        <f aca="false">K227/$K$22</f>
        <v>0</v>
      </c>
      <c r="Q227" s="224" t="n">
        <f aca="false">RANK(P227,$P$221:$P$396)</f>
        <v>28</v>
      </c>
      <c r="R227" s="225" t="n">
        <f aca="false">L227/$L$22</f>
        <v>4.50514740031605E-005</v>
      </c>
      <c r="S227" s="224" t="n">
        <f aca="false">RANK(R227,$R$221:$R$396)</f>
        <v>59</v>
      </c>
      <c r="U227" s="245" t="e">
        <f aca="false">VLOOKUP(D227,DVactu!$A$2:$D$198,4,0)</f>
        <v>#N/A</v>
      </c>
      <c r="V227" s="202" t="n">
        <f aca="false">IF(ISERROR(E227/$U227),0,E227/$U227)</f>
        <v>0</v>
      </c>
      <c r="W227" s="202" t="n">
        <f aca="false">IF(ISERROR(F227/$U227),0,F227/$U227)</f>
        <v>0</v>
      </c>
      <c r="X227" s="202" t="n">
        <f aca="false">IF(ISERROR(G227/$U227),0,G227/$U227)</f>
        <v>0</v>
      </c>
      <c r="Y227" s="202" t="n">
        <f aca="false">IF(ISERROR(H227/$U227),0,H227/$U227)</f>
        <v>0</v>
      </c>
      <c r="Z227" s="202" t="n">
        <f aca="false">IF(ISERROR(I227/$U227),0,I227/$U227)</f>
        <v>0</v>
      </c>
      <c r="AA227" s="202" t="n">
        <f aca="false">IF(ISERROR(J227/$U227),0,J227/$U227)</f>
        <v>0</v>
      </c>
      <c r="AB227" s="199" t="n">
        <f aca="false">SUM(V227:AA227)</f>
        <v>0</v>
      </c>
      <c r="AC227" s="202" t="n">
        <f aca="false">IF(ISERROR(L227/$U227),0,L227/$U227)</f>
        <v>0</v>
      </c>
    </row>
    <row r="228" customFormat="false" ht="14.65" hidden="true" customHeight="false" outlineLevel="0" collapsed="false">
      <c r="A228" s="195" t="s">
        <v>485</v>
      </c>
      <c r="B228" s="195" t="s">
        <v>217</v>
      </c>
      <c r="C228" s="196" t="s">
        <v>497</v>
      </c>
      <c r="D228" s="244" t="s">
        <v>498</v>
      </c>
      <c r="E228" s="198" t="n">
        <v>0</v>
      </c>
      <c r="F228" s="198" t="n">
        <v>0</v>
      </c>
      <c r="G228" s="198" t="n">
        <v>0</v>
      </c>
      <c r="H228" s="198" t="n">
        <v>0</v>
      </c>
      <c r="I228" s="198" t="n">
        <v>0</v>
      </c>
      <c r="J228" s="198" t="n">
        <v>0</v>
      </c>
      <c r="K228" s="199" t="n">
        <f aca="false">SUM(E228:J228)</f>
        <v>0</v>
      </c>
      <c r="L228" s="198" t="n">
        <v>0</v>
      </c>
      <c r="M228" s="29"/>
      <c r="P228" s="223" t="n">
        <f aca="false">K228/$K$22</f>
        <v>0</v>
      </c>
      <c r="Q228" s="224" t="n">
        <f aca="false">RANK(P228,$P$221:$P$396)</f>
        <v>28</v>
      </c>
      <c r="R228" s="225" t="n">
        <f aca="false">L228/$L$22</f>
        <v>0</v>
      </c>
      <c r="S228" s="224" t="n">
        <f aca="false">RANK(R228,$R$221:$R$396)</f>
        <v>79</v>
      </c>
      <c r="U228" s="245" t="e">
        <f aca="false">VLOOKUP(D228,DVactu!$A$2:$D$198,4,0)</f>
        <v>#N/A</v>
      </c>
      <c r="V228" s="202" t="n">
        <f aca="false">IF(ISERROR(E228/$U228),0,E228/$U228)</f>
        <v>0</v>
      </c>
      <c r="W228" s="202" t="n">
        <f aca="false">IF(ISERROR(F228/$U228),0,F228/$U228)</f>
        <v>0</v>
      </c>
      <c r="X228" s="202" t="n">
        <f aca="false">IF(ISERROR(G228/$U228),0,G228/$U228)</f>
        <v>0</v>
      </c>
      <c r="Y228" s="202" t="n">
        <f aca="false">IF(ISERROR(H228/$U228),0,H228/$U228)</f>
        <v>0</v>
      </c>
      <c r="Z228" s="202" t="n">
        <f aca="false">IF(ISERROR(I228/$U228),0,I228/$U228)</f>
        <v>0</v>
      </c>
      <c r="AA228" s="202" t="n">
        <f aca="false">IF(ISERROR(J228/$U228),0,J228/$U228)</f>
        <v>0</v>
      </c>
      <c r="AB228" s="199" t="n">
        <f aca="false">SUM(V228:AA228)</f>
        <v>0</v>
      </c>
      <c r="AC228" s="202" t="n">
        <f aca="false">IF(ISERROR(L228/$U228),0,L228/$U228)</f>
        <v>0</v>
      </c>
    </row>
    <row r="229" customFormat="false" ht="14.65" hidden="true" customHeight="false" outlineLevel="0" collapsed="false">
      <c r="A229" s="195" t="s">
        <v>485</v>
      </c>
      <c r="B229" s="195" t="s">
        <v>217</v>
      </c>
      <c r="C229" s="196" t="s">
        <v>499</v>
      </c>
      <c r="D229" s="244" t="s">
        <v>500</v>
      </c>
      <c r="E229" s="198" t="n">
        <v>0</v>
      </c>
      <c r="F229" s="198" t="n">
        <v>0</v>
      </c>
      <c r="G229" s="198" t="n">
        <v>0</v>
      </c>
      <c r="H229" s="198" t="n">
        <v>0</v>
      </c>
      <c r="I229" s="198" t="n">
        <v>0</v>
      </c>
      <c r="J229" s="198" t="n">
        <v>0</v>
      </c>
      <c r="K229" s="199" t="n">
        <f aca="false">SUM(E229:J229)</f>
        <v>0</v>
      </c>
      <c r="L229" s="198" t="n">
        <v>1578000</v>
      </c>
      <c r="M229" s="29"/>
      <c r="P229" s="223" t="n">
        <f aca="false">K229/$K$22</f>
        <v>0</v>
      </c>
      <c r="Q229" s="224" t="n">
        <f aca="false">RANK(P229,$P$221:$P$396)</f>
        <v>28</v>
      </c>
      <c r="R229" s="225" t="n">
        <f aca="false">L229/$L$22</f>
        <v>7.76457502157637E-005</v>
      </c>
      <c r="S229" s="224" t="n">
        <f aca="false">RANK(R229,$R$221:$R$396)</f>
        <v>55</v>
      </c>
      <c r="U229" s="245" t="e">
        <f aca="false">VLOOKUP(D229,DVactu!$A$2:$D$198,4,0)</f>
        <v>#N/A</v>
      </c>
      <c r="V229" s="202" t="n">
        <f aca="false">IF(ISERROR(E229/$U229),0,E229/$U229)</f>
        <v>0</v>
      </c>
      <c r="W229" s="202" t="n">
        <f aca="false">IF(ISERROR(F229/$U229),0,F229/$U229)</f>
        <v>0</v>
      </c>
      <c r="X229" s="202" t="n">
        <f aca="false">IF(ISERROR(G229/$U229),0,G229/$U229)</f>
        <v>0</v>
      </c>
      <c r="Y229" s="202" t="n">
        <f aca="false">IF(ISERROR(H229/$U229),0,H229/$U229)</f>
        <v>0</v>
      </c>
      <c r="Z229" s="202" t="n">
        <f aca="false">IF(ISERROR(I229/$U229),0,I229/$U229)</f>
        <v>0</v>
      </c>
      <c r="AA229" s="202" t="n">
        <f aca="false">IF(ISERROR(J229/$U229),0,J229/$U229)</f>
        <v>0</v>
      </c>
      <c r="AB229" s="199" t="n">
        <f aca="false">SUM(V229:AA229)</f>
        <v>0</v>
      </c>
      <c r="AC229" s="202" t="n">
        <f aca="false">IF(ISERROR(L229/$U229),0,L229/$U229)</f>
        <v>0</v>
      </c>
    </row>
    <row r="230" customFormat="false" ht="14.65" hidden="true" customHeight="false" outlineLevel="0" collapsed="false">
      <c r="A230" s="195" t="s">
        <v>485</v>
      </c>
      <c r="B230" s="195" t="s">
        <v>217</v>
      </c>
      <c r="C230" s="196" t="s">
        <v>501</v>
      </c>
      <c r="D230" s="244" t="s">
        <v>502</v>
      </c>
      <c r="E230" s="198" t="n">
        <v>0</v>
      </c>
      <c r="F230" s="198" t="n">
        <v>0</v>
      </c>
      <c r="G230" s="198" t="n">
        <v>0</v>
      </c>
      <c r="H230" s="198" t="n">
        <v>0</v>
      </c>
      <c r="I230" s="198" t="n">
        <v>0</v>
      </c>
      <c r="J230" s="198" t="n">
        <v>0</v>
      </c>
      <c r="K230" s="199" t="n">
        <f aca="false">SUM(E230:J230)</f>
        <v>0</v>
      </c>
      <c r="L230" s="198" t="n">
        <v>0</v>
      </c>
      <c r="M230" s="29"/>
      <c r="P230" s="223" t="n">
        <f aca="false">K230/$K$22</f>
        <v>0</v>
      </c>
      <c r="Q230" s="224" t="n">
        <f aca="false">RANK(P230,$P$221:$P$396)</f>
        <v>28</v>
      </c>
      <c r="R230" s="225" t="n">
        <f aca="false">L230/$L$22</f>
        <v>0</v>
      </c>
      <c r="S230" s="224" t="n">
        <f aca="false">RANK(R230,$R$221:$R$396)</f>
        <v>79</v>
      </c>
      <c r="U230" s="245" t="e">
        <f aca="false">VLOOKUP(D230,DVactu!$A$2:$D$198,4,0)</f>
        <v>#N/A</v>
      </c>
      <c r="V230" s="202" t="n">
        <f aca="false">IF(ISERROR(E230/$U230),0,E230/$U230)</f>
        <v>0</v>
      </c>
      <c r="W230" s="202" t="n">
        <f aca="false">IF(ISERROR(F230/$U230),0,F230/$U230)</f>
        <v>0</v>
      </c>
      <c r="X230" s="202" t="n">
        <f aca="false">IF(ISERROR(G230/$U230),0,G230/$U230)</f>
        <v>0</v>
      </c>
      <c r="Y230" s="202" t="n">
        <f aca="false">IF(ISERROR(H230/$U230),0,H230/$U230)</f>
        <v>0</v>
      </c>
      <c r="Z230" s="202" t="n">
        <f aca="false">IF(ISERROR(I230/$U230),0,I230/$U230)</f>
        <v>0</v>
      </c>
      <c r="AA230" s="202" t="n">
        <f aca="false">IF(ISERROR(J230/$U230),0,J230/$U230)</f>
        <v>0</v>
      </c>
      <c r="AB230" s="199" t="n">
        <f aca="false">SUM(V230:AA230)</f>
        <v>0</v>
      </c>
      <c r="AC230" s="202" t="n">
        <f aca="false">IF(ISERROR(L230/$U230),0,L230/$U230)</f>
        <v>0</v>
      </c>
    </row>
    <row r="231" customFormat="false" ht="14.65" hidden="true" customHeight="false" outlineLevel="0" collapsed="false">
      <c r="A231" s="195" t="s">
        <v>485</v>
      </c>
      <c r="B231" s="195" t="s">
        <v>217</v>
      </c>
      <c r="C231" s="196" t="s">
        <v>241</v>
      </c>
      <c r="D231" s="244" t="s">
        <v>503</v>
      </c>
      <c r="E231" s="198" t="n">
        <v>0</v>
      </c>
      <c r="F231" s="198" t="n">
        <v>0</v>
      </c>
      <c r="G231" s="198" t="n">
        <v>0</v>
      </c>
      <c r="H231" s="198" t="n">
        <v>0</v>
      </c>
      <c r="I231" s="198" t="n">
        <v>0</v>
      </c>
      <c r="J231" s="198" t="n">
        <v>0</v>
      </c>
      <c r="K231" s="199" t="n">
        <f aca="false">SUM(E231:J231)</f>
        <v>0</v>
      </c>
      <c r="L231" s="198" t="n">
        <v>0</v>
      </c>
      <c r="M231" s="29"/>
      <c r="P231" s="223" t="n">
        <f aca="false">K231/$K$22</f>
        <v>0</v>
      </c>
      <c r="Q231" s="224" t="n">
        <f aca="false">RANK(P231,$P$221:$P$396)</f>
        <v>28</v>
      </c>
      <c r="R231" s="225" t="n">
        <f aca="false">L231/$L$22</f>
        <v>0</v>
      </c>
      <c r="S231" s="224" t="n">
        <f aca="false">RANK(R231,$R$221:$R$396)</f>
        <v>79</v>
      </c>
      <c r="U231" s="245" t="e">
        <f aca="false">VLOOKUP(D231,DVactu!$A$2:$D$198,4,0)</f>
        <v>#N/A</v>
      </c>
      <c r="V231" s="202" t="n">
        <f aca="false">IF(ISERROR(E231/$U231),0,E231/$U231)</f>
        <v>0</v>
      </c>
      <c r="W231" s="202" t="n">
        <f aca="false">IF(ISERROR(F231/$U231),0,F231/$U231)</f>
        <v>0</v>
      </c>
      <c r="X231" s="202" t="n">
        <f aca="false">IF(ISERROR(G231/$U231),0,G231/$U231)</f>
        <v>0</v>
      </c>
      <c r="Y231" s="202" t="n">
        <f aca="false">IF(ISERROR(H231/$U231),0,H231/$U231)</f>
        <v>0</v>
      </c>
      <c r="Z231" s="202" t="n">
        <f aca="false">IF(ISERROR(I231/$U231),0,I231/$U231)</f>
        <v>0</v>
      </c>
      <c r="AA231" s="202" t="n">
        <f aca="false">IF(ISERROR(J231/$U231),0,J231/$U231)</f>
        <v>0</v>
      </c>
      <c r="AB231" s="199" t="n">
        <f aca="false">SUM(V231:AA231)</f>
        <v>0</v>
      </c>
      <c r="AC231" s="202" t="n">
        <f aca="false">IF(ISERROR(L231/$U231),0,L231/$U231)</f>
        <v>0</v>
      </c>
    </row>
    <row r="232" customFormat="false" ht="14.65" hidden="true" customHeight="false" outlineLevel="0" collapsed="false">
      <c r="A232" s="195" t="s">
        <v>485</v>
      </c>
      <c r="B232" s="195" t="s">
        <v>217</v>
      </c>
      <c r="C232" s="196" t="s">
        <v>504</v>
      </c>
      <c r="D232" s="244" t="s">
        <v>505</v>
      </c>
      <c r="E232" s="198" t="n">
        <v>0</v>
      </c>
      <c r="F232" s="198" t="n">
        <v>0</v>
      </c>
      <c r="G232" s="198" t="n">
        <v>0</v>
      </c>
      <c r="H232" s="198" t="n">
        <v>0</v>
      </c>
      <c r="I232" s="198" t="n">
        <v>0</v>
      </c>
      <c r="J232" s="198" t="n">
        <v>0</v>
      </c>
      <c r="K232" s="199" t="n">
        <f aca="false">SUM(E232:J232)</f>
        <v>0</v>
      </c>
      <c r="L232" s="198" t="n">
        <v>0</v>
      </c>
      <c r="M232" s="29"/>
      <c r="P232" s="223" t="n">
        <f aca="false">K232/$K$22</f>
        <v>0</v>
      </c>
      <c r="Q232" s="224" t="n">
        <f aca="false">RANK(P232,$P$221:$P$396)</f>
        <v>28</v>
      </c>
      <c r="R232" s="225" t="n">
        <f aca="false">L232/$L$22</f>
        <v>0</v>
      </c>
      <c r="S232" s="224" t="n">
        <f aca="false">RANK(R232,$R$221:$R$396)</f>
        <v>79</v>
      </c>
      <c r="U232" s="245" t="e">
        <f aca="false">VLOOKUP(D232,DVactu!$A$2:$D$198,4,0)</f>
        <v>#N/A</v>
      </c>
      <c r="V232" s="202" t="n">
        <f aca="false">IF(ISERROR(E232/$U232),0,E232/$U232)</f>
        <v>0</v>
      </c>
      <c r="W232" s="202" t="n">
        <f aca="false">IF(ISERROR(F232/$U232),0,F232/$U232)</f>
        <v>0</v>
      </c>
      <c r="X232" s="202" t="n">
        <f aca="false">IF(ISERROR(G232/$U232),0,G232/$U232)</f>
        <v>0</v>
      </c>
      <c r="Y232" s="202" t="n">
        <f aca="false">IF(ISERROR(H232/$U232),0,H232/$U232)</f>
        <v>0</v>
      </c>
      <c r="Z232" s="202" t="n">
        <f aca="false">IF(ISERROR(I232/$U232),0,I232/$U232)</f>
        <v>0</v>
      </c>
      <c r="AA232" s="202" t="n">
        <f aca="false">IF(ISERROR(J232/$U232),0,J232/$U232)</f>
        <v>0</v>
      </c>
      <c r="AB232" s="199" t="n">
        <f aca="false">SUM(V232:AA232)</f>
        <v>0</v>
      </c>
      <c r="AC232" s="202" t="n">
        <f aca="false">IF(ISERROR(L232/$U232),0,L232/$U232)</f>
        <v>0</v>
      </c>
    </row>
    <row r="233" customFormat="false" ht="14.65" hidden="true" customHeight="false" outlineLevel="0" collapsed="false">
      <c r="A233" s="195" t="s">
        <v>485</v>
      </c>
      <c r="B233" s="195" t="s">
        <v>217</v>
      </c>
      <c r="C233" s="196" t="s">
        <v>506</v>
      </c>
      <c r="D233" s="244" t="s">
        <v>507</v>
      </c>
      <c r="E233" s="198" t="n">
        <v>0</v>
      </c>
      <c r="F233" s="198" t="n">
        <v>0</v>
      </c>
      <c r="G233" s="198" t="n">
        <v>0</v>
      </c>
      <c r="H233" s="198" t="n">
        <v>0</v>
      </c>
      <c r="I233" s="198" t="n">
        <v>0</v>
      </c>
      <c r="J233" s="198" t="n">
        <v>0</v>
      </c>
      <c r="K233" s="199" t="n">
        <f aca="false">SUM(E233:J233)</f>
        <v>0</v>
      </c>
      <c r="L233" s="198" t="n">
        <v>0</v>
      </c>
      <c r="M233" s="29"/>
      <c r="P233" s="223" t="n">
        <f aca="false">K233/$K$22</f>
        <v>0</v>
      </c>
      <c r="Q233" s="224" t="n">
        <f aca="false">RANK(P233,$P$221:$P$396)</f>
        <v>28</v>
      </c>
      <c r="R233" s="225" t="n">
        <f aca="false">L233/$L$22</f>
        <v>0</v>
      </c>
      <c r="S233" s="224" t="n">
        <f aca="false">RANK(R233,$R$221:$R$396)</f>
        <v>79</v>
      </c>
      <c r="U233" s="245" t="e">
        <f aca="false">VLOOKUP(D233,DVactu!$A$2:$D$198,4,0)</f>
        <v>#N/A</v>
      </c>
      <c r="V233" s="202" t="n">
        <f aca="false">IF(ISERROR(E233/$U233),0,E233/$U233)</f>
        <v>0</v>
      </c>
      <c r="W233" s="202" t="n">
        <f aca="false">IF(ISERROR(F233/$U233),0,F233/$U233)</f>
        <v>0</v>
      </c>
      <c r="X233" s="202" t="n">
        <f aca="false">IF(ISERROR(G233/$U233),0,G233/$U233)</f>
        <v>0</v>
      </c>
      <c r="Y233" s="202" t="n">
        <f aca="false">IF(ISERROR(H233/$U233),0,H233/$U233)</f>
        <v>0</v>
      </c>
      <c r="Z233" s="202" t="n">
        <f aca="false">IF(ISERROR(I233/$U233),0,I233/$U233)</f>
        <v>0</v>
      </c>
      <c r="AA233" s="202" t="n">
        <f aca="false">IF(ISERROR(J233/$U233),0,J233/$U233)</f>
        <v>0</v>
      </c>
      <c r="AB233" s="199" t="n">
        <f aca="false">SUM(V233:AA233)</f>
        <v>0</v>
      </c>
      <c r="AC233" s="202" t="n">
        <f aca="false">IF(ISERROR(L233/$U233),0,L233/$U233)</f>
        <v>0</v>
      </c>
    </row>
    <row r="234" customFormat="false" ht="14.65" hidden="true" customHeight="false" outlineLevel="0" collapsed="false">
      <c r="A234" s="195" t="s">
        <v>485</v>
      </c>
      <c r="B234" s="195" t="s">
        <v>217</v>
      </c>
      <c r="C234" s="196" t="s">
        <v>243</v>
      </c>
      <c r="D234" s="244" t="s">
        <v>508</v>
      </c>
      <c r="E234" s="198" t="n">
        <v>0</v>
      </c>
      <c r="F234" s="198" t="n">
        <v>0</v>
      </c>
      <c r="G234" s="198" t="n">
        <v>0</v>
      </c>
      <c r="H234" s="198" t="n">
        <v>0</v>
      </c>
      <c r="I234" s="198" t="n">
        <v>0</v>
      </c>
      <c r="J234" s="198" t="n">
        <v>0</v>
      </c>
      <c r="K234" s="199" t="n">
        <f aca="false">SUM(E234:J234)</f>
        <v>0</v>
      </c>
      <c r="L234" s="198" t="n">
        <v>0</v>
      </c>
      <c r="M234" s="29"/>
      <c r="P234" s="223" t="n">
        <f aca="false">K234/$K$22</f>
        <v>0</v>
      </c>
      <c r="Q234" s="224" t="n">
        <f aca="false">RANK(P234,$P$221:$P$396)</f>
        <v>28</v>
      </c>
      <c r="R234" s="225" t="n">
        <f aca="false">L234/$L$22</f>
        <v>0</v>
      </c>
      <c r="S234" s="224" t="n">
        <f aca="false">RANK(R234,$R$221:$R$396)</f>
        <v>79</v>
      </c>
      <c r="U234" s="245" t="e">
        <f aca="false">VLOOKUP(D234,DVactu!$A$2:$D$198,4,0)</f>
        <v>#N/A</v>
      </c>
      <c r="V234" s="202" t="n">
        <f aca="false">IF(ISERROR(E234/$U234),0,E234/$U234)</f>
        <v>0</v>
      </c>
      <c r="W234" s="202" t="n">
        <f aca="false">IF(ISERROR(F234/$U234),0,F234/$U234)</f>
        <v>0</v>
      </c>
      <c r="X234" s="202" t="n">
        <f aca="false">IF(ISERROR(G234/$U234),0,G234/$U234)</f>
        <v>0</v>
      </c>
      <c r="Y234" s="202" t="n">
        <f aca="false">IF(ISERROR(H234/$U234),0,H234/$U234)</f>
        <v>0</v>
      </c>
      <c r="Z234" s="202" t="n">
        <f aca="false">IF(ISERROR(I234/$U234),0,I234/$U234)</f>
        <v>0</v>
      </c>
      <c r="AA234" s="202" t="n">
        <f aca="false">IF(ISERROR(J234/$U234),0,J234/$U234)</f>
        <v>0</v>
      </c>
      <c r="AB234" s="199" t="n">
        <f aca="false">SUM(V234:AA234)</f>
        <v>0</v>
      </c>
      <c r="AC234" s="202" t="n">
        <f aca="false">IF(ISERROR(L234/$U234),0,L234/$U234)</f>
        <v>0</v>
      </c>
    </row>
    <row r="235" customFormat="false" ht="14.65" hidden="true" customHeight="false" outlineLevel="0" collapsed="false">
      <c r="A235" s="195" t="s">
        <v>485</v>
      </c>
      <c r="B235" s="195" t="s">
        <v>217</v>
      </c>
      <c r="C235" s="196" t="s">
        <v>509</v>
      </c>
      <c r="D235" s="244" t="s">
        <v>510</v>
      </c>
      <c r="E235" s="198" t="n">
        <v>0</v>
      </c>
      <c r="F235" s="198" t="n">
        <v>0</v>
      </c>
      <c r="G235" s="198" t="n">
        <v>0</v>
      </c>
      <c r="H235" s="198" t="n">
        <v>0</v>
      </c>
      <c r="I235" s="198" t="n">
        <v>0</v>
      </c>
      <c r="J235" s="198" t="n">
        <v>0</v>
      </c>
      <c r="K235" s="199" t="n">
        <f aca="false">SUM(E235:J235)</f>
        <v>0</v>
      </c>
      <c r="L235" s="198" t="n">
        <v>0</v>
      </c>
      <c r="M235" s="29"/>
      <c r="P235" s="223" t="n">
        <f aca="false">K235/$K$22</f>
        <v>0</v>
      </c>
      <c r="Q235" s="224" t="n">
        <f aca="false">RANK(P235,$P$221:$P$396)</f>
        <v>28</v>
      </c>
      <c r="R235" s="225" t="n">
        <f aca="false">L235/$L$22</f>
        <v>0</v>
      </c>
      <c r="S235" s="224" t="n">
        <f aca="false">RANK(R235,$R$221:$R$396)</f>
        <v>79</v>
      </c>
      <c r="U235" s="245" t="e">
        <f aca="false">VLOOKUP(D235,DVactu!$A$2:$D$198,4,0)</f>
        <v>#N/A</v>
      </c>
      <c r="V235" s="202" t="n">
        <f aca="false">IF(ISERROR(E235/$U235),0,E235/$U235)</f>
        <v>0</v>
      </c>
      <c r="W235" s="202" t="n">
        <f aca="false">IF(ISERROR(F235/$U235),0,F235/$U235)</f>
        <v>0</v>
      </c>
      <c r="X235" s="202" t="n">
        <f aca="false">IF(ISERROR(G235/$U235),0,G235/$U235)</f>
        <v>0</v>
      </c>
      <c r="Y235" s="202" t="n">
        <f aca="false">IF(ISERROR(H235/$U235),0,H235/$U235)</f>
        <v>0</v>
      </c>
      <c r="Z235" s="202" t="n">
        <f aca="false">IF(ISERROR(I235/$U235),0,I235/$U235)</f>
        <v>0</v>
      </c>
      <c r="AA235" s="202" t="n">
        <f aca="false">IF(ISERROR(J235/$U235),0,J235/$U235)</f>
        <v>0</v>
      </c>
      <c r="AB235" s="199" t="n">
        <f aca="false">SUM(V235:AA235)</f>
        <v>0</v>
      </c>
      <c r="AC235" s="202" t="n">
        <f aca="false">IF(ISERROR(L235/$U235),0,L235/$U235)</f>
        <v>0</v>
      </c>
    </row>
    <row r="236" customFormat="false" ht="28.85" hidden="true" customHeight="false" outlineLevel="0" collapsed="false">
      <c r="A236" s="246" t="s">
        <v>485</v>
      </c>
      <c r="B236" s="247" t="s">
        <v>217</v>
      </c>
      <c r="C236" s="247" t="s">
        <v>218</v>
      </c>
      <c r="D236" s="248" t="s">
        <v>511</v>
      </c>
      <c r="E236" s="198" t="n">
        <v>4460730</v>
      </c>
      <c r="F236" s="198" t="n">
        <v>2386080</v>
      </c>
      <c r="G236" s="198" t="n">
        <v>3412740</v>
      </c>
      <c r="H236" s="198" t="n">
        <v>2796260</v>
      </c>
      <c r="I236" s="198" t="n">
        <v>720900</v>
      </c>
      <c r="J236" s="198" t="n">
        <v>2369091.6</v>
      </c>
      <c r="K236" s="249" t="n">
        <f aca="false">SUM(E236:J236)</f>
        <v>16145801.6</v>
      </c>
      <c r="L236" s="198" t="n">
        <v>1536272355.67</v>
      </c>
      <c r="M236" s="250" t="n">
        <f aca="false">K236*$O$15/1000</f>
        <v>113854.810949333</v>
      </c>
      <c r="N236" s="251" t="n">
        <f aca="false">1000*0.6*500*(O15/1000)</f>
        <v>2115.5</v>
      </c>
      <c r="O236" s="252" t="s">
        <v>512</v>
      </c>
      <c r="P236" s="253" t="n">
        <f aca="false">K236/$K$22</f>
        <v>0.0158194727870662</v>
      </c>
      <c r="Q236" s="254" t="n">
        <f aca="false">RANK(P236,$P$221:$P$396)</f>
        <v>15</v>
      </c>
      <c r="R236" s="223" t="n">
        <f aca="false">L236/$L$22</f>
        <v>0.0755925345955233</v>
      </c>
      <c r="S236" s="254" t="n">
        <f aca="false">RANK(R236,$R$221:$R$396)</f>
        <v>5</v>
      </c>
      <c r="U236" s="245" t="n">
        <f aca="false">VLOOKUP(D236,DVactu!$A$2:$D$198,4,0)</f>
        <v>17.9837146326911</v>
      </c>
      <c r="V236" s="202" t="n">
        <f aca="false">IF(ISERROR(E236/$U236),0,E236/$U236)</f>
        <v>248042.748181247</v>
      </c>
      <c r="W236" s="202" t="n">
        <f aca="false">IF(ISERROR(F236/$U236),0,F236/$U236)</f>
        <v>132680.041289275</v>
      </c>
      <c r="X236" s="202" t="n">
        <f aca="false">IF(ISERROR(G236/$U236),0,G236/$U236)</f>
        <v>189768.358189818</v>
      </c>
      <c r="Y236" s="202" t="n">
        <f aca="false">IF(ISERROR(H236/$U236),0,H236/$U236)</f>
        <v>155488.45481105</v>
      </c>
      <c r="Z236" s="202" t="n">
        <f aca="false">IF(ISERROR(I236/$U236),0,I236/$U236)</f>
        <v>40086.2677552465</v>
      </c>
      <c r="AA236" s="202" t="n">
        <f aca="false">IF(ISERROR(J236/$U236),0,J236/$U236)</f>
        <v>131735.386619927</v>
      </c>
      <c r="AB236" s="249" t="n">
        <f aca="false">SUM(V236:AA236)</f>
        <v>897801.256846563</v>
      </c>
      <c r="AC236" s="202" t="n">
        <f aca="false">IF(ISERROR(L236/$U236),0,L236/$U236)</f>
        <v>85425752.5237494</v>
      </c>
    </row>
    <row r="237" customFormat="false" ht="14.65" hidden="true" customHeight="false" outlineLevel="0" collapsed="false">
      <c r="A237" s="255" t="s">
        <v>485</v>
      </c>
      <c r="B237" s="255" t="s">
        <v>217</v>
      </c>
      <c r="C237" s="255" t="s">
        <v>220</v>
      </c>
      <c r="D237" s="256" t="s">
        <v>513</v>
      </c>
      <c r="E237" s="198" t="n">
        <v>1004550</v>
      </c>
      <c r="F237" s="198" t="n">
        <v>4173433.2</v>
      </c>
      <c r="G237" s="198" t="n">
        <v>0</v>
      </c>
      <c r="H237" s="198" t="n">
        <v>2115684</v>
      </c>
      <c r="I237" s="198" t="n">
        <v>0</v>
      </c>
      <c r="J237" s="198" t="n">
        <v>3227840</v>
      </c>
      <c r="K237" s="152" t="n">
        <f aca="false">SUM(E237:J237)</f>
        <v>10521507.2</v>
      </c>
      <c r="L237" s="198" t="n">
        <v>1002068007.52</v>
      </c>
      <c r="M237" s="250" t="n">
        <f aca="false">K237*$O$15/1000</f>
        <v>74194.1616053333</v>
      </c>
      <c r="P237" s="253" t="n">
        <f aca="false">K237/$K$22</f>
        <v>0.0103088530970999</v>
      </c>
      <c r="Q237" s="254" t="n">
        <f aca="false">RANK(P237,$P$221:$P$396)</f>
        <v>19</v>
      </c>
      <c r="R237" s="225" t="n">
        <f aca="false">L237/$L$22</f>
        <v>0.0493069215532991</v>
      </c>
      <c r="S237" s="254" t="n">
        <f aca="false">RANK(R237,$R$221:$R$396)</f>
        <v>8</v>
      </c>
      <c r="U237" s="245" t="n">
        <f aca="false">VLOOKUP(D237,DVactu!$A$2:$D$198,4,0)</f>
        <v>17.9837146326911</v>
      </c>
      <c r="V237" s="202" t="n">
        <f aca="false">IF(ISERROR(E237/$U237),0,E237/$U237)</f>
        <v>55858.8712353071</v>
      </c>
      <c r="W237" s="202" t="n">
        <f aca="false">IF(ISERROR(F237/$U237),0,F237/$U237)</f>
        <v>232067.361234339</v>
      </c>
      <c r="X237" s="202" t="n">
        <f aca="false">IF(ISERROR(G237/$U237),0,G237/$U237)</f>
        <v>0</v>
      </c>
      <c r="Y237" s="202" t="n">
        <f aca="false">IF(ISERROR(H237/$U237),0,H237/$U237)</f>
        <v>117644.437937982</v>
      </c>
      <c r="Z237" s="202" t="n">
        <f aca="false">IF(ISERROR(I237/$U237),0,I237/$U237)</f>
        <v>0</v>
      </c>
      <c r="AA237" s="202" t="n">
        <f aca="false">IF(ISERROR(J237/$U237),0,J237/$U237)</f>
        <v>179486.833834228</v>
      </c>
      <c r="AB237" s="152" t="n">
        <f aca="false">SUM(V237:AA237)</f>
        <v>585057.504241856</v>
      </c>
      <c r="AC237" s="202" t="n">
        <f aca="false">IF(ISERROR(L237/$U237),0,L237/$U237)</f>
        <v>55720857.8976461</v>
      </c>
    </row>
    <row r="238" customFormat="false" ht="14.65" hidden="true" customHeight="false" outlineLevel="0" collapsed="false">
      <c r="A238" s="195" t="s">
        <v>485</v>
      </c>
      <c r="B238" s="195" t="s">
        <v>217</v>
      </c>
      <c r="C238" s="196" t="s">
        <v>222</v>
      </c>
      <c r="D238" s="244" t="s">
        <v>514</v>
      </c>
      <c r="E238" s="198" t="n">
        <v>927288</v>
      </c>
      <c r="F238" s="198" t="n">
        <v>0</v>
      </c>
      <c r="G238" s="198" t="n">
        <v>0</v>
      </c>
      <c r="H238" s="198" t="n">
        <v>2197800</v>
      </c>
      <c r="I238" s="198" t="n">
        <v>1554800</v>
      </c>
      <c r="J238" s="198" t="n">
        <v>0</v>
      </c>
      <c r="K238" s="199" t="n">
        <f aca="false">SUM(E238:J238)</f>
        <v>4679888</v>
      </c>
      <c r="L238" s="198" t="n">
        <v>2998426287.5</v>
      </c>
      <c r="M238" s="29"/>
      <c r="P238" s="223" t="n">
        <f aca="false">K238/$K$22</f>
        <v>0.0045853010396534</v>
      </c>
      <c r="Q238" s="224" t="n">
        <f aca="false">RANK(P238,$P$221:$P$396)</f>
        <v>23</v>
      </c>
      <c r="R238" s="225" t="n">
        <f aca="false">L238/$L$22</f>
        <v>0.147538059923704</v>
      </c>
      <c r="S238" s="254" t="n">
        <f aca="false">RANK(R238,$R$221:$R$396)</f>
        <v>1</v>
      </c>
      <c r="U238" s="245" t="n">
        <f aca="false">VLOOKUP(D238,DVactu!$A$2:$D$198,4,0)</f>
        <v>17.9837146326911</v>
      </c>
      <c r="V238" s="202" t="n">
        <f aca="false">IF(ISERROR(E238/$U238),0,E238/$U238)</f>
        <v>51562.6509283216</v>
      </c>
      <c r="W238" s="202" t="n">
        <f aca="false">IF(ISERROR(F238/$U238),0,F238/$U238)</f>
        <v>0</v>
      </c>
      <c r="X238" s="202" t="n">
        <f aca="false">IF(ISERROR(G238/$U238),0,G238/$U238)</f>
        <v>0</v>
      </c>
      <c r="Y238" s="202" t="n">
        <f aca="false">IF(ISERROR(H238/$U238),0,H238/$U238)</f>
        <v>122210.569111501</v>
      </c>
      <c r="Z238" s="202" t="n">
        <f aca="false">IF(ISERROR(I238/$U238),0,I238/$U238)</f>
        <v>86455.9982048235</v>
      </c>
      <c r="AA238" s="202" t="n">
        <f aca="false">IF(ISERROR(J238/$U238),0,J238/$U238)</f>
        <v>0</v>
      </c>
      <c r="AB238" s="199" t="n">
        <f aca="false">SUM(V238:AA238)</f>
        <v>260229.218244646</v>
      </c>
      <c r="AC238" s="202" t="n">
        <f aca="false">IF(ISERROR(L238/$U238),0,L238/$U238)</f>
        <v>166730086.010674</v>
      </c>
    </row>
    <row r="239" customFormat="false" ht="14.65" hidden="true" customHeight="false" outlineLevel="0" collapsed="false">
      <c r="A239" s="195" t="s">
        <v>485</v>
      </c>
      <c r="B239" s="195" t="s">
        <v>217</v>
      </c>
      <c r="C239" s="196" t="s">
        <v>224</v>
      </c>
      <c r="D239" s="244" t="s">
        <v>515</v>
      </c>
      <c r="E239" s="198" t="n">
        <v>0</v>
      </c>
      <c r="F239" s="198" t="n">
        <v>0</v>
      </c>
      <c r="G239" s="198" t="n">
        <v>0</v>
      </c>
      <c r="H239" s="198" t="n">
        <v>348513.6</v>
      </c>
      <c r="I239" s="198" t="n">
        <v>0</v>
      </c>
      <c r="J239" s="198" t="n">
        <v>0</v>
      </c>
      <c r="K239" s="199" t="n">
        <f aca="false">SUM(E239:J239)</f>
        <v>348513.6</v>
      </c>
      <c r="L239" s="198" t="n">
        <v>194270056.13</v>
      </c>
      <c r="M239" s="29"/>
      <c r="P239" s="223" t="n">
        <f aca="false">K239/$K$22</f>
        <v>0.000341469661755441</v>
      </c>
      <c r="Q239" s="224" t="n">
        <f aca="false">RANK(P239,$P$221:$P$396)</f>
        <v>27</v>
      </c>
      <c r="R239" s="225" t="n">
        <f aca="false">L239/$L$22</f>
        <v>0.00955909014744764</v>
      </c>
      <c r="S239" s="224" t="n">
        <f aca="false">RANK(R239,$R$221:$R$396)</f>
        <v>18</v>
      </c>
      <c r="U239" s="245" t="n">
        <f aca="false">VLOOKUP(D239,DVactu!$A$2:$D$198,4,0)</f>
        <v>15.8568416670528</v>
      </c>
      <c r="V239" s="202" t="n">
        <f aca="false">IF(ISERROR(E239/$U239),0,E239/$U239)</f>
        <v>0</v>
      </c>
      <c r="W239" s="202" t="n">
        <f aca="false">IF(ISERROR(F239/$U239),0,F239/$U239)</f>
        <v>0</v>
      </c>
      <c r="X239" s="202" t="n">
        <f aca="false">IF(ISERROR(G239/$U239),0,G239/$U239)</f>
        <v>0</v>
      </c>
      <c r="Y239" s="202" t="n">
        <f aca="false">IF(ISERROR(H239/$U239),0,H239/$U239)</f>
        <v>21978.7525988948</v>
      </c>
      <c r="Z239" s="202" t="n">
        <f aca="false">IF(ISERROR(I239/$U239),0,I239/$U239)</f>
        <v>0</v>
      </c>
      <c r="AA239" s="202" t="n">
        <f aca="false">IF(ISERROR(J239/$U239),0,J239/$U239)</f>
        <v>0</v>
      </c>
      <c r="AB239" s="199" t="n">
        <f aca="false">SUM(V239:AA239)</f>
        <v>21978.7525988948</v>
      </c>
      <c r="AC239" s="202" t="n">
        <f aca="false">IF(ISERROR(L239/$U239),0,L239/$U239)</f>
        <v>12251497.5055627</v>
      </c>
    </row>
    <row r="240" customFormat="false" ht="14.65" hidden="true" customHeight="false" outlineLevel="0" collapsed="false">
      <c r="A240" s="195" t="s">
        <v>485</v>
      </c>
      <c r="B240" s="195" t="s">
        <v>217</v>
      </c>
      <c r="C240" s="196" t="s">
        <v>516</v>
      </c>
      <c r="D240" s="244" t="s">
        <v>517</v>
      </c>
      <c r="E240" s="198" t="n">
        <v>0</v>
      </c>
      <c r="F240" s="198" t="n">
        <v>0</v>
      </c>
      <c r="G240" s="198" t="n">
        <v>0</v>
      </c>
      <c r="H240" s="198" t="n">
        <v>0</v>
      </c>
      <c r="I240" s="198" t="n">
        <v>0</v>
      </c>
      <c r="J240" s="198" t="n">
        <v>0</v>
      </c>
      <c r="K240" s="199" t="n">
        <f aca="false">SUM(E240:J240)</f>
        <v>0</v>
      </c>
      <c r="L240" s="198" t="n">
        <v>412918654</v>
      </c>
      <c r="M240" s="29"/>
      <c r="P240" s="223" t="n">
        <f aca="false">K240/$K$22</f>
        <v>0</v>
      </c>
      <c r="Q240" s="224" t="n">
        <f aca="false">RANK(P240,$P$221:$P$396)</f>
        <v>28</v>
      </c>
      <c r="R240" s="225" t="n">
        <f aca="false">L240/$L$22</f>
        <v>0.0203177304612886</v>
      </c>
      <c r="S240" s="224" t="n">
        <f aca="false">RANK(R240,$R$221:$R$396)</f>
        <v>13</v>
      </c>
      <c r="U240" s="245" t="n">
        <f aca="false">VLOOKUP(D240,DVactu!$A$2:$D$198,4,0)</f>
        <v>17.9837146326911</v>
      </c>
      <c r="V240" s="202" t="n">
        <f aca="false">IF(ISERROR(E240/$U240),0,E240/$U240)</f>
        <v>0</v>
      </c>
      <c r="W240" s="202" t="n">
        <f aca="false">IF(ISERROR(F240/$U240),0,F240/$U240)</f>
        <v>0</v>
      </c>
      <c r="X240" s="202" t="n">
        <f aca="false">IF(ISERROR(G240/$U240),0,G240/$U240)</f>
        <v>0</v>
      </c>
      <c r="Y240" s="202" t="n">
        <f aca="false">IF(ISERROR(H240/$U240),0,H240/$U240)</f>
        <v>0</v>
      </c>
      <c r="Z240" s="202" t="n">
        <f aca="false">IF(ISERROR(I240/$U240),0,I240/$U240)</f>
        <v>0</v>
      </c>
      <c r="AA240" s="202" t="n">
        <f aca="false">IF(ISERROR(J240/$U240),0,J240/$U240)</f>
        <v>0</v>
      </c>
      <c r="AB240" s="199" t="n">
        <f aca="false">SUM(V240:AA240)</f>
        <v>0</v>
      </c>
      <c r="AC240" s="202" t="n">
        <f aca="false">IF(ISERROR(L240/$U240),0,L240/$U240)</f>
        <v>22960698.7451519</v>
      </c>
    </row>
    <row r="241" customFormat="false" ht="14.65" hidden="true" customHeight="false" outlineLevel="0" collapsed="false">
      <c r="A241" s="195" t="s">
        <v>485</v>
      </c>
      <c r="B241" s="195" t="s">
        <v>217</v>
      </c>
      <c r="C241" s="196" t="s">
        <v>226</v>
      </c>
      <c r="D241" s="244" t="s">
        <v>518</v>
      </c>
      <c r="E241" s="198" t="n">
        <v>5119400</v>
      </c>
      <c r="F241" s="198" t="n">
        <v>0</v>
      </c>
      <c r="G241" s="198" t="n">
        <v>2015400</v>
      </c>
      <c r="H241" s="198" t="n">
        <v>8999100</v>
      </c>
      <c r="I241" s="198" t="n">
        <v>354960</v>
      </c>
      <c r="J241" s="198" t="n">
        <v>0</v>
      </c>
      <c r="K241" s="199" t="n">
        <f aca="false">SUM(E241:J241)</f>
        <v>16488860</v>
      </c>
      <c r="L241" s="198" t="n">
        <v>403330221.3</v>
      </c>
      <c r="M241" s="29"/>
      <c r="P241" s="223" t="n">
        <f aca="false">K241/$K$22</f>
        <v>0.0161555975059017</v>
      </c>
      <c r="Q241" s="224" t="n">
        <f aca="false">RANK(P241,$P$221:$P$396)</f>
        <v>14</v>
      </c>
      <c r="R241" s="225" t="n">
        <f aca="false">L241/$L$22</f>
        <v>0.0198459300491309</v>
      </c>
      <c r="S241" s="224" t="n">
        <f aca="false">RANK(R241,$R$221:$R$396)</f>
        <v>14</v>
      </c>
      <c r="U241" s="245" t="n">
        <f aca="false">VLOOKUP(D241,DVactu!$A$2:$D$198,4,0)</f>
        <v>17.9837146326911</v>
      </c>
      <c r="V241" s="202" t="n">
        <f aca="false">IF(ISERROR(E241/$U241),0,E241/$U241)</f>
        <v>284668.662985447</v>
      </c>
      <c r="W241" s="202" t="n">
        <f aca="false">IF(ISERROR(F241/$U241),0,F241/$U241)</f>
        <v>0</v>
      </c>
      <c r="X241" s="202" t="n">
        <f aca="false">IF(ISERROR(G241/$U241),0,G241/$U241)</f>
        <v>112068.059417289</v>
      </c>
      <c r="Y241" s="202" t="n">
        <f aca="false">IF(ISERROR(H241/$U241),0,H241/$U241)</f>
        <v>500402.735686279</v>
      </c>
      <c r="Z241" s="202" t="n">
        <f aca="false">IF(ISERROR(I241/$U241),0,I241/$U241)</f>
        <v>19737.857681235</v>
      </c>
      <c r="AA241" s="202" t="n">
        <f aca="false">IF(ISERROR(J241/$U241),0,J241/$U241)</f>
        <v>0</v>
      </c>
      <c r="AB241" s="199" t="n">
        <f aca="false">SUM(V241:AA241)</f>
        <v>916877.315770251</v>
      </c>
      <c r="AC241" s="202" t="n">
        <f aca="false">IF(ISERROR(L241/$U241),0,L241/$U241)</f>
        <v>22427525.6551736</v>
      </c>
    </row>
    <row r="242" customFormat="false" ht="14.65" hidden="true" customHeight="false" outlineLevel="0" collapsed="false">
      <c r="A242" s="195" t="s">
        <v>485</v>
      </c>
      <c r="B242" s="195" t="s">
        <v>217</v>
      </c>
      <c r="C242" s="196" t="s">
        <v>519</v>
      </c>
      <c r="D242" s="244" t="s">
        <v>520</v>
      </c>
      <c r="E242" s="198" t="n">
        <v>0</v>
      </c>
      <c r="F242" s="198" t="n">
        <v>0</v>
      </c>
      <c r="G242" s="198" t="n">
        <v>0</v>
      </c>
      <c r="H242" s="198" t="n">
        <v>0</v>
      </c>
      <c r="I242" s="198" t="n">
        <v>0</v>
      </c>
      <c r="J242" s="198" t="n">
        <v>0</v>
      </c>
      <c r="K242" s="199" t="n">
        <f aca="false">SUM(E242:J242)</f>
        <v>0</v>
      </c>
      <c r="L242" s="198" t="n">
        <v>26875096.4</v>
      </c>
      <c r="M242" s="29"/>
      <c r="P242" s="223" t="n">
        <f aca="false">K242/$K$22</f>
        <v>0</v>
      </c>
      <c r="Q242" s="224" t="n">
        <f aca="false">RANK(P242,$P$221:$P$396)</f>
        <v>28</v>
      </c>
      <c r="R242" s="225" t="n">
        <f aca="false">L242/$L$22</f>
        <v>0.00132239355012609</v>
      </c>
      <c r="S242" s="224" t="n">
        <f aca="false">RANK(R242,$R$221:$R$396)</f>
        <v>34</v>
      </c>
      <c r="U242" s="245" t="n">
        <f aca="false">VLOOKUP(D242,DVactu!$A$2:$D$198,4,0)</f>
        <v>17.9837146326911</v>
      </c>
      <c r="V242" s="202" t="n">
        <f aca="false">IF(ISERROR(E242/$U242),0,E242/$U242)</f>
        <v>0</v>
      </c>
      <c r="W242" s="202" t="n">
        <f aca="false">IF(ISERROR(F242/$U242),0,F242/$U242)</f>
        <v>0</v>
      </c>
      <c r="X242" s="202" t="n">
        <f aca="false">IF(ISERROR(G242/$U242),0,G242/$U242)</f>
        <v>0</v>
      </c>
      <c r="Y242" s="202" t="n">
        <f aca="false">IF(ISERROR(H242/$U242),0,H242/$U242)</f>
        <v>0</v>
      </c>
      <c r="Z242" s="202" t="n">
        <f aca="false">IF(ISERROR(I242/$U242),0,I242/$U242)</f>
        <v>0</v>
      </c>
      <c r="AA242" s="202" t="n">
        <f aca="false">IF(ISERROR(J242/$U242),0,J242/$U242)</f>
        <v>0</v>
      </c>
      <c r="AB242" s="199" t="n">
        <f aca="false">SUM(V242:AA242)</f>
        <v>0</v>
      </c>
      <c r="AC242" s="202" t="n">
        <f aca="false">IF(ISERROR(L242/$U242),0,L242/$U242)</f>
        <v>1494412.97022952</v>
      </c>
    </row>
    <row r="243" customFormat="false" ht="14.65" hidden="true" customHeight="false" outlineLevel="0" collapsed="false">
      <c r="A243" s="195" t="s">
        <v>485</v>
      </c>
      <c r="B243" s="195" t="s">
        <v>217</v>
      </c>
      <c r="C243" s="196" t="s">
        <v>509</v>
      </c>
      <c r="D243" s="244" t="s">
        <v>521</v>
      </c>
      <c r="E243" s="198" t="n">
        <v>0</v>
      </c>
      <c r="F243" s="198" t="n">
        <v>0</v>
      </c>
      <c r="G243" s="198" t="n">
        <v>0</v>
      </c>
      <c r="H243" s="198" t="n">
        <v>0</v>
      </c>
      <c r="I243" s="198" t="n">
        <v>0</v>
      </c>
      <c r="J243" s="198" t="n">
        <v>0</v>
      </c>
      <c r="K243" s="199" t="n">
        <f aca="false">SUM(E243:J243)</f>
        <v>0</v>
      </c>
      <c r="L243" s="198" t="n">
        <v>163317206</v>
      </c>
      <c r="M243" s="29"/>
      <c r="P243" s="223" t="n">
        <f aca="false">K243/$K$22</f>
        <v>0</v>
      </c>
      <c r="Q243" s="224" t="n">
        <f aca="false">RANK(P243,$P$221:$P$396)</f>
        <v>28</v>
      </c>
      <c r="R243" s="225" t="n">
        <f aca="false">L243/$L$22</f>
        <v>0.0080360500526061</v>
      </c>
      <c r="S243" s="224" t="n">
        <f aca="false">RANK(R243,$R$221:$R$396)</f>
        <v>21</v>
      </c>
      <c r="U243" s="245" t="n">
        <f aca="false">VLOOKUP(D243,DVactu!$A$2:$D$198,4,0)</f>
        <v>17.9837146326911</v>
      </c>
      <c r="V243" s="202" t="n">
        <f aca="false">IF(ISERROR(E243/$U243),0,E243/$U243)</f>
        <v>0</v>
      </c>
      <c r="W243" s="202" t="n">
        <f aca="false">IF(ISERROR(F243/$U243),0,F243/$U243)</f>
        <v>0</v>
      </c>
      <c r="X243" s="202" t="n">
        <f aca="false">IF(ISERROR(G243/$U243),0,G243/$U243)</f>
        <v>0</v>
      </c>
      <c r="Y243" s="202" t="n">
        <f aca="false">IF(ISERROR(H243/$U243),0,H243/$U243)</f>
        <v>0</v>
      </c>
      <c r="Z243" s="202" t="n">
        <f aca="false">IF(ISERROR(I243/$U243),0,I243/$U243)</f>
        <v>0</v>
      </c>
      <c r="AA243" s="202" t="n">
        <f aca="false">IF(ISERROR(J243/$U243),0,J243/$U243)</f>
        <v>0</v>
      </c>
      <c r="AB243" s="199" t="n">
        <f aca="false">SUM(V243:AA243)</f>
        <v>0</v>
      </c>
      <c r="AC243" s="202" t="n">
        <f aca="false">IF(ISERROR(L243/$U243),0,L243/$U243)</f>
        <v>9081394.43578132</v>
      </c>
    </row>
    <row r="244" customFormat="false" ht="14.65" hidden="true" customHeight="false" outlineLevel="0" collapsed="false">
      <c r="A244" s="195" t="s">
        <v>485</v>
      </c>
      <c r="B244" s="195" t="s">
        <v>217</v>
      </c>
      <c r="C244" s="196" t="s">
        <v>522</v>
      </c>
      <c r="D244" s="244" t="s">
        <v>523</v>
      </c>
      <c r="E244" s="198" t="n">
        <v>0</v>
      </c>
      <c r="F244" s="198" t="n">
        <v>0</v>
      </c>
      <c r="G244" s="198" t="n">
        <v>0</v>
      </c>
      <c r="H244" s="198" t="n">
        <v>0</v>
      </c>
      <c r="I244" s="198" t="n">
        <v>0</v>
      </c>
      <c r="J244" s="198" t="n">
        <v>0</v>
      </c>
      <c r="K244" s="199" t="n">
        <f aca="false">SUM(E244:J244)</f>
        <v>0</v>
      </c>
      <c r="L244" s="198" t="n">
        <v>1677394.2</v>
      </c>
      <c r="M244" s="29"/>
      <c r="P244" s="223" t="n">
        <f aca="false">K244/$K$22</f>
        <v>0</v>
      </c>
      <c r="Q244" s="224" t="n">
        <f aca="false">RANK(P244,$P$221:$P$396)</f>
        <v>28</v>
      </c>
      <c r="R244" s="225" t="n">
        <f aca="false">L244/$L$22</f>
        <v>8.25364582170917E-005</v>
      </c>
      <c r="S244" s="224" t="n">
        <f aca="false">RANK(R244,$R$221:$R$396)</f>
        <v>54</v>
      </c>
      <c r="U244" s="245" t="n">
        <f aca="false">VLOOKUP(D244,DVactu!$A$2:$D$198,4,0)</f>
        <v>14.1339393987664</v>
      </c>
      <c r="V244" s="202" t="n">
        <f aca="false">IF(ISERROR(E244/$U244),0,E244/$U244)</f>
        <v>0</v>
      </c>
      <c r="W244" s="202" t="n">
        <f aca="false">IF(ISERROR(F244/$U244),0,F244/$U244)</f>
        <v>0</v>
      </c>
      <c r="X244" s="202" t="n">
        <f aca="false">IF(ISERROR(G244/$U244),0,G244/$U244)</f>
        <v>0</v>
      </c>
      <c r="Y244" s="202" t="n">
        <f aca="false">IF(ISERROR(H244/$U244),0,H244/$U244)</f>
        <v>0</v>
      </c>
      <c r="Z244" s="202" t="n">
        <f aca="false">IF(ISERROR(I244/$U244),0,I244/$U244)</f>
        <v>0</v>
      </c>
      <c r="AA244" s="202" t="n">
        <f aca="false">IF(ISERROR(J244/$U244),0,J244/$U244)</f>
        <v>0</v>
      </c>
      <c r="AB244" s="199" t="n">
        <f aca="false">SUM(V244:AA244)</f>
        <v>0</v>
      </c>
      <c r="AC244" s="202" t="n">
        <f aca="false">IF(ISERROR(L244/$U244),0,L244/$U244)</f>
        <v>118678.462718356</v>
      </c>
    </row>
    <row r="245" customFormat="false" ht="14.65" hidden="true" customHeight="false" outlineLevel="0" collapsed="false">
      <c r="A245" s="195" t="s">
        <v>485</v>
      </c>
      <c r="B245" s="195" t="s">
        <v>119</v>
      </c>
      <c r="C245" s="196" t="s">
        <v>524</v>
      </c>
      <c r="D245" s="244" t="s">
        <v>525</v>
      </c>
      <c r="E245" s="198" t="n">
        <v>0</v>
      </c>
      <c r="F245" s="198" t="n">
        <v>0</v>
      </c>
      <c r="G245" s="198" t="n">
        <v>0</v>
      </c>
      <c r="H245" s="198" t="n">
        <v>0</v>
      </c>
      <c r="I245" s="198" t="n">
        <v>0</v>
      </c>
      <c r="J245" s="198" t="n">
        <v>0</v>
      </c>
      <c r="K245" s="199" t="n">
        <f aca="false">SUM(E245:J245)</f>
        <v>0</v>
      </c>
      <c r="L245" s="198" t="n">
        <v>86450</v>
      </c>
      <c r="M245" s="29"/>
      <c r="P245" s="223" t="n">
        <f aca="false">K245/$K$22</f>
        <v>0</v>
      </c>
      <c r="Q245" s="224" t="n">
        <f aca="false">RANK(P245,$P$221:$P$396)</f>
        <v>28</v>
      </c>
      <c r="R245" s="225" t="n">
        <f aca="false">L245/$L$22</f>
        <v>4.25378650580024E-006</v>
      </c>
      <c r="S245" s="224" t="n">
        <f aca="false">RANK(R245,$R$221:$R$396)</f>
        <v>75</v>
      </c>
      <c r="U245" s="245" t="e">
        <f aca="false">VLOOKUP(D245,DVactu!$A$2:$D$198,4,0)</f>
        <v>#N/A</v>
      </c>
      <c r="V245" s="202" t="n">
        <f aca="false">IF(ISERROR(E245/$U245),0,E245/$U245)</f>
        <v>0</v>
      </c>
      <c r="W245" s="202" t="n">
        <f aca="false">IF(ISERROR(F245/$U245),0,F245/$U245)</f>
        <v>0</v>
      </c>
      <c r="X245" s="202" t="n">
        <f aca="false">IF(ISERROR(G245/$U245),0,G245/$U245)</f>
        <v>0</v>
      </c>
      <c r="Y245" s="202" t="n">
        <f aca="false">IF(ISERROR(H245/$U245),0,H245/$U245)</f>
        <v>0</v>
      </c>
      <c r="Z245" s="202" t="n">
        <f aca="false">IF(ISERROR(I245/$U245),0,I245/$U245)</f>
        <v>0</v>
      </c>
      <c r="AA245" s="202" t="n">
        <f aca="false">IF(ISERROR(J245/$U245),0,J245/$U245)</f>
        <v>0</v>
      </c>
      <c r="AB245" s="199" t="n">
        <f aca="false">SUM(V245:AA245)</f>
        <v>0</v>
      </c>
      <c r="AC245" s="202" t="n">
        <f aca="false">IF(ISERROR(L245/$U245),0,L245/$U245)</f>
        <v>0</v>
      </c>
    </row>
    <row r="246" customFormat="false" ht="14.65" hidden="true" customHeight="false" outlineLevel="0" collapsed="false">
      <c r="A246" s="195" t="s">
        <v>485</v>
      </c>
      <c r="B246" s="195" t="s">
        <v>119</v>
      </c>
      <c r="C246" s="196" t="s">
        <v>526</v>
      </c>
      <c r="D246" s="244" t="s">
        <v>527</v>
      </c>
      <c r="E246" s="198" t="n">
        <v>0</v>
      </c>
      <c r="F246" s="198" t="n">
        <v>0</v>
      </c>
      <c r="G246" s="198" t="n">
        <v>0</v>
      </c>
      <c r="H246" s="198" t="n">
        <v>0</v>
      </c>
      <c r="I246" s="198" t="n">
        <v>0</v>
      </c>
      <c r="J246" s="198" t="n">
        <v>0</v>
      </c>
      <c r="K246" s="199" t="n">
        <f aca="false">SUM(E246:J246)</f>
        <v>0</v>
      </c>
      <c r="L246" s="198" t="n">
        <v>0</v>
      </c>
      <c r="M246" s="29"/>
      <c r="P246" s="223" t="n">
        <f aca="false">K246/$K$22</f>
        <v>0</v>
      </c>
      <c r="Q246" s="224" t="n">
        <f aca="false">RANK(P246,$P$221:$P$396)</f>
        <v>28</v>
      </c>
      <c r="R246" s="225" t="n">
        <f aca="false">L246/$L$22</f>
        <v>0</v>
      </c>
      <c r="S246" s="224" t="n">
        <f aca="false">RANK(R246,$R$221:$R$396)</f>
        <v>79</v>
      </c>
      <c r="U246" s="245" t="e">
        <f aca="false">VLOOKUP(D246,DVactu!$A$2:$D$198,4,0)</f>
        <v>#N/A</v>
      </c>
      <c r="V246" s="202" t="n">
        <f aca="false">IF(ISERROR(E246/$U246),0,E246/$U246)</f>
        <v>0</v>
      </c>
      <c r="W246" s="202" t="n">
        <f aca="false">IF(ISERROR(F246/$U246),0,F246/$U246)</f>
        <v>0</v>
      </c>
      <c r="X246" s="202" t="n">
        <f aca="false">IF(ISERROR(G246/$U246),0,G246/$U246)</f>
        <v>0</v>
      </c>
      <c r="Y246" s="202" t="n">
        <f aca="false">IF(ISERROR(H246/$U246),0,H246/$U246)</f>
        <v>0</v>
      </c>
      <c r="Z246" s="202" t="n">
        <f aca="false">IF(ISERROR(I246/$U246),0,I246/$U246)</f>
        <v>0</v>
      </c>
      <c r="AA246" s="202" t="n">
        <f aca="false">IF(ISERROR(J246/$U246),0,J246/$U246)</f>
        <v>0</v>
      </c>
      <c r="AB246" s="199" t="n">
        <f aca="false">SUM(V246:AA246)</f>
        <v>0</v>
      </c>
      <c r="AC246" s="202" t="n">
        <f aca="false">IF(ISERROR(L246/$U246),0,L246/$U246)</f>
        <v>0</v>
      </c>
    </row>
    <row r="247" customFormat="false" ht="14.65" hidden="true" customHeight="false" outlineLevel="0" collapsed="false">
      <c r="A247" s="195" t="s">
        <v>485</v>
      </c>
      <c r="B247" s="195" t="s">
        <v>119</v>
      </c>
      <c r="C247" s="196" t="s">
        <v>528</v>
      </c>
      <c r="D247" s="244" t="s">
        <v>529</v>
      </c>
      <c r="E247" s="198" t="n">
        <v>0</v>
      </c>
      <c r="F247" s="198" t="n">
        <v>0</v>
      </c>
      <c r="G247" s="198" t="n">
        <v>0</v>
      </c>
      <c r="H247" s="198" t="n">
        <v>0</v>
      </c>
      <c r="I247" s="198" t="n">
        <v>0</v>
      </c>
      <c r="J247" s="198" t="n">
        <v>0</v>
      </c>
      <c r="K247" s="199" t="n">
        <f aca="false">SUM(E247:J247)</f>
        <v>0</v>
      </c>
      <c r="L247" s="198" t="n">
        <v>0</v>
      </c>
      <c r="M247" s="29"/>
      <c r="P247" s="223" t="n">
        <f aca="false">K247/$K$22</f>
        <v>0</v>
      </c>
      <c r="Q247" s="224" t="n">
        <f aca="false">RANK(P247,$P$221:$P$396)</f>
        <v>28</v>
      </c>
      <c r="R247" s="225" t="n">
        <f aca="false">L247/$L$22</f>
        <v>0</v>
      </c>
      <c r="S247" s="224" t="n">
        <f aca="false">RANK(R247,$R$221:$R$396)</f>
        <v>79</v>
      </c>
      <c r="U247" s="245" t="e">
        <f aca="false">VLOOKUP(D247,DVactu!$A$2:$D$198,4,0)</f>
        <v>#N/A</v>
      </c>
      <c r="V247" s="202" t="n">
        <f aca="false">IF(ISERROR(E247/$U247),0,E247/$U247)</f>
        <v>0</v>
      </c>
      <c r="W247" s="202" t="n">
        <f aca="false">IF(ISERROR(F247/$U247),0,F247/$U247)</f>
        <v>0</v>
      </c>
      <c r="X247" s="202" t="n">
        <f aca="false">IF(ISERROR(G247/$U247),0,G247/$U247)</f>
        <v>0</v>
      </c>
      <c r="Y247" s="202" t="n">
        <f aca="false">IF(ISERROR(H247/$U247),0,H247/$U247)</f>
        <v>0</v>
      </c>
      <c r="Z247" s="202" t="n">
        <f aca="false">IF(ISERROR(I247/$U247),0,I247/$U247)</f>
        <v>0</v>
      </c>
      <c r="AA247" s="202" t="n">
        <f aca="false">IF(ISERROR(J247/$U247),0,J247/$U247)</f>
        <v>0</v>
      </c>
      <c r="AB247" s="199" t="n">
        <f aca="false">SUM(V247:AA247)</f>
        <v>0</v>
      </c>
      <c r="AC247" s="202" t="n">
        <f aca="false">IF(ISERROR(L247/$U247),0,L247/$U247)</f>
        <v>0</v>
      </c>
    </row>
    <row r="248" customFormat="false" ht="14.65" hidden="true" customHeight="false" outlineLevel="0" collapsed="false">
      <c r="A248" s="195" t="s">
        <v>485</v>
      </c>
      <c r="B248" s="195" t="s">
        <v>119</v>
      </c>
      <c r="C248" s="196" t="s">
        <v>530</v>
      </c>
      <c r="D248" s="244" t="s">
        <v>531</v>
      </c>
      <c r="E248" s="198" t="n">
        <v>0</v>
      </c>
      <c r="F248" s="198" t="n">
        <v>0</v>
      </c>
      <c r="G248" s="198" t="n">
        <v>0</v>
      </c>
      <c r="H248" s="198" t="n">
        <v>0</v>
      </c>
      <c r="I248" s="198" t="n">
        <v>0</v>
      </c>
      <c r="J248" s="198" t="n">
        <v>0</v>
      </c>
      <c r="K248" s="199" t="n">
        <f aca="false">SUM(E248:J248)</f>
        <v>0</v>
      </c>
      <c r="L248" s="198" t="n">
        <v>0</v>
      </c>
      <c r="M248" s="29"/>
      <c r="P248" s="223" t="n">
        <f aca="false">K248/$K$22</f>
        <v>0</v>
      </c>
      <c r="Q248" s="224" t="n">
        <f aca="false">RANK(P248,$P$221:$P$396)</f>
        <v>28</v>
      </c>
      <c r="R248" s="225" t="n">
        <f aca="false">L248/$L$22</f>
        <v>0</v>
      </c>
      <c r="S248" s="224" t="n">
        <f aca="false">RANK(R248,$R$221:$R$396)</f>
        <v>79</v>
      </c>
      <c r="U248" s="245" t="e">
        <f aca="false">VLOOKUP(D248,DVactu!$A$2:$D$198,4,0)</f>
        <v>#N/A</v>
      </c>
      <c r="V248" s="202" t="n">
        <f aca="false">IF(ISERROR(E248/$U248),0,E248/$U248)</f>
        <v>0</v>
      </c>
      <c r="W248" s="202" t="n">
        <f aca="false">IF(ISERROR(F248/$U248),0,F248/$U248)</f>
        <v>0</v>
      </c>
      <c r="X248" s="202" t="n">
        <f aca="false">IF(ISERROR(G248/$U248),0,G248/$U248)</f>
        <v>0</v>
      </c>
      <c r="Y248" s="202" t="n">
        <f aca="false">IF(ISERROR(H248/$U248),0,H248/$U248)</f>
        <v>0</v>
      </c>
      <c r="Z248" s="202" t="n">
        <f aca="false">IF(ISERROR(I248/$U248),0,I248/$U248)</f>
        <v>0</v>
      </c>
      <c r="AA248" s="202" t="n">
        <f aca="false">IF(ISERROR(J248/$U248),0,J248/$U248)</f>
        <v>0</v>
      </c>
      <c r="AB248" s="199" t="n">
        <f aca="false">SUM(V248:AA248)</f>
        <v>0</v>
      </c>
      <c r="AC248" s="202" t="n">
        <f aca="false">IF(ISERROR(L248/$U248),0,L248/$U248)</f>
        <v>0</v>
      </c>
    </row>
    <row r="249" customFormat="false" ht="14.65" hidden="true" customHeight="false" outlineLevel="0" collapsed="false">
      <c r="A249" s="195" t="s">
        <v>485</v>
      </c>
      <c r="B249" s="195" t="s">
        <v>119</v>
      </c>
      <c r="C249" s="196" t="s">
        <v>532</v>
      </c>
      <c r="D249" s="244" t="s">
        <v>533</v>
      </c>
      <c r="E249" s="198" t="n">
        <v>0</v>
      </c>
      <c r="F249" s="198" t="n">
        <v>0</v>
      </c>
      <c r="G249" s="198" t="n">
        <v>0</v>
      </c>
      <c r="H249" s="198" t="n">
        <v>0</v>
      </c>
      <c r="I249" s="198" t="n">
        <v>0</v>
      </c>
      <c r="J249" s="198" t="n">
        <v>0</v>
      </c>
      <c r="K249" s="199" t="n">
        <f aca="false">SUM(E249:J249)</f>
        <v>0</v>
      </c>
      <c r="L249" s="198" t="n">
        <v>0</v>
      </c>
      <c r="M249" s="29"/>
      <c r="P249" s="223" t="n">
        <f aca="false">K249/$K$22</f>
        <v>0</v>
      </c>
      <c r="Q249" s="224" t="n">
        <f aca="false">RANK(P249,$P$221:$P$396)</f>
        <v>28</v>
      </c>
      <c r="R249" s="225" t="n">
        <f aca="false">L249/$L$22</f>
        <v>0</v>
      </c>
      <c r="S249" s="224" t="n">
        <f aca="false">RANK(R249,$R$221:$R$396)</f>
        <v>79</v>
      </c>
      <c r="U249" s="245" t="e">
        <f aca="false">VLOOKUP(D249,DVactu!$A$2:$D$198,4,0)</f>
        <v>#N/A</v>
      </c>
      <c r="V249" s="202" t="n">
        <f aca="false">IF(ISERROR(E249/$U249),0,E249/$U249)</f>
        <v>0</v>
      </c>
      <c r="W249" s="202" t="n">
        <f aca="false">IF(ISERROR(F249/$U249),0,F249/$U249)</f>
        <v>0</v>
      </c>
      <c r="X249" s="202" t="n">
        <f aca="false">IF(ISERROR(G249/$U249),0,G249/$U249)</f>
        <v>0</v>
      </c>
      <c r="Y249" s="202" t="n">
        <f aca="false">IF(ISERROR(H249/$U249),0,H249/$U249)</f>
        <v>0</v>
      </c>
      <c r="Z249" s="202" t="n">
        <f aca="false">IF(ISERROR(I249/$U249),0,I249/$U249)</f>
        <v>0</v>
      </c>
      <c r="AA249" s="202" t="n">
        <f aca="false">IF(ISERROR(J249/$U249),0,J249/$U249)</f>
        <v>0</v>
      </c>
      <c r="AB249" s="199" t="n">
        <f aca="false">SUM(V249:AA249)</f>
        <v>0</v>
      </c>
      <c r="AC249" s="202" t="n">
        <f aca="false">IF(ISERROR(L249/$U249),0,L249/$U249)</f>
        <v>0</v>
      </c>
    </row>
    <row r="250" customFormat="false" ht="14.65" hidden="true" customHeight="false" outlineLevel="0" collapsed="false">
      <c r="A250" s="195" t="s">
        <v>485</v>
      </c>
      <c r="B250" s="195" t="s">
        <v>119</v>
      </c>
      <c r="C250" s="196" t="s">
        <v>534</v>
      </c>
      <c r="D250" s="244" t="s">
        <v>535</v>
      </c>
      <c r="E250" s="198" t="n">
        <v>0</v>
      </c>
      <c r="F250" s="198" t="n">
        <v>0</v>
      </c>
      <c r="G250" s="198" t="n">
        <v>0</v>
      </c>
      <c r="H250" s="198" t="n">
        <v>0</v>
      </c>
      <c r="I250" s="198" t="n">
        <v>0</v>
      </c>
      <c r="J250" s="198" t="n">
        <v>0</v>
      </c>
      <c r="K250" s="199" t="n">
        <f aca="false">SUM(E250:J250)</f>
        <v>0</v>
      </c>
      <c r="L250" s="198" t="n">
        <v>28000</v>
      </c>
      <c r="M250" s="29"/>
      <c r="P250" s="223" t="n">
        <f aca="false">K250/$K$22</f>
        <v>0</v>
      </c>
      <c r="Q250" s="224" t="n">
        <f aca="false">RANK(P250,$P$221:$P$396)</f>
        <v>28</v>
      </c>
      <c r="R250" s="225" t="n">
        <f aca="false">L250/$L$22</f>
        <v>1.37774461726323E-006</v>
      </c>
      <c r="S250" s="224" t="n">
        <f aca="false">RANK(R250,$R$221:$R$396)</f>
        <v>77</v>
      </c>
      <c r="U250" s="245" t="e">
        <f aca="false">VLOOKUP(D250,DVactu!$A$2:$D$198,4,0)</f>
        <v>#N/A</v>
      </c>
      <c r="V250" s="202" t="n">
        <f aca="false">IF(ISERROR(E250/$U250),0,E250/$U250)</f>
        <v>0</v>
      </c>
      <c r="W250" s="202" t="n">
        <f aca="false">IF(ISERROR(F250/$U250),0,F250/$U250)</f>
        <v>0</v>
      </c>
      <c r="X250" s="202" t="n">
        <f aca="false">IF(ISERROR(G250/$U250),0,G250/$U250)</f>
        <v>0</v>
      </c>
      <c r="Y250" s="202" t="n">
        <f aca="false">IF(ISERROR(H250/$U250),0,H250/$U250)</f>
        <v>0</v>
      </c>
      <c r="Z250" s="202" t="n">
        <f aca="false">IF(ISERROR(I250/$U250),0,I250/$U250)</f>
        <v>0</v>
      </c>
      <c r="AA250" s="202" t="n">
        <f aca="false">IF(ISERROR(J250/$U250),0,J250/$U250)</f>
        <v>0</v>
      </c>
      <c r="AB250" s="199" t="n">
        <f aca="false">SUM(V250:AA250)</f>
        <v>0</v>
      </c>
      <c r="AC250" s="202" t="n">
        <f aca="false">IF(ISERROR(L250/$U250),0,L250/$U250)</f>
        <v>0</v>
      </c>
    </row>
    <row r="251" customFormat="false" ht="14.65" hidden="true" customHeight="false" outlineLevel="0" collapsed="false">
      <c r="A251" s="195" t="s">
        <v>485</v>
      </c>
      <c r="B251" s="195" t="s">
        <v>119</v>
      </c>
      <c r="C251" s="196" t="s">
        <v>536</v>
      </c>
      <c r="D251" s="244" t="s">
        <v>537</v>
      </c>
      <c r="E251" s="198" t="n">
        <v>0</v>
      </c>
      <c r="F251" s="198" t="n">
        <v>0</v>
      </c>
      <c r="G251" s="198" t="n">
        <v>0</v>
      </c>
      <c r="H251" s="198" t="n">
        <v>0</v>
      </c>
      <c r="I251" s="198" t="n">
        <v>0</v>
      </c>
      <c r="J251" s="198" t="n">
        <v>0</v>
      </c>
      <c r="K251" s="199" t="n">
        <f aca="false">SUM(E251:J251)</f>
        <v>0</v>
      </c>
      <c r="L251" s="198" t="n">
        <v>893282</v>
      </c>
      <c r="M251" s="29"/>
      <c r="P251" s="223" t="n">
        <f aca="false">K251/$K$22</f>
        <v>0</v>
      </c>
      <c r="Q251" s="224" t="n">
        <f aca="false">RANK(P251,$P$221:$P$396)</f>
        <v>28</v>
      </c>
      <c r="R251" s="225" t="n">
        <f aca="false">L251/$L$22</f>
        <v>4.39540881142191E-005</v>
      </c>
      <c r="S251" s="224" t="n">
        <f aca="false">RANK(R251,$R$221:$R$396)</f>
        <v>61</v>
      </c>
      <c r="U251" s="245" t="e">
        <f aca="false">VLOOKUP(D251,DVactu!$A$2:$D$198,4,0)</f>
        <v>#N/A</v>
      </c>
      <c r="V251" s="202" t="n">
        <f aca="false">IF(ISERROR(E251/$U251),0,E251/$U251)</f>
        <v>0</v>
      </c>
      <c r="W251" s="202" t="n">
        <f aca="false">IF(ISERROR(F251/$U251),0,F251/$U251)</f>
        <v>0</v>
      </c>
      <c r="X251" s="202" t="n">
        <f aca="false">IF(ISERROR(G251/$U251),0,G251/$U251)</f>
        <v>0</v>
      </c>
      <c r="Y251" s="202" t="n">
        <f aca="false">IF(ISERROR(H251/$U251),0,H251/$U251)</f>
        <v>0</v>
      </c>
      <c r="Z251" s="202" t="n">
        <f aca="false">IF(ISERROR(I251/$U251),0,I251/$U251)</f>
        <v>0</v>
      </c>
      <c r="AA251" s="202" t="n">
        <f aca="false">IF(ISERROR(J251/$U251),0,J251/$U251)</f>
        <v>0</v>
      </c>
      <c r="AB251" s="199" t="n">
        <f aca="false">SUM(V251:AA251)</f>
        <v>0</v>
      </c>
      <c r="AC251" s="202" t="n">
        <f aca="false">IF(ISERROR(L251/$U251),0,L251/$U251)</f>
        <v>0</v>
      </c>
    </row>
    <row r="252" customFormat="false" ht="14.65" hidden="true" customHeight="false" outlineLevel="0" collapsed="false">
      <c r="A252" s="195" t="s">
        <v>485</v>
      </c>
      <c r="B252" s="195" t="s">
        <v>119</v>
      </c>
      <c r="C252" s="196" t="s">
        <v>538</v>
      </c>
      <c r="D252" s="244" t="s">
        <v>539</v>
      </c>
      <c r="E252" s="198" t="n">
        <v>0</v>
      </c>
      <c r="F252" s="198" t="n">
        <v>0</v>
      </c>
      <c r="G252" s="198" t="n">
        <v>0</v>
      </c>
      <c r="H252" s="198" t="n">
        <v>0</v>
      </c>
      <c r="I252" s="198" t="n">
        <v>0</v>
      </c>
      <c r="J252" s="198" t="n">
        <v>0</v>
      </c>
      <c r="K252" s="199" t="n">
        <f aca="false">SUM(E252:J252)</f>
        <v>0</v>
      </c>
      <c r="L252" s="198" t="n">
        <v>1060200</v>
      </c>
      <c r="M252" s="29"/>
      <c r="P252" s="223" t="n">
        <f aca="false">K252/$K$22</f>
        <v>0</v>
      </c>
      <c r="Q252" s="224" t="n">
        <f aca="false">RANK(P252,$P$221:$P$396)</f>
        <v>28</v>
      </c>
      <c r="R252" s="225" t="n">
        <f aca="false">L252/$L$22</f>
        <v>5.21673158293743E-005</v>
      </c>
      <c r="S252" s="224" t="n">
        <f aca="false">RANK(R252,$R$221:$R$396)</f>
        <v>58</v>
      </c>
      <c r="U252" s="245" t="e">
        <f aca="false">VLOOKUP(D252,DVactu!$A$2:$D$198,4,0)</f>
        <v>#N/A</v>
      </c>
      <c r="V252" s="202" t="n">
        <f aca="false">IF(ISERROR(E252/$U252),0,E252/$U252)</f>
        <v>0</v>
      </c>
      <c r="W252" s="202" t="n">
        <f aca="false">IF(ISERROR(F252/$U252),0,F252/$U252)</f>
        <v>0</v>
      </c>
      <c r="X252" s="202" t="n">
        <f aca="false">IF(ISERROR(G252/$U252),0,G252/$U252)</f>
        <v>0</v>
      </c>
      <c r="Y252" s="202" t="n">
        <f aca="false">IF(ISERROR(H252/$U252),0,H252/$U252)</f>
        <v>0</v>
      </c>
      <c r="Z252" s="202" t="n">
        <f aca="false">IF(ISERROR(I252/$U252),0,I252/$U252)</f>
        <v>0</v>
      </c>
      <c r="AA252" s="202" t="n">
        <f aca="false">IF(ISERROR(J252/$U252),0,J252/$U252)</f>
        <v>0</v>
      </c>
      <c r="AB252" s="199" t="n">
        <f aca="false">SUM(V252:AA252)</f>
        <v>0</v>
      </c>
      <c r="AC252" s="202" t="n">
        <f aca="false">IF(ISERROR(L252/$U252),0,L252/$U252)</f>
        <v>0</v>
      </c>
    </row>
    <row r="253" customFormat="false" ht="14.65" hidden="true" customHeight="false" outlineLevel="0" collapsed="false">
      <c r="A253" s="195" t="s">
        <v>485</v>
      </c>
      <c r="B253" s="195" t="s">
        <v>119</v>
      </c>
      <c r="C253" s="196" t="s">
        <v>540</v>
      </c>
      <c r="D253" s="244" t="s">
        <v>541</v>
      </c>
      <c r="E253" s="198" t="n">
        <v>0</v>
      </c>
      <c r="F253" s="198" t="n">
        <v>0</v>
      </c>
      <c r="G253" s="198" t="n">
        <v>0</v>
      </c>
      <c r="H253" s="198" t="n">
        <v>0</v>
      </c>
      <c r="I253" s="198" t="n">
        <v>0</v>
      </c>
      <c r="J253" s="198" t="n">
        <v>0</v>
      </c>
      <c r="K253" s="199" t="n">
        <f aca="false">SUM(E253:J253)</f>
        <v>0</v>
      </c>
      <c r="L253" s="198" t="n">
        <v>260000</v>
      </c>
      <c r="M253" s="29"/>
      <c r="P253" s="223" t="n">
        <f aca="false">K253/$K$22</f>
        <v>0</v>
      </c>
      <c r="Q253" s="224" t="n">
        <f aca="false">RANK(P253,$P$221:$P$396)</f>
        <v>28</v>
      </c>
      <c r="R253" s="225" t="n">
        <f aca="false">L253/$L$22</f>
        <v>1.27933428745872E-005</v>
      </c>
      <c r="S253" s="224" t="n">
        <f aca="false">RANK(R253,$R$221:$R$396)</f>
        <v>70</v>
      </c>
      <c r="U253" s="245" t="e">
        <f aca="false">VLOOKUP(D253,DVactu!$A$2:$D$198,4,0)</f>
        <v>#N/A</v>
      </c>
      <c r="V253" s="202" t="n">
        <f aca="false">IF(ISERROR(E253/$U253),0,E253/$U253)</f>
        <v>0</v>
      </c>
      <c r="W253" s="202" t="n">
        <f aca="false">IF(ISERROR(F253/$U253),0,F253/$U253)</f>
        <v>0</v>
      </c>
      <c r="X253" s="202" t="n">
        <f aca="false">IF(ISERROR(G253/$U253),0,G253/$U253)</f>
        <v>0</v>
      </c>
      <c r="Y253" s="202" t="n">
        <f aca="false">IF(ISERROR(H253/$U253),0,H253/$U253)</f>
        <v>0</v>
      </c>
      <c r="Z253" s="202" t="n">
        <f aca="false">IF(ISERROR(I253/$U253),0,I253/$U253)</f>
        <v>0</v>
      </c>
      <c r="AA253" s="202" t="n">
        <f aca="false">IF(ISERROR(J253/$U253),0,J253/$U253)</f>
        <v>0</v>
      </c>
      <c r="AB253" s="199" t="n">
        <f aca="false">SUM(V253:AA253)</f>
        <v>0</v>
      </c>
      <c r="AC253" s="202" t="n">
        <f aca="false">IF(ISERROR(L253/$U253),0,L253/$U253)</f>
        <v>0</v>
      </c>
    </row>
    <row r="254" customFormat="false" ht="14.65" hidden="true" customHeight="false" outlineLevel="0" collapsed="false">
      <c r="A254" s="195" t="s">
        <v>485</v>
      </c>
      <c r="B254" s="195" t="s">
        <v>119</v>
      </c>
      <c r="C254" s="196" t="s">
        <v>542</v>
      </c>
      <c r="D254" s="244" t="s">
        <v>543</v>
      </c>
      <c r="E254" s="198" t="n">
        <v>0</v>
      </c>
      <c r="F254" s="198" t="n">
        <v>0</v>
      </c>
      <c r="G254" s="198" t="n">
        <v>0</v>
      </c>
      <c r="H254" s="198" t="n">
        <v>0</v>
      </c>
      <c r="I254" s="198" t="n">
        <v>0</v>
      </c>
      <c r="J254" s="198" t="n">
        <v>0</v>
      </c>
      <c r="K254" s="199" t="n">
        <f aca="false">SUM(E254:J254)</f>
        <v>0</v>
      </c>
      <c r="L254" s="198" t="n">
        <v>11200</v>
      </c>
      <c r="M254" s="29"/>
      <c r="P254" s="223" t="n">
        <f aca="false">K254/$K$22</f>
        <v>0</v>
      </c>
      <c r="Q254" s="224" t="n">
        <f aca="false">RANK(P254,$P$221:$P$396)</f>
        <v>28</v>
      </c>
      <c r="R254" s="225" t="n">
        <f aca="false">L254/$L$22</f>
        <v>5.51097846905294E-007</v>
      </c>
      <c r="S254" s="224" t="n">
        <f aca="false">RANK(R254,$R$221:$R$396)</f>
        <v>78</v>
      </c>
      <c r="U254" s="245" t="e">
        <f aca="false">VLOOKUP(D254,DVactu!$A$2:$D$198,4,0)</f>
        <v>#N/A</v>
      </c>
      <c r="V254" s="202" t="n">
        <f aca="false">IF(ISERROR(E254/$U254),0,E254/$U254)</f>
        <v>0</v>
      </c>
      <c r="W254" s="202" t="n">
        <f aca="false">IF(ISERROR(F254/$U254),0,F254/$U254)</f>
        <v>0</v>
      </c>
      <c r="X254" s="202" t="n">
        <f aca="false">IF(ISERROR(G254/$U254),0,G254/$U254)</f>
        <v>0</v>
      </c>
      <c r="Y254" s="202" t="n">
        <f aca="false">IF(ISERROR(H254/$U254),0,H254/$U254)</f>
        <v>0</v>
      </c>
      <c r="Z254" s="202" t="n">
        <f aca="false">IF(ISERROR(I254/$U254),0,I254/$U254)</f>
        <v>0</v>
      </c>
      <c r="AA254" s="202" t="n">
        <f aca="false">IF(ISERROR(J254/$U254),0,J254/$U254)</f>
        <v>0</v>
      </c>
      <c r="AB254" s="199" t="n">
        <f aca="false">SUM(V254:AA254)</f>
        <v>0</v>
      </c>
      <c r="AC254" s="202" t="n">
        <f aca="false">IF(ISERROR(L254/$U254),0,L254/$U254)</f>
        <v>0</v>
      </c>
    </row>
    <row r="255" customFormat="false" ht="14.65" hidden="true" customHeight="false" outlineLevel="0" collapsed="false">
      <c r="A255" s="195" t="s">
        <v>485</v>
      </c>
      <c r="B255" s="195" t="s">
        <v>119</v>
      </c>
      <c r="C255" s="196" t="s">
        <v>544</v>
      </c>
      <c r="D255" s="244" t="s">
        <v>545</v>
      </c>
      <c r="E255" s="198" t="n">
        <v>0</v>
      </c>
      <c r="F255" s="198" t="n">
        <v>0</v>
      </c>
      <c r="G255" s="198" t="n">
        <v>0</v>
      </c>
      <c r="H255" s="198" t="n">
        <v>0</v>
      </c>
      <c r="I255" s="198" t="n">
        <v>0</v>
      </c>
      <c r="J255" s="198" t="n">
        <v>0</v>
      </c>
      <c r="K255" s="199" t="n">
        <f aca="false">SUM(E255:J255)</f>
        <v>0</v>
      </c>
      <c r="L255" s="198" t="n">
        <v>1784143</v>
      </c>
      <c r="M255" s="29"/>
      <c r="P255" s="223" t="n">
        <f aca="false">K255/$K$22</f>
        <v>0</v>
      </c>
      <c r="Q255" s="224" t="n">
        <f aca="false">RANK(P255,$P$221:$P$396)</f>
        <v>28</v>
      </c>
      <c r="R255" s="225" t="n">
        <f aca="false">L255/$L$22</f>
        <v>8.77890505242099E-005</v>
      </c>
      <c r="S255" s="224" t="n">
        <f aca="false">RANK(R255,$R$221:$R$396)</f>
        <v>53</v>
      </c>
      <c r="U255" s="245" t="e">
        <f aca="false">VLOOKUP(D255,DVactu!$A$2:$D$198,4,0)</f>
        <v>#N/A</v>
      </c>
      <c r="V255" s="202" t="n">
        <f aca="false">IF(ISERROR(E255/$U255),0,E255/$U255)</f>
        <v>0</v>
      </c>
      <c r="W255" s="202" t="n">
        <f aca="false">IF(ISERROR(F255/$U255),0,F255/$U255)</f>
        <v>0</v>
      </c>
      <c r="X255" s="202" t="n">
        <f aca="false">IF(ISERROR(G255/$U255),0,G255/$U255)</f>
        <v>0</v>
      </c>
      <c r="Y255" s="202" t="n">
        <f aca="false">IF(ISERROR(H255/$U255),0,H255/$U255)</f>
        <v>0</v>
      </c>
      <c r="Z255" s="202" t="n">
        <f aca="false">IF(ISERROR(I255/$U255),0,I255/$U255)</f>
        <v>0</v>
      </c>
      <c r="AA255" s="202" t="n">
        <f aca="false">IF(ISERROR(J255/$U255),0,J255/$U255)</f>
        <v>0</v>
      </c>
      <c r="AB255" s="199" t="n">
        <f aca="false">SUM(V255:AA255)</f>
        <v>0</v>
      </c>
      <c r="AC255" s="202" t="n">
        <f aca="false">IF(ISERROR(L255/$U255),0,L255/$U255)</f>
        <v>0</v>
      </c>
    </row>
    <row r="256" customFormat="false" ht="19.3" hidden="false" customHeight="false" outlineLevel="0" collapsed="false">
      <c r="A256" s="257" t="s">
        <v>485</v>
      </c>
      <c r="B256" s="257" t="s">
        <v>119</v>
      </c>
      <c r="C256" s="257" t="s">
        <v>546</v>
      </c>
      <c r="D256" s="244" t="s">
        <v>547</v>
      </c>
      <c r="E256" s="258" t="n">
        <v>3362070.8</v>
      </c>
      <c r="F256" s="258" t="n">
        <v>1406053.93</v>
      </c>
      <c r="G256" s="258" t="n">
        <v>18609292.21</v>
      </c>
      <c r="H256" s="258" t="n">
        <v>28676631.62</v>
      </c>
      <c r="I256" s="258" t="n">
        <v>22278549.55</v>
      </c>
      <c r="J256" s="258" t="n">
        <v>13069315.89</v>
      </c>
      <c r="K256" s="259" t="n">
        <f aca="false">SUM(E256:J256)</f>
        <v>87401914</v>
      </c>
      <c r="L256" s="258" t="n">
        <v>1148260400.95</v>
      </c>
      <c r="M256" s="250" t="n">
        <f aca="false">K256*$O$15/1000</f>
        <v>616329.163556667</v>
      </c>
      <c r="N256" s="0"/>
      <c r="O256" s="0"/>
      <c r="P256" s="253" t="n">
        <f aca="false">K256/$K$22</f>
        <v>0.0856354013454803</v>
      </c>
      <c r="Q256" s="254" t="n">
        <f aca="false">RANK(P256,$P$221:$P$396)</f>
        <v>4</v>
      </c>
      <c r="R256" s="223" t="n">
        <f aca="false">L256/$L$22</f>
        <v>0.056500342379478</v>
      </c>
      <c r="S256" s="254" t="n">
        <f aca="false">RANK(R256,$R$221:$R$396)</f>
        <v>7</v>
      </c>
      <c r="U256" s="245" t="n">
        <f aca="false">VLOOKUP(D256,DVactu!$A$2:$D$198,4,0)</f>
        <v>8.43533161052923</v>
      </c>
      <c r="V256" s="202" t="n">
        <f aca="false">IF(ISERROR(E256/$U256),0,E256/$U256)</f>
        <v>398570.080612286</v>
      </c>
      <c r="W256" s="202" t="n">
        <f aca="false">IF(ISERROR(F256/$U256),0,F256/$U256)</f>
        <v>166686.266162307</v>
      </c>
      <c r="X256" s="202" t="n">
        <f aca="false">IF(ISERROR(G256/$U256),0,G256/$U256)</f>
        <v>2206112.7018138</v>
      </c>
      <c r="Y256" s="202" t="n">
        <f aca="false">IF(ISERROR(H256/$U256),0,H256/$U256)</f>
        <v>3399585.56984351</v>
      </c>
      <c r="Z256" s="202" t="n">
        <f aca="false">IF(ISERROR(I256/$U256),0,I256/$U256)</f>
        <v>2641099.43492811</v>
      </c>
      <c r="AA256" s="202" t="n">
        <f aca="false">IF(ISERROR(J256/$U256),0,J256/$U256)</f>
        <v>1549354.13252592</v>
      </c>
      <c r="AB256" s="249" t="n">
        <f aca="false">SUM(V256:AA256)</f>
        <v>10361408.1858859</v>
      </c>
      <c r="AC256" s="202" t="n">
        <f aca="false">IF(ISERROR(L256/$U256),0,L256/$U256)</f>
        <v>136125104.971179</v>
      </c>
    </row>
    <row r="257" customFormat="false" ht="14.65" hidden="true" customHeight="false" outlineLevel="0" collapsed="false">
      <c r="A257" s="195" t="s">
        <v>485</v>
      </c>
      <c r="B257" s="195" t="s">
        <v>119</v>
      </c>
      <c r="C257" s="196" t="s">
        <v>548</v>
      </c>
      <c r="D257" s="244" t="s">
        <v>549</v>
      </c>
      <c r="E257" s="198" t="n">
        <v>0</v>
      </c>
      <c r="F257" s="198" t="n">
        <v>0</v>
      </c>
      <c r="G257" s="198" t="n">
        <v>0</v>
      </c>
      <c r="H257" s="198" t="n">
        <v>262180</v>
      </c>
      <c r="I257" s="198" t="n">
        <v>101010</v>
      </c>
      <c r="J257" s="198" t="n">
        <v>0</v>
      </c>
      <c r="K257" s="199" t="n">
        <f aca="false">SUM(E257:J257)</f>
        <v>363190</v>
      </c>
      <c r="L257" s="198" t="n">
        <v>21514756.18</v>
      </c>
      <c r="M257" s="29"/>
      <c r="P257" s="223" t="n">
        <f aca="false">K257/$K$22</f>
        <v>0.000355849431565824</v>
      </c>
      <c r="Q257" s="224" t="n">
        <f aca="false">RANK(P257,$P$221:$P$396)</f>
        <v>26</v>
      </c>
      <c r="R257" s="225" t="n">
        <f aca="false">L257/$L$22</f>
        <v>0.00105863712566878</v>
      </c>
      <c r="S257" s="224" t="n">
        <f aca="false">RANK(R257,$R$221:$R$396)</f>
        <v>38</v>
      </c>
      <c r="U257" s="245" t="n">
        <f aca="false">VLOOKUP(D257,DVactu!$A$2:$D$198,4,0)</f>
        <v>9.11089577935503</v>
      </c>
      <c r="V257" s="202" t="n">
        <f aca="false">IF(ISERROR(E257/$U257),0,E257/$U257)</f>
        <v>0</v>
      </c>
      <c r="W257" s="202" t="n">
        <f aca="false">IF(ISERROR(F257/$U257),0,F257/$U257)</f>
        <v>0</v>
      </c>
      <c r="X257" s="202" t="n">
        <f aca="false">IF(ISERROR(G257/$U257),0,G257/$U257)</f>
        <v>0</v>
      </c>
      <c r="Y257" s="202" t="n">
        <f aca="false">IF(ISERROR(H257/$U257),0,H257/$U257)</f>
        <v>28776.5337623651</v>
      </c>
      <c r="Z257" s="202" t="n">
        <f aca="false">IF(ISERROR(I257/$U257),0,I257/$U257)</f>
        <v>11086.7254380063</v>
      </c>
      <c r="AA257" s="202" t="n">
        <f aca="false">IF(ISERROR(J257/$U257),0,J257/$U257)</f>
        <v>0</v>
      </c>
      <c r="AB257" s="199" t="n">
        <f aca="false">SUM(V257:AA257)</f>
        <v>39863.2592003715</v>
      </c>
      <c r="AC257" s="202" t="n">
        <f aca="false">IF(ISERROR(L257/$U257),0,L257/$U257)</f>
        <v>2361431.48830126</v>
      </c>
    </row>
    <row r="258" customFormat="false" ht="14.65" hidden="true" customHeight="false" outlineLevel="0" collapsed="false">
      <c r="A258" s="195" t="s">
        <v>485</v>
      </c>
      <c r="B258" s="195" t="s">
        <v>119</v>
      </c>
      <c r="C258" s="196" t="s">
        <v>550</v>
      </c>
      <c r="D258" s="244" t="s">
        <v>551</v>
      </c>
      <c r="E258" s="198" t="n">
        <v>0</v>
      </c>
      <c r="F258" s="198" t="n">
        <v>0</v>
      </c>
      <c r="G258" s="198" t="n">
        <v>0</v>
      </c>
      <c r="H258" s="198" t="n">
        <v>0</v>
      </c>
      <c r="I258" s="198" t="n">
        <v>0</v>
      </c>
      <c r="J258" s="198" t="n">
        <v>0</v>
      </c>
      <c r="K258" s="199" t="n">
        <f aca="false">SUM(E258:J258)</f>
        <v>0</v>
      </c>
      <c r="L258" s="198" t="n">
        <v>59206800</v>
      </c>
      <c r="M258" s="29"/>
      <c r="P258" s="223" t="n">
        <f aca="false">K258/$K$22</f>
        <v>0</v>
      </c>
      <c r="Q258" s="224" t="n">
        <f aca="false">RANK(P258,$P$221:$P$396)</f>
        <v>28</v>
      </c>
      <c r="R258" s="225" t="n">
        <f aca="false">L258/$L$22</f>
        <v>0.00291328035733503</v>
      </c>
      <c r="S258" s="224" t="n">
        <f aca="false">RANK(R258,$R$221:$R$396)</f>
        <v>28</v>
      </c>
      <c r="U258" s="245" t="n">
        <f aca="false">VLOOKUP(D258,DVactu!$A$2:$D$198,4,0)</f>
        <v>8.43533161052923</v>
      </c>
      <c r="V258" s="202" t="n">
        <f aca="false">IF(ISERROR(E258/$U258),0,E258/$U258)</f>
        <v>0</v>
      </c>
      <c r="W258" s="202" t="n">
        <f aca="false">IF(ISERROR(F258/$U258),0,F258/$U258)</f>
        <v>0</v>
      </c>
      <c r="X258" s="202" t="n">
        <f aca="false">IF(ISERROR(G258/$U258),0,G258/$U258)</f>
        <v>0</v>
      </c>
      <c r="Y258" s="202" t="n">
        <f aca="false">IF(ISERROR(H258/$U258),0,H258/$U258)</f>
        <v>0</v>
      </c>
      <c r="Z258" s="202" t="n">
        <f aca="false">IF(ISERROR(I258/$U258),0,I258/$U258)</f>
        <v>0</v>
      </c>
      <c r="AA258" s="202" t="n">
        <f aca="false">IF(ISERROR(J258/$U258),0,J258/$U258)</f>
        <v>0</v>
      </c>
      <c r="AB258" s="199" t="n">
        <f aca="false">SUM(V258:AA258)</f>
        <v>0</v>
      </c>
      <c r="AC258" s="202" t="n">
        <f aca="false">IF(ISERROR(L258/$U258),0,L258/$U258)</f>
        <v>7018906.0411207</v>
      </c>
    </row>
    <row r="259" customFormat="false" ht="14.65" hidden="true" customHeight="false" outlineLevel="0" collapsed="false">
      <c r="A259" s="195" t="s">
        <v>485</v>
      </c>
      <c r="B259" s="195" t="s">
        <v>119</v>
      </c>
      <c r="C259" s="196" t="s">
        <v>552</v>
      </c>
      <c r="D259" s="244" t="s">
        <v>553</v>
      </c>
      <c r="E259" s="198" t="n">
        <v>0</v>
      </c>
      <c r="F259" s="198" t="n">
        <v>0</v>
      </c>
      <c r="G259" s="198" t="n">
        <v>0</v>
      </c>
      <c r="H259" s="198" t="n">
        <v>14017057</v>
      </c>
      <c r="I259" s="198" t="n">
        <v>0</v>
      </c>
      <c r="J259" s="198" t="n">
        <v>0</v>
      </c>
      <c r="K259" s="199" t="n">
        <f aca="false">SUM(E259:J259)</f>
        <v>14017057</v>
      </c>
      <c r="L259" s="198" t="n">
        <v>71015196.8</v>
      </c>
      <c r="M259" s="29"/>
      <c r="P259" s="223" t="n">
        <f aca="false">K259/$K$22</f>
        <v>0.0137337530374618</v>
      </c>
      <c r="Q259" s="224" t="n">
        <f aca="false">RANK(P259,$P$221:$P$396)</f>
        <v>16</v>
      </c>
      <c r="R259" s="225" t="n">
        <f aca="false">L259/$L$22</f>
        <v>0.00349431446911033</v>
      </c>
      <c r="S259" s="224" t="n">
        <f aca="false">RANK(R259,$R$221:$R$396)</f>
        <v>24</v>
      </c>
      <c r="U259" s="245" t="n">
        <f aca="false">VLOOKUP(D259,DVactu!$A$2:$D$198,4,0)</f>
        <v>11.5631229294548</v>
      </c>
      <c r="V259" s="202" t="n">
        <f aca="false">IF(ISERROR(E259/$U259),0,E259/$U259)</f>
        <v>0</v>
      </c>
      <c r="W259" s="202" t="n">
        <f aca="false">IF(ISERROR(F259/$U259),0,F259/$U259)</f>
        <v>0</v>
      </c>
      <c r="X259" s="202" t="n">
        <f aca="false">IF(ISERROR(G259/$U259),0,G259/$U259)</f>
        <v>0</v>
      </c>
      <c r="Y259" s="202" t="n">
        <f aca="false">IF(ISERROR(H259/$U259),0,H259/$U259)</f>
        <v>1212220.70244486</v>
      </c>
      <c r="Z259" s="202" t="n">
        <f aca="false">IF(ISERROR(I259/$U259),0,I259/$U259)</f>
        <v>0</v>
      </c>
      <c r="AA259" s="202" t="n">
        <f aca="false">IF(ISERROR(J259/$U259),0,J259/$U259)</f>
        <v>0</v>
      </c>
      <c r="AB259" s="199" t="n">
        <f aca="false">SUM(V259:AA259)</f>
        <v>1212220.70244486</v>
      </c>
      <c r="AC259" s="202" t="n">
        <f aca="false">IF(ISERROR(L259/$U259),0,L259/$U259)</f>
        <v>6141523.98389735</v>
      </c>
    </row>
    <row r="260" customFormat="false" ht="14.65" hidden="true" customHeight="false" outlineLevel="0" collapsed="false">
      <c r="A260" s="195" t="s">
        <v>485</v>
      </c>
      <c r="B260" s="195" t="s">
        <v>119</v>
      </c>
      <c r="C260" s="196" t="s">
        <v>554</v>
      </c>
      <c r="D260" s="244" t="s">
        <v>555</v>
      </c>
      <c r="E260" s="198" t="n">
        <v>0</v>
      </c>
      <c r="F260" s="198" t="n">
        <v>0</v>
      </c>
      <c r="G260" s="198" t="n">
        <v>0</v>
      </c>
      <c r="H260" s="198" t="n">
        <v>0</v>
      </c>
      <c r="I260" s="198" t="n">
        <v>0</v>
      </c>
      <c r="J260" s="198" t="n">
        <v>0</v>
      </c>
      <c r="K260" s="199" t="n">
        <f aca="false">SUM(E260:J260)</f>
        <v>0</v>
      </c>
      <c r="L260" s="198" t="n">
        <v>0</v>
      </c>
      <c r="M260" s="29"/>
      <c r="P260" s="223" t="n">
        <f aca="false">K260/$K$22</f>
        <v>0</v>
      </c>
      <c r="Q260" s="224" t="n">
        <f aca="false">RANK(P260,$P$221:$P$396)</f>
        <v>28</v>
      </c>
      <c r="R260" s="225" t="n">
        <f aca="false">L260/$L$22</f>
        <v>0</v>
      </c>
      <c r="S260" s="224" t="n">
        <f aca="false">RANK(R260,$R$221:$R$396)</f>
        <v>79</v>
      </c>
      <c r="U260" s="245" t="e">
        <f aca="false">VLOOKUP(D260,DVactu!$A$2:$D$198,4,0)</f>
        <v>#N/A</v>
      </c>
      <c r="V260" s="202" t="n">
        <f aca="false">IF(ISERROR(E260/$U260),0,E260/$U260)</f>
        <v>0</v>
      </c>
      <c r="W260" s="202" t="n">
        <f aca="false">IF(ISERROR(F260/$U260),0,F260/$U260)</f>
        <v>0</v>
      </c>
      <c r="X260" s="202" t="n">
        <f aca="false">IF(ISERROR(G260/$U260),0,G260/$U260)</f>
        <v>0</v>
      </c>
      <c r="Y260" s="202" t="n">
        <f aca="false">IF(ISERROR(H260/$U260),0,H260/$U260)</f>
        <v>0</v>
      </c>
      <c r="Z260" s="202" t="n">
        <f aca="false">IF(ISERROR(I260/$U260),0,I260/$U260)</f>
        <v>0</v>
      </c>
      <c r="AA260" s="202" t="n">
        <f aca="false">IF(ISERROR(J260/$U260),0,J260/$U260)</f>
        <v>0</v>
      </c>
      <c r="AB260" s="199" t="n">
        <f aca="false">SUM(V260:AA260)</f>
        <v>0</v>
      </c>
      <c r="AC260" s="202" t="n">
        <f aca="false">IF(ISERROR(L260/$U260),0,L260/$U260)</f>
        <v>0</v>
      </c>
    </row>
    <row r="261" customFormat="false" ht="14.65" hidden="true" customHeight="false" outlineLevel="0" collapsed="false">
      <c r="A261" s="195" t="s">
        <v>485</v>
      </c>
      <c r="B261" s="195" t="s">
        <v>119</v>
      </c>
      <c r="C261" s="196" t="s">
        <v>556</v>
      </c>
      <c r="D261" s="244" t="s">
        <v>557</v>
      </c>
      <c r="E261" s="198" t="n">
        <v>3600000</v>
      </c>
      <c r="F261" s="198" t="n">
        <v>0</v>
      </c>
      <c r="G261" s="198" t="n">
        <v>0</v>
      </c>
      <c r="H261" s="198" t="n">
        <v>5570400</v>
      </c>
      <c r="I261" s="198" t="n">
        <v>0</v>
      </c>
      <c r="J261" s="198" t="n">
        <v>0</v>
      </c>
      <c r="K261" s="199" t="n">
        <f aca="false">SUM(E261:J261)</f>
        <v>9170400</v>
      </c>
      <c r="L261" s="198" t="n">
        <v>38256974.4</v>
      </c>
      <c r="M261" s="29"/>
      <c r="P261" s="223" t="n">
        <f aca="false">K261/$K$22</f>
        <v>0.00898505362821451</v>
      </c>
      <c r="Q261" s="224" t="n">
        <f aca="false">RANK(P261,$P$221:$P$396)</f>
        <v>20</v>
      </c>
      <c r="R261" s="225" t="n">
        <f aca="false">L261/$L$22</f>
        <v>0.00188244073401348</v>
      </c>
      <c r="S261" s="224" t="n">
        <f aca="false">RANK(R261,$R$221:$R$396)</f>
        <v>31</v>
      </c>
      <c r="U261" s="245" t="n">
        <f aca="false">VLOOKUP(D261,DVactu!$A$2:$D$198,4,0)</f>
        <v>14.1339393987664</v>
      </c>
      <c r="V261" s="202" t="n">
        <f aca="false">IF(ISERROR(E261/$U261),0,E261/$U261)</f>
        <v>254706.058829869</v>
      </c>
      <c r="W261" s="202" t="n">
        <f aca="false">IF(ISERROR(F261/$U261),0,F261/$U261)</f>
        <v>0</v>
      </c>
      <c r="X261" s="202" t="n">
        <f aca="false">IF(ISERROR(G261/$U261),0,G261/$U261)</f>
        <v>0</v>
      </c>
      <c r="Y261" s="202" t="n">
        <f aca="false">IF(ISERROR(H261/$U261),0,H261/$U261)</f>
        <v>394115.175029418</v>
      </c>
      <c r="Z261" s="202" t="n">
        <f aca="false">IF(ISERROR(I261/$U261),0,I261/$U261)</f>
        <v>0</v>
      </c>
      <c r="AA261" s="202" t="n">
        <f aca="false">IF(ISERROR(J261/$U261),0,J261/$U261)</f>
        <v>0</v>
      </c>
      <c r="AB261" s="199" t="n">
        <f aca="false">SUM(V261:AA261)</f>
        <v>648821.233859287</v>
      </c>
      <c r="AC261" s="202" t="n">
        <f aca="false">IF(ISERROR(L261/$U261),0,L261/$U261)</f>
        <v>2706745.32560533</v>
      </c>
    </row>
    <row r="262" customFormat="false" ht="19.3" hidden="false" customHeight="false" outlineLevel="0" collapsed="false">
      <c r="A262" s="257" t="s">
        <v>485</v>
      </c>
      <c r="B262" s="257" t="s">
        <v>119</v>
      </c>
      <c r="C262" s="257" t="s">
        <v>558</v>
      </c>
      <c r="D262" s="244" t="s">
        <v>559</v>
      </c>
      <c r="E262" s="258" t="n">
        <v>2160000</v>
      </c>
      <c r="F262" s="258" t="n">
        <v>3398400</v>
      </c>
      <c r="G262" s="258" t="n">
        <v>6269440</v>
      </c>
      <c r="H262" s="258" t="n">
        <v>21578496</v>
      </c>
      <c r="I262" s="258" t="n">
        <v>19129728</v>
      </c>
      <c r="J262" s="258" t="n">
        <v>3280640</v>
      </c>
      <c r="K262" s="259" t="n">
        <f aca="false">SUM(E262:J262)</f>
        <v>55816704</v>
      </c>
      <c r="L262" s="258" t="n">
        <v>765649920</v>
      </c>
      <c r="M262" s="250" t="n">
        <f aca="false">K262*$O$15/1000</f>
        <v>393600.79104</v>
      </c>
      <c r="N262" s="251" t="n">
        <f aca="false">25600*10*(O15/1000)</f>
        <v>1805.22666666667</v>
      </c>
      <c r="O262" s="252" t="s">
        <v>560</v>
      </c>
      <c r="P262" s="253" t="n">
        <f aca="false">K262/$K$22</f>
        <v>0.0546885717951426</v>
      </c>
      <c r="Q262" s="254" t="n">
        <f aca="false">RANK(P262,$P$221:$P$396)</f>
        <v>5</v>
      </c>
      <c r="R262" s="225" t="n">
        <f aca="false">L262/$L$22</f>
        <v>0.0376739305710009</v>
      </c>
      <c r="S262" s="254" t="n">
        <f aca="false">RANK(R262,$R$221:$R$396)</f>
        <v>11</v>
      </c>
      <c r="U262" s="245" t="n">
        <f aca="false">VLOOKUP(D262,DVactu!$A$2:$D$198,4,0)</f>
        <v>6.24213685674635</v>
      </c>
      <c r="V262" s="202" t="n">
        <f aca="false">IF(ISERROR(E262/$U262),0,E262/$U262)</f>
        <v>346035.348082047</v>
      </c>
      <c r="W262" s="202" t="n">
        <f aca="false">IF(ISERROR(F262/$U262),0,F262/$U262)</f>
        <v>544428.947649088</v>
      </c>
      <c r="X262" s="202" t="n">
        <f aca="false">IF(ISERROR(G262/$U262),0,G262/$U262)</f>
        <v>1004374.00587014</v>
      </c>
      <c r="Y262" s="202" t="n">
        <f aca="false">IF(ISERROR(H262/$U262),0,H262/$U262)</f>
        <v>3456908.50668846</v>
      </c>
      <c r="Z262" s="202" t="n">
        <f aca="false">IF(ISERROR(I262/$U262),0,I262/$U262)</f>
        <v>3064612.07740504</v>
      </c>
      <c r="AA262" s="202" t="n">
        <f aca="false">IF(ISERROR(J262/$U262),0,J262/$U262)</f>
        <v>525563.613116615</v>
      </c>
      <c r="AB262" s="152" t="n">
        <f aca="false">SUM(V262:AA262)</f>
        <v>8941922.49881139</v>
      </c>
      <c r="AC262" s="202" t="n">
        <f aca="false">IF(ISERROR(L262/$U262),0,L262/$U262)</f>
        <v>122658303.970459</v>
      </c>
    </row>
    <row r="263" customFormat="false" ht="14.65" hidden="true" customHeight="false" outlineLevel="0" collapsed="false">
      <c r="A263" s="195" t="s">
        <v>485</v>
      </c>
      <c r="B263" s="116" t="s">
        <v>561</v>
      </c>
      <c r="C263" s="196" t="s">
        <v>562</v>
      </c>
      <c r="D263" s="244" t="s">
        <v>563</v>
      </c>
      <c r="E263" s="198" t="n">
        <v>238930.8</v>
      </c>
      <c r="F263" s="198" t="n">
        <v>157362</v>
      </c>
      <c r="G263" s="198" t="n">
        <v>119050</v>
      </c>
      <c r="H263" s="198" t="n">
        <v>1111333</v>
      </c>
      <c r="I263" s="198" t="n">
        <v>517772.5</v>
      </c>
      <c r="J263" s="198" t="n">
        <v>0</v>
      </c>
      <c r="K263" s="199" t="n">
        <f aca="false">SUM(E263:J263)</f>
        <v>2144448.3</v>
      </c>
      <c r="L263" s="198" t="n">
        <v>48067902</v>
      </c>
      <c r="M263" s="29"/>
      <c r="P263" s="223" t="n">
        <f aca="false">K263/$K$22</f>
        <v>0.00210110605627164</v>
      </c>
      <c r="Q263" s="224" t="n">
        <f aca="false">RANK(P263,$P$221:$P$396)</f>
        <v>24</v>
      </c>
      <c r="R263" s="225" t="n">
        <f aca="false">L263/$L$22</f>
        <v>0.00236518904441559</v>
      </c>
      <c r="S263" s="224" t="n">
        <f aca="false">RANK(R263,$R$221:$R$396)</f>
        <v>30</v>
      </c>
      <c r="U263" s="245" t="n">
        <f aca="false">VLOOKUP(D263,DVactu!$A$2:$D$198,4,0)</f>
        <v>6.24213685674635</v>
      </c>
      <c r="V263" s="202" t="n">
        <f aca="false">IF(ISERROR(E263/$U263),0,E263/$U263)</f>
        <v>38277.0845118158</v>
      </c>
      <c r="W263" s="202" t="n">
        <f aca="false">IF(ISERROR(F263/$U263),0,F263/$U263)</f>
        <v>25209.6363170774</v>
      </c>
      <c r="X263" s="202" t="n">
        <f aca="false">IF(ISERROR(G263/$U263),0,G263/$U263)</f>
        <v>19071.9945320221</v>
      </c>
      <c r="Y263" s="202" t="n">
        <f aca="false">IF(ISERROR(H263/$U263),0,H263/$U263)</f>
        <v>178037.269208364</v>
      </c>
      <c r="Z263" s="202" t="n">
        <f aca="false">IF(ISERROR(I263/$U263),0,I263/$U263)</f>
        <v>82947.9570670425</v>
      </c>
      <c r="AA263" s="202" t="n">
        <f aca="false">IF(ISERROR(J263/$U263),0,J263/$U263)</f>
        <v>0</v>
      </c>
      <c r="AB263" s="199" t="n">
        <f aca="false">SUM(V263:AA263)</f>
        <v>343543.941636322</v>
      </c>
      <c r="AC263" s="202" t="n">
        <f aca="false">IF(ISERROR(L263/$U263),0,L263/$U263)</f>
        <v>7700552.40747395</v>
      </c>
    </row>
    <row r="264" customFormat="false" ht="28.95" hidden="false" customHeight="false" outlineLevel="0" collapsed="false">
      <c r="A264" s="257" t="s">
        <v>485</v>
      </c>
      <c r="B264" s="257" t="s">
        <v>119</v>
      </c>
      <c r="C264" s="257" t="s">
        <v>564</v>
      </c>
      <c r="D264" s="244" t="s">
        <v>565</v>
      </c>
      <c r="E264" s="258" t="n">
        <v>3522400</v>
      </c>
      <c r="F264" s="258" t="n">
        <v>4802000</v>
      </c>
      <c r="G264" s="258" t="n">
        <v>18883200</v>
      </c>
      <c r="H264" s="258" t="n">
        <v>26713400</v>
      </c>
      <c r="I264" s="258" t="n">
        <v>68905200</v>
      </c>
      <c r="J264" s="258" t="n">
        <v>6529600</v>
      </c>
      <c r="K264" s="259" t="n">
        <f aca="false">SUM(E264:J264)</f>
        <v>129355800</v>
      </c>
      <c r="L264" s="258" t="n">
        <v>1149223400</v>
      </c>
      <c r="M264" s="250" t="n">
        <f aca="false">K264*$O$15/1000</f>
        <v>912173.983</v>
      </c>
      <c r="N264" s="251" t="n">
        <f aca="false">35*50*20*(O15/1000)</f>
        <v>246.808333333333</v>
      </c>
      <c r="O264" s="252" t="s">
        <v>566</v>
      </c>
      <c r="P264" s="253" t="n">
        <f aca="false">K264/$K$22</f>
        <v>0.126741341721254</v>
      </c>
      <c r="Q264" s="254" t="n">
        <f aca="false">RANK(P264,$P$221:$P$396)</f>
        <v>3</v>
      </c>
      <c r="R264" s="223" t="n">
        <f aca="false">L264/$L$22</f>
        <v>0.056547726906534</v>
      </c>
      <c r="S264" s="254" t="n">
        <f aca="false">RANK(R264,$R$221:$R$396)</f>
        <v>6</v>
      </c>
      <c r="U264" s="245" t="e">
        <f aca="false">VLOOKUP(D264,DVactu!$A$2:$D$198,4,0)</f>
        <v>#N/A</v>
      </c>
      <c r="V264" s="202" t="n">
        <f aca="false">IF(ISERROR(E264/$U264),0,E264/$U264)</f>
        <v>0</v>
      </c>
      <c r="W264" s="202" t="n">
        <f aca="false">IF(ISERROR(F264/$U264),0,F264/$U264)</f>
        <v>0</v>
      </c>
      <c r="X264" s="202" t="n">
        <f aca="false">IF(ISERROR(G264/$U264),0,G264/$U264)</f>
        <v>0</v>
      </c>
      <c r="Y264" s="202" t="n">
        <f aca="false">IF(ISERROR(H264/$U264),0,H264/$U264)</f>
        <v>0</v>
      </c>
      <c r="Z264" s="202" t="n">
        <f aca="false">IF(ISERROR(I264/$U264),0,I264/$U264)</f>
        <v>0</v>
      </c>
      <c r="AA264" s="202" t="n">
        <f aca="false">IF(ISERROR(J264/$U264),0,J264/$U264)</f>
        <v>0</v>
      </c>
      <c r="AB264" s="249" t="n">
        <f aca="false">SUM(V264:AA264)</f>
        <v>0</v>
      </c>
      <c r="AC264" s="202" t="n">
        <f aca="false">IF(ISERROR(L264/$U264),0,L264/$U264)</f>
        <v>0</v>
      </c>
    </row>
    <row r="265" customFormat="false" ht="12.8" hidden="true" customHeight="false" outlineLevel="0" collapsed="false">
      <c r="A265" s="257" t="s">
        <v>485</v>
      </c>
      <c r="B265" s="257" t="s">
        <v>119</v>
      </c>
      <c r="C265" s="257" t="s">
        <v>567</v>
      </c>
      <c r="D265" s="244" t="s">
        <v>568</v>
      </c>
      <c r="E265" s="258" t="n">
        <v>1379200</v>
      </c>
      <c r="F265" s="258" t="n">
        <v>1397200</v>
      </c>
      <c r="G265" s="258" t="n">
        <v>4628800</v>
      </c>
      <c r="H265" s="258" t="n">
        <v>13089200</v>
      </c>
      <c r="I265" s="258" t="n">
        <v>10146200</v>
      </c>
      <c r="J265" s="258" t="n">
        <v>5675800</v>
      </c>
      <c r="K265" s="259" t="n">
        <f aca="false">SUM(E265:J265)</f>
        <v>36316400</v>
      </c>
      <c r="L265" s="258" t="n">
        <v>788873124</v>
      </c>
      <c r="M265" s="29"/>
      <c r="P265" s="253" t="n">
        <f aca="false">K265/$K$22</f>
        <v>0.0355823957061513</v>
      </c>
      <c r="Q265" s="254" t="n">
        <f aca="false">RANK(P265,$P$221:$P$396)</f>
        <v>9</v>
      </c>
      <c r="R265" s="223" t="n">
        <f aca="false">L265/$L$22</f>
        <v>0.0388166321533797</v>
      </c>
      <c r="S265" s="254" t="n">
        <f aca="false">RANK(R265,$R$221:$R$396)</f>
        <v>10</v>
      </c>
      <c r="U265" s="245" t="n">
        <f aca="false">VLOOKUP(D265,DVactu!$A$2:$D$198,4,0)</f>
        <v>15.0291599470843</v>
      </c>
      <c r="V265" s="202" t="n">
        <f aca="false">IF(ISERROR(E265/$U265),0,E265/$U265)</f>
        <v>91768.2694745403</v>
      </c>
      <c r="W265" s="202" t="n">
        <f aca="false">IF(ISERROR(F265/$U265),0,F265/$U265)</f>
        <v>92965.9412049215</v>
      </c>
      <c r="X265" s="202" t="n">
        <f aca="false">IF(ISERROR(G265/$U265),0,G265/$U265)</f>
        <v>307987.939199356</v>
      </c>
      <c r="Y265" s="202" t="n">
        <f aca="false">IF(ISERROR(H265/$U265),0,H265/$U265)</f>
        <v>870920.267405853</v>
      </c>
      <c r="Z265" s="202" t="n">
        <f aca="false">IF(ISERROR(I265/$U265),0,I265/$U265)</f>
        <v>675100.93948853</v>
      </c>
      <c r="AA265" s="202" t="n">
        <f aca="false">IF(ISERROR(J265/$U265),0,J265/$U265)</f>
        <v>377652.511516528</v>
      </c>
      <c r="AB265" s="199" t="n">
        <f aca="false">SUM(V265:AA265)</f>
        <v>2416395.86828973</v>
      </c>
      <c r="AC265" s="202" t="n">
        <f aca="false">IF(ISERROR(L265/$U265),0,L265/$U265)</f>
        <v>52489502.1929049</v>
      </c>
    </row>
    <row r="266" customFormat="false" ht="14.65" hidden="true" customHeight="false" outlineLevel="0" collapsed="false">
      <c r="A266" s="195" t="s">
        <v>485</v>
      </c>
      <c r="B266" s="195" t="s">
        <v>119</v>
      </c>
      <c r="C266" s="196" t="s">
        <v>569</v>
      </c>
      <c r="D266" s="244" t="s">
        <v>570</v>
      </c>
      <c r="E266" s="198" t="n">
        <v>0</v>
      </c>
      <c r="F266" s="198" t="n">
        <v>0</v>
      </c>
      <c r="G266" s="198" t="n">
        <v>0</v>
      </c>
      <c r="H266" s="198" t="n">
        <v>0</v>
      </c>
      <c r="I266" s="198" t="n">
        <v>0</v>
      </c>
      <c r="J266" s="198" t="n">
        <v>0</v>
      </c>
      <c r="K266" s="199" t="n">
        <f aca="false">SUM(E266:J266)</f>
        <v>0</v>
      </c>
      <c r="L266" s="198" t="n">
        <v>0</v>
      </c>
      <c r="M266" s="29"/>
      <c r="P266" s="223" t="n">
        <f aca="false">K266/$K$22</f>
        <v>0</v>
      </c>
      <c r="Q266" s="224" t="n">
        <f aca="false">RANK(P266,$P$221:$P$396)</f>
        <v>28</v>
      </c>
      <c r="R266" s="225" t="n">
        <f aca="false">L266/$L$22</f>
        <v>0</v>
      </c>
      <c r="S266" s="224" t="n">
        <f aca="false">RANK(R266,$R$221:$R$396)</f>
        <v>79</v>
      </c>
      <c r="U266" s="245" t="e">
        <f aca="false">VLOOKUP(D266,DVactu!$A$2:$D$198,4,0)</f>
        <v>#N/A</v>
      </c>
      <c r="V266" s="202" t="n">
        <f aca="false">IF(ISERROR(E266/$U266),0,E266/$U266)</f>
        <v>0</v>
      </c>
      <c r="W266" s="202" t="n">
        <f aca="false">IF(ISERROR(F266/$U266),0,F266/$U266)</f>
        <v>0</v>
      </c>
      <c r="X266" s="202" t="n">
        <f aca="false">IF(ISERROR(G266/$U266),0,G266/$U266)</f>
        <v>0</v>
      </c>
      <c r="Y266" s="202" t="n">
        <f aca="false">IF(ISERROR(H266/$U266),0,H266/$U266)</f>
        <v>0</v>
      </c>
      <c r="Z266" s="202" t="n">
        <f aca="false">IF(ISERROR(I266/$U266),0,I266/$U266)</f>
        <v>0</v>
      </c>
      <c r="AA266" s="202" t="n">
        <f aca="false">IF(ISERROR(J266/$U266),0,J266/$U266)</f>
        <v>0</v>
      </c>
      <c r="AB266" s="199" t="n">
        <f aca="false">SUM(V266:AA266)</f>
        <v>0</v>
      </c>
      <c r="AC266" s="202" t="n">
        <f aca="false">IF(ISERROR(L266/$U266),0,L266/$U266)</f>
        <v>0</v>
      </c>
    </row>
    <row r="267" customFormat="false" ht="14.65" hidden="true" customHeight="false" outlineLevel="0" collapsed="false">
      <c r="A267" s="195" t="s">
        <v>485</v>
      </c>
      <c r="B267" s="195" t="s">
        <v>119</v>
      </c>
      <c r="C267" s="196" t="s">
        <v>571</v>
      </c>
      <c r="D267" s="244" t="s">
        <v>572</v>
      </c>
      <c r="E267" s="198" t="n">
        <v>0</v>
      </c>
      <c r="F267" s="198" t="n">
        <v>0</v>
      </c>
      <c r="G267" s="198" t="n">
        <v>0</v>
      </c>
      <c r="H267" s="198" t="n">
        <v>0</v>
      </c>
      <c r="I267" s="198" t="n">
        <v>0</v>
      </c>
      <c r="J267" s="198" t="n">
        <v>0</v>
      </c>
      <c r="K267" s="199" t="n">
        <f aca="false">SUM(E267:J267)</f>
        <v>0</v>
      </c>
      <c r="L267" s="198" t="n">
        <v>0</v>
      </c>
      <c r="M267" s="29"/>
      <c r="P267" s="223" t="n">
        <f aca="false">K267/$K$22</f>
        <v>0</v>
      </c>
      <c r="Q267" s="224" t="n">
        <f aca="false">RANK(P267,$P$221:$P$396)</f>
        <v>28</v>
      </c>
      <c r="R267" s="225" t="n">
        <f aca="false">L267/$L$22</f>
        <v>0</v>
      </c>
      <c r="S267" s="224" t="n">
        <f aca="false">RANK(R267,$R$221:$R$396)</f>
        <v>79</v>
      </c>
      <c r="U267" s="245" t="e">
        <f aca="false">VLOOKUP(D267,DVactu!$A$2:$D$198,4,0)</f>
        <v>#N/A</v>
      </c>
      <c r="V267" s="202" t="n">
        <f aca="false">IF(ISERROR(E267/$U267),0,E267/$U267)</f>
        <v>0</v>
      </c>
      <c r="W267" s="202" t="n">
        <f aca="false">IF(ISERROR(F267/$U267),0,F267/$U267)</f>
        <v>0</v>
      </c>
      <c r="X267" s="202" t="n">
        <f aca="false">IF(ISERROR(G267/$U267),0,G267/$U267)</f>
        <v>0</v>
      </c>
      <c r="Y267" s="202" t="n">
        <f aca="false">IF(ISERROR(H267/$U267),0,H267/$U267)</f>
        <v>0</v>
      </c>
      <c r="Z267" s="202" t="n">
        <f aca="false">IF(ISERROR(I267/$U267),0,I267/$U267)</f>
        <v>0</v>
      </c>
      <c r="AA267" s="202" t="n">
        <f aca="false">IF(ISERROR(J267/$U267),0,J267/$U267)</f>
        <v>0</v>
      </c>
      <c r="AB267" s="199" t="n">
        <f aca="false">SUM(V267:AA267)</f>
        <v>0</v>
      </c>
      <c r="AC267" s="202" t="n">
        <f aca="false">IF(ISERROR(L267/$U267),0,L267/$U267)</f>
        <v>0</v>
      </c>
    </row>
    <row r="268" customFormat="false" ht="14.65" hidden="true" customHeight="false" outlineLevel="0" collapsed="false">
      <c r="A268" s="195" t="s">
        <v>485</v>
      </c>
      <c r="B268" s="195" t="s">
        <v>119</v>
      </c>
      <c r="C268" s="196" t="s">
        <v>124</v>
      </c>
      <c r="D268" s="244" t="s">
        <v>573</v>
      </c>
      <c r="E268" s="198" t="n">
        <v>0</v>
      </c>
      <c r="F268" s="198" t="n">
        <v>676782</v>
      </c>
      <c r="G268" s="198" t="n">
        <v>0</v>
      </c>
      <c r="H268" s="198" t="n">
        <v>5568668</v>
      </c>
      <c r="I268" s="198" t="n">
        <v>0</v>
      </c>
      <c r="J268" s="198" t="n">
        <v>0</v>
      </c>
      <c r="K268" s="199" t="n">
        <f aca="false">SUM(E268:J268)</f>
        <v>6245450</v>
      </c>
      <c r="L268" s="198" t="n">
        <v>206493009</v>
      </c>
      <c r="M268" s="29"/>
      <c r="P268" s="223" t="n">
        <f aca="false">K268/$K$22</f>
        <v>0.00611922088265859</v>
      </c>
      <c r="Q268" s="224" t="n">
        <f aca="false">RANK(P268,$P$221:$P$396)</f>
        <v>21</v>
      </c>
      <c r="R268" s="225" t="n">
        <f aca="false">L268/$L$22</f>
        <v>0.0101605225590085</v>
      </c>
      <c r="S268" s="224" t="n">
        <f aca="false">RANK(R268,$R$221:$R$396)</f>
        <v>17</v>
      </c>
      <c r="U268" s="245" t="n">
        <f aca="false">VLOOKUP(D268,DVactu!$A$2:$D$198,4,0)</f>
        <v>11.5631229294548</v>
      </c>
      <c r="V268" s="202" t="n">
        <f aca="false">IF(ISERROR(E268/$U268),0,E268/$U268)</f>
        <v>0</v>
      </c>
      <c r="W268" s="202" t="n">
        <f aca="false">IF(ISERROR(F268/$U268),0,F268/$U268)</f>
        <v>58529.3440300656</v>
      </c>
      <c r="X268" s="202" t="n">
        <f aca="false">IF(ISERROR(G268/$U268),0,G268/$U268)</f>
        <v>0</v>
      </c>
      <c r="Y268" s="202" t="n">
        <f aca="false">IF(ISERROR(H268/$U268),0,H268/$U268)</f>
        <v>481588.584154451</v>
      </c>
      <c r="Z268" s="202" t="n">
        <f aca="false">IF(ISERROR(I268/$U268),0,I268/$U268)</f>
        <v>0</v>
      </c>
      <c r="AA268" s="202" t="n">
        <f aca="false">IF(ISERROR(J268/$U268),0,J268/$U268)</f>
        <v>0</v>
      </c>
      <c r="AB268" s="199" t="n">
        <f aca="false">SUM(V268:AA268)</f>
        <v>540117.928184516</v>
      </c>
      <c r="AC268" s="202" t="n">
        <f aca="false">IF(ISERROR(L268/$U268),0,L268/$U268)</f>
        <v>17857892.7388205</v>
      </c>
    </row>
    <row r="269" customFormat="false" ht="14.65" hidden="true" customHeight="false" outlineLevel="0" collapsed="false">
      <c r="A269" s="195" t="s">
        <v>485</v>
      </c>
      <c r="B269" s="195" t="s">
        <v>119</v>
      </c>
      <c r="C269" s="196" t="s">
        <v>574</v>
      </c>
      <c r="D269" s="244" t="s">
        <v>575</v>
      </c>
      <c r="E269" s="198" t="n">
        <v>0</v>
      </c>
      <c r="F269" s="198" t="n">
        <v>0</v>
      </c>
      <c r="G269" s="198" t="n">
        <v>0</v>
      </c>
      <c r="H269" s="198" t="n">
        <v>0</v>
      </c>
      <c r="I269" s="198" t="n">
        <v>0</v>
      </c>
      <c r="J269" s="198" t="n">
        <v>0</v>
      </c>
      <c r="K269" s="199" t="n">
        <f aca="false">SUM(E269:J269)</f>
        <v>0</v>
      </c>
      <c r="L269" s="198" t="n">
        <v>0</v>
      </c>
      <c r="M269" s="29"/>
      <c r="P269" s="223" t="n">
        <f aca="false">K269/$K$22</f>
        <v>0</v>
      </c>
      <c r="Q269" s="224" t="n">
        <f aca="false">RANK(P269,$P$221:$P$396)</f>
        <v>28</v>
      </c>
      <c r="R269" s="225" t="n">
        <f aca="false">L269/$L$22</f>
        <v>0</v>
      </c>
      <c r="S269" s="224" t="n">
        <f aca="false">RANK(R269,$R$221:$R$396)</f>
        <v>79</v>
      </c>
      <c r="U269" s="245" t="n">
        <f aca="false">VLOOKUP(D269,DVactu!$A$2:$D$198,4,0)</f>
        <v>14.1339393987664</v>
      </c>
      <c r="V269" s="202" t="n">
        <f aca="false">IF(ISERROR(E269/$U269),0,E269/$U269)</f>
        <v>0</v>
      </c>
      <c r="W269" s="202" t="n">
        <f aca="false">IF(ISERROR(F269/$U269),0,F269/$U269)</f>
        <v>0</v>
      </c>
      <c r="X269" s="202" t="n">
        <f aca="false">IF(ISERROR(G269/$U269),0,G269/$U269)</f>
        <v>0</v>
      </c>
      <c r="Y269" s="202" t="n">
        <f aca="false">IF(ISERROR(H269/$U269),0,H269/$U269)</f>
        <v>0</v>
      </c>
      <c r="Z269" s="202" t="n">
        <f aca="false">IF(ISERROR(I269/$U269),0,I269/$U269)</f>
        <v>0</v>
      </c>
      <c r="AA269" s="202" t="n">
        <f aca="false">IF(ISERROR(J269/$U269),0,J269/$U269)</f>
        <v>0</v>
      </c>
      <c r="AB269" s="199" t="n">
        <f aca="false">SUM(V269:AA269)</f>
        <v>0</v>
      </c>
      <c r="AC269" s="202" t="n">
        <f aca="false">IF(ISERROR(L269/$U269),0,L269/$U269)</f>
        <v>0</v>
      </c>
    </row>
    <row r="270" customFormat="false" ht="14.65" hidden="true" customHeight="false" outlineLevel="0" collapsed="false">
      <c r="A270" s="195" t="s">
        <v>485</v>
      </c>
      <c r="B270" s="195" t="s">
        <v>119</v>
      </c>
      <c r="C270" s="196" t="s">
        <v>576</v>
      </c>
      <c r="D270" s="244" t="s">
        <v>577</v>
      </c>
      <c r="E270" s="198" t="n">
        <v>0</v>
      </c>
      <c r="F270" s="198" t="n">
        <v>0</v>
      </c>
      <c r="G270" s="198" t="n">
        <v>3793040</v>
      </c>
      <c r="H270" s="198" t="n">
        <v>4529600</v>
      </c>
      <c r="I270" s="198" t="n">
        <v>3987800</v>
      </c>
      <c r="J270" s="198" t="n">
        <v>37960</v>
      </c>
      <c r="K270" s="199" t="n">
        <f aca="false">SUM(E270:J270)</f>
        <v>12348400</v>
      </c>
      <c r="L270" s="198" t="n">
        <v>99047460</v>
      </c>
      <c r="M270" s="29"/>
      <c r="P270" s="223" t="n">
        <f aca="false">K270/$K$22</f>
        <v>0.0120988218859204</v>
      </c>
      <c r="Q270" s="224" t="n">
        <f aca="false">RANK(P270,$P$221:$P$396)</f>
        <v>17</v>
      </c>
      <c r="R270" s="225" t="n">
        <f aca="false">L270/$L$22</f>
        <v>0.00487364660244984</v>
      </c>
      <c r="S270" s="224" t="n">
        <f aca="false">RANK(R270,$R$221:$R$396)</f>
        <v>22</v>
      </c>
      <c r="U270" s="245" t="n">
        <f aca="false">VLOOKUP(D270,DVactu!$A$2:$D$198,4,0)</f>
        <v>7.00205466994841</v>
      </c>
      <c r="V270" s="202" t="n">
        <f aca="false">IF(ISERROR(E270/$U270),0,E270/$U270)</f>
        <v>0</v>
      </c>
      <c r="W270" s="202" t="n">
        <f aca="false">IF(ISERROR(F270/$U270),0,F270/$U270)</f>
        <v>0</v>
      </c>
      <c r="X270" s="202" t="n">
        <f aca="false">IF(ISERROR(G270/$U270),0,G270/$U270)</f>
        <v>541703.853910062</v>
      </c>
      <c r="Y270" s="202" t="n">
        <f aca="false">IF(ISERROR(H270/$U270),0,H270/$U270)</f>
        <v>646895.834652684</v>
      </c>
      <c r="Z270" s="202" t="n">
        <f aca="false">IF(ISERROR(I270/$U270),0,I270/$U270)</f>
        <v>569518.546765271</v>
      </c>
      <c r="AA270" s="202" t="n">
        <f aca="false">IF(ISERROR(J270/$U270),0,J270/$U270)</f>
        <v>5421.26586970503</v>
      </c>
      <c r="AB270" s="199" t="n">
        <f aca="false">SUM(V270:AA270)</f>
        <v>1763539.50119772</v>
      </c>
      <c r="AC270" s="202" t="n">
        <f aca="false">IF(ISERROR(L270/$U270),0,L270/$U270)</f>
        <v>14145485.0995515</v>
      </c>
    </row>
    <row r="271" customFormat="false" ht="14.65" hidden="true" customHeight="false" outlineLevel="0" collapsed="false">
      <c r="A271" s="255" t="s">
        <v>485</v>
      </c>
      <c r="B271" s="255" t="s">
        <v>119</v>
      </c>
      <c r="C271" s="260" t="s">
        <v>578</v>
      </c>
      <c r="D271" s="244" t="s">
        <v>579</v>
      </c>
      <c r="E271" s="198" t="n">
        <v>131500</v>
      </c>
      <c r="F271" s="198" t="n">
        <v>822660</v>
      </c>
      <c r="G271" s="198" t="n">
        <v>1085200</v>
      </c>
      <c r="H271" s="198" t="n">
        <v>4038320</v>
      </c>
      <c r="I271" s="198" t="n">
        <v>2981085</v>
      </c>
      <c r="J271" s="198" t="n">
        <v>1594670</v>
      </c>
      <c r="K271" s="152" t="n">
        <f aca="false">SUM(E271:J271)</f>
        <v>10653435</v>
      </c>
      <c r="L271" s="198" t="n">
        <v>165134522</v>
      </c>
      <c r="M271" s="154" t="n">
        <f aca="false">K271*$O$15/1000</f>
        <v>75124.472475</v>
      </c>
      <c r="P271" s="253" t="n">
        <f aca="false">K271/$K$22</f>
        <v>0.0104381144551707</v>
      </c>
      <c r="Q271" s="254" t="n">
        <f aca="false">RANK(P271,$P$221:$P$396)</f>
        <v>18</v>
      </c>
      <c r="R271" s="225" t="n">
        <f aca="false">L271/$L$22</f>
        <v>0.00812547138606561</v>
      </c>
      <c r="S271" s="224" t="n">
        <f aca="false">RANK(R271,$R$221:$R$396)</f>
        <v>20</v>
      </c>
      <c r="U271" s="245" t="n">
        <f aca="false">VLOOKUP(D271,DVactu!$A$2:$D$198,4,0)</f>
        <v>5.4518223310162</v>
      </c>
      <c r="V271" s="202" t="n">
        <f aca="false">IF(ISERROR(E271/$U271),0,E271/$U271)</f>
        <v>24120.3751728807</v>
      </c>
      <c r="W271" s="202" t="n">
        <f aca="false">IF(ISERROR(F271/$U271),0,F271/$U271)</f>
        <v>150896.333381917</v>
      </c>
      <c r="X271" s="202" t="n">
        <f aca="false">IF(ISERROR(G271/$U271),0,G271/$U271)</f>
        <v>199052.7082708</v>
      </c>
      <c r="Y271" s="202" t="n">
        <f aca="false">IF(ISERROR(H271/$U271),0,H271/$U271)</f>
        <v>740728.467438386</v>
      </c>
      <c r="Z271" s="202" t="n">
        <f aca="false">IF(ISERROR(I271/$U271),0,I271/$U271)</f>
        <v>546805.236671081</v>
      </c>
      <c r="AA271" s="202" t="n">
        <f aca="false">IF(ISERROR(J271/$U271),0,J271/$U271)</f>
        <v>292502.195261884</v>
      </c>
      <c r="AB271" s="152" t="n">
        <f aca="false">SUM(V271:AA271)</f>
        <v>1954105.31619695</v>
      </c>
      <c r="AC271" s="202" t="n">
        <f aca="false">IF(ISERROR(L271/$U271),0,L271/$U271)</f>
        <v>30289784.2177516</v>
      </c>
    </row>
    <row r="272" customFormat="false" ht="14.65" hidden="true" customHeight="false" outlineLevel="0" collapsed="false">
      <c r="A272" s="195" t="s">
        <v>485</v>
      </c>
      <c r="B272" s="195" t="s">
        <v>119</v>
      </c>
      <c r="C272" s="196" t="s">
        <v>580</v>
      </c>
      <c r="D272" s="244" t="s">
        <v>581</v>
      </c>
      <c r="E272" s="198" t="n">
        <v>0</v>
      </c>
      <c r="F272" s="198" t="n">
        <v>0</v>
      </c>
      <c r="G272" s="198" t="n">
        <v>0</v>
      </c>
      <c r="H272" s="198" t="n">
        <v>0</v>
      </c>
      <c r="I272" s="198" t="n">
        <v>0</v>
      </c>
      <c r="J272" s="198" t="n">
        <v>0</v>
      </c>
      <c r="K272" s="199" t="n">
        <f aca="false">SUM(E272:J272)</f>
        <v>0</v>
      </c>
      <c r="L272" s="198" t="n">
        <v>1874103</v>
      </c>
      <c r="M272" s="29"/>
      <c r="P272" s="223" t="n">
        <f aca="false">K272/$K$22</f>
        <v>0</v>
      </c>
      <c r="Q272" s="224" t="n">
        <f aca="false">RANK(P272,$P$221:$P$396)</f>
        <v>28</v>
      </c>
      <c r="R272" s="225" t="n">
        <f aca="false">L272/$L$22</f>
        <v>9.22155471588171E-005</v>
      </c>
      <c r="S272" s="224" t="n">
        <f aca="false">RANK(R272,$R$221:$R$396)</f>
        <v>52</v>
      </c>
      <c r="U272" s="245" t="e">
        <f aca="false">VLOOKUP(D272,DVactu!$A$2:$D$198,4,0)</f>
        <v>#N/A</v>
      </c>
      <c r="V272" s="202" t="n">
        <f aca="false">IF(ISERROR(E272/$U272),0,E272/$U272)</f>
        <v>0</v>
      </c>
      <c r="W272" s="202" t="n">
        <f aca="false">IF(ISERROR(F272/$U272),0,F272/$U272)</f>
        <v>0</v>
      </c>
      <c r="X272" s="202" t="n">
        <f aca="false">IF(ISERROR(G272/$U272),0,G272/$U272)</f>
        <v>0</v>
      </c>
      <c r="Y272" s="202" t="n">
        <f aca="false">IF(ISERROR(H272/$U272),0,H272/$U272)</f>
        <v>0</v>
      </c>
      <c r="Z272" s="202" t="n">
        <f aca="false">IF(ISERROR(I272/$U272),0,I272/$U272)</f>
        <v>0</v>
      </c>
      <c r="AA272" s="202" t="n">
        <f aca="false">IF(ISERROR(J272/$U272),0,J272/$U272)</f>
        <v>0</v>
      </c>
      <c r="AB272" s="199" t="n">
        <f aca="false">SUM(V272:AA272)</f>
        <v>0</v>
      </c>
      <c r="AC272" s="202" t="n">
        <f aca="false">IF(ISERROR(L272/$U272),0,L272/$U272)</f>
        <v>0</v>
      </c>
    </row>
    <row r="273" customFormat="false" ht="14.65" hidden="true" customHeight="false" outlineLevel="0" collapsed="false">
      <c r="A273" s="195" t="s">
        <v>485</v>
      </c>
      <c r="B273" s="195" t="s">
        <v>119</v>
      </c>
      <c r="C273" s="196" t="s">
        <v>582</v>
      </c>
      <c r="D273" s="244" t="s">
        <v>583</v>
      </c>
      <c r="E273" s="198" t="n">
        <v>0</v>
      </c>
      <c r="F273" s="198" t="n">
        <v>0</v>
      </c>
      <c r="G273" s="198" t="n">
        <v>0</v>
      </c>
      <c r="H273" s="198" t="n">
        <v>0</v>
      </c>
      <c r="I273" s="198" t="n">
        <v>0</v>
      </c>
      <c r="J273" s="198" t="n">
        <v>0</v>
      </c>
      <c r="K273" s="199" t="n">
        <f aca="false">SUM(E273:J273)</f>
        <v>0</v>
      </c>
      <c r="L273" s="198" t="n">
        <v>0</v>
      </c>
      <c r="M273" s="29"/>
      <c r="P273" s="223" t="n">
        <f aca="false">K273/$K$22</f>
        <v>0</v>
      </c>
      <c r="Q273" s="224" t="n">
        <f aca="false">RANK(P273,$P$221:$P$396)</f>
        <v>28</v>
      </c>
      <c r="R273" s="225" t="n">
        <f aca="false">L273/$L$22</f>
        <v>0</v>
      </c>
      <c r="S273" s="224" t="n">
        <f aca="false">RANK(R273,$R$221:$R$396)</f>
        <v>79</v>
      </c>
      <c r="U273" s="245" t="e">
        <f aca="false">VLOOKUP(D273,DVactu!$A$2:$D$198,4,0)</f>
        <v>#N/A</v>
      </c>
      <c r="V273" s="202" t="n">
        <f aca="false">IF(ISERROR(E273/$U273),0,E273/$U273)</f>
        <v>0</v>
      </c>
      <c r="W273" s="202" t="n">
        <f aca="false">IF(ISERROR(F273/$U273),0,F273/$U273)</f>
        <v>0</v>
      </c>
      <c r="X273" s="202" t="n">
        <f aca="false">IF(ISERROR(G273/$U273),0,G273/$U273)</f>
        <v>0</v>
      </c>
      <c r="Y273" s="202" t="n">
        <f aca="false">IF(ISERROR(H273/$U273),0,H273/$U273)</f>
        <v>0</v>
      </c>
      <c r="Z273" s="202" t="n">
        <f aca="false">IF(ISERROR(I273/$U273),0,I273/$U273)</f>
        <v>0</v>
      </c>
      <c r="AA273" s="202" t="n">
        <f aca="false">IF(ISERROR(J273/$U273),0,J273/$U273)</f>
        <v>0</v>
      </c>
      <c r="AB273" s="199" t="n">
        <f aca="false">SUM(V273:AA273)</f>
        <v>0</v>
      </c>
      <c r="AC273" s="202" t="n">
        <f aca="false">IF(ISERROR(L273/$U273),0,L273/$U273)</f>
        <v>0</v>
      </c>
    </row>
    <row r="274" customFormat="false" ht="14.65" hidden="true" customHeight="false" outlineLevel="0" collapsed="false">
      <c r="A274" s="195" t="s">
        <v>485</v>
      </c>
      <c r="B274" s="195" t="s">
        <v>119</v>
      </c>
      <c r="C274" s="196" t="s">
        <v>584</v>
      </c>
      <c r="D274" s="244" t="s">
        <v>585</v>
      </c>
      <c r="E274" s="198" t="n">
        <v>0</v>
      </c>
      <c r="F274" s="198" t="n">
        <v>0</v>
      </c>
      <c r="G274" s="198" t="n">
        <v>0</v>
      </c>
      <c r="H274" s="198" t="n">
        <v>0</v>
      </c>
      <c r="I274" s="198" t="n">
        <v>0</v>
      </c>
      <c r="J274" s="198" t="n">
        <v>0</v>
      </c>
      <c r="K274" s="199" t="n">
        <f aca="false">SUM(E274:J274)</f>
        <v>0</v>
      </c>
      <c r="L274" s="198" t="n">
        <v>0</v>
      </c>
      <c r="M274" s="29"/>
      <c r="P274" s="223" t="n">
        <f aca="false">K274/$K$22</f>
        <v>0</v>
      </c>
      <c r="Q274" s="224" t="n">
        <f aca="false">RANK(P274,$P$221:$P$396)</f>
        <v>28</v>
      </c>
      <c r="R274" s="225" t="n">
        <f aca="false">L274/$L$22</f>
        <v>0</v>
      </c>
      <c r="S274" s="224" t="n">
        <f aca="false">RANK(R274,$R$221:$R$396)</f>
        <v>79</v>
      </c>
      <c r="U274" s="245" t="e">
        <f aca="false">VLOOKUP(D274,DVactu!$A$2:$D$198,4,0)</f>
        <v>#N/A</v>
      </c>
      <c r="V274" s="202" t="n">
        <f aca="false">IF(ISERROR(E274/$U274),0,E274/$U274)</f>
        <v>0</v>
      </c>
      <c r="W274" s="202" t="n">
        <f aca="false">IF(ISERROR(F274/$U274),0,F274/$U274)</f>
        <v>0</v>
      </c>
      <c r="X274" s="202" t="n">
        <f aca="false">IF(ISERROR(G274/$U274),0,G274/$U274)</f>
        <v>0</v>
      </c>
      <c r="Y274" s="202" t="n">
        <f aca="false">IF(ISERROR(H274/$U274),0,H274/$U274)</f>
        <v>0</v>
      </c>
      <c r="Z274" s="202" t="n">
        <f aca="false">IF(ISERROR(I274/$U274),0,I274/$U274)</f>
        <v>0</v>
      </c>
      <c r="AA274" s="202" t="n">
        <f aca="false">IF(ISERROR(J274/$U274),0,J274/$U274)</f>
        <v>0</v>
      </c>
      <c r="AB274" s="199" t="n">
        <f aca="false">SUM(V274:AA274)</f>
        <v>0</v>
      </c>
      <c r="AC274" s="202" t="n">
        <f aca="false">IF(ISERROR(L274/$U274),0,L274/$U274)</f>
        <v>0</v>
      </c>
    </row>
    <row r="275" customFormat="false" ht="14.65" hidden="true" customHeight="false" outlineLevel="0" collapsed="false">
      <c r="A275" s="195" t="s">
        <v>485</v>
      </c>
      <c r="B275" s="195" t="s">
        <v>119</v>
      </c>
      <c r="C275" s="196" t="s">
        <v>586</v>
      </c>
      <c r="D275" s="244" t="s">
        <v>587</v>
      </c>
      <c r="E275" s="198" t="n">
        <v>0</v>
      </c>
      <c r="F275" s="198" t="n">
        <v>0</v>
      </c>
      <c r="G275" s="198" t="n">
        <v>0</v>
      </c>
      <c r="H275" s="198" t="n">
        <v>0</v>
      </c>
      <c r="I275" s="198" t="n">
        <v>0</v>
      </c>
      <c r="J275" s="198" t="n">
        <v>0</v>
      </c>
      <c r="K275" s="199" t="n">
        <f aca="false">SUM(E275:J275)</f>
        <v>0</v>
      </c>
      <c r="L275" s="198" t="n">
        <v>0</v>
      </c>
      <c r="M275" s="29"/>
      <c r="P275" s="223" t="n">
        <f aca="false">K275/$K$22</f>
        <v>0</v>
      </c>
      <c r="Q275" s="224" t="n">
        <f aca="false">RANK(P275,$P$221:$P$396)</f>
        <v>28</v>
      </c>
      <c r="R275" s="225" t="n">
        <f aca="false">L275/$L$22</f>
        <v>0</v>
      </c>
      <c r="S275" s="224" t="n">
        <f aca="false">RANK(R275,$R$221:$R$396)</f>
        <v>79</v>
      </c>
      <c r="U275" s="245" t="e">
        <f aca="false">VLOOKUP(D275,DVactu!$A$2:$D$198,4,0)</f>
        <v>#N/A</v>
      </c>
      <c r="V275" s="202" t="n">
        <f aca="false">IF(ISERROR(E275/$U275),0,E275/$U275)</f>
        <v>0</v>
      </c>
      <c r="W275" s="202" t="n">
        <f aca="false">IF(ISERROR(F275/$U275),0,F275/$U275)</f>
        <v>0</v>
      </c>
      <c r="X275" s="202" t="n">
        <f aca="false">IF(ISERROR(G275/$U275),0,G275/$U275)</f>
        <v>0</v>
      </c>
      <c r="Y275" s="202" t="n">
        <f aca="false">IF(ISERROR(H275/$U275),0,H275/$U275)</f>
        <v>0</v>
      </c>
      <c r="Z275" s="202" t="n">
        <f aca="false">IF(ISERROR(I275/$U275),0,I275/$U275)</f>
        <v>0</v>
      </c>
      <c r="AA275" s="202" t="n">
        <f aca="false">IF(ISERROR(J275/$U275),0,J275/$U275)</f>
        <v>0</v>
      </c>
      <c r="AB275" s="199" t="n">
        <f aca="false">SUM(V275:AA275)</f>
        <v>0</v>
      </c>
      <c r="AC275" s="202" t="n">
        <f aca="false">IF(ISERROR(L275/$U275),0,L275/$U275)</f>
        <v>0</v>
      </c>
    </row>
    <row r="276" customFormat="false" ht="14.65" hidden="true" customHeight="false" outlineLevel="0" collapsed="false">
      <c r="A276" s="195" t="s">
        <v>485</v>
      </c>
      <c r="B276" s="195" t="s">
        <v>119</v>
      </c>
      <c r="C276" s="196" t="s">
        <v>588</v>
      </c>
      <c r="D276" s="244" t="s">
        <v>589</v>
      </c>
      <c r="E276" s="198" t="n">
        <v>0</v>
      </c>
      <c r="F276" s="198" t="n">
        <v>0</v>
      </c>
      <c r="G276" s="198" t="n">
        <v>0</v>
      </c>
      <c r="H276" s="198" t="n">
        <v>0</v>
      </c>
      <c r="I276" s="198" t="n">
        <v>0</v>
      </c>
      <c r="J276" s="198" t="n">
        <v>0</v>
      </c>
      <c r="K276" s="199" t="n">
        <f aca="false">SUM(E276:J276)</f>
        <v>0</v>
      </c>
      <c r="L276" s="198" t="n">
        <v>419862</v>
      </c>
      <c r="M276" s="29"/>
      <c r="P276" s="223" t="n">
        <f aca="false">K276/$K$22</f>
        <v>0</v>
      </c>
      <c r="Q276" s="224" t="n">
        <f aca="false">RANK(P276,$P$221:$P$396)</f>
        <v>28</v>
      </c>
      <c r="R276" s="225" t="n">
        <f aca="false">L276/$L$22</f>
        <v>2.0659378946192E-005</v>
      </c>
      <c r="S276" s="224" t="n">
        <f aca="false">RANK(R276,$R$221:$R$396)</f>
        <v>68</v>
      </c>
      <c r="U276" s="245" t="e">
        <f aca="false">VLOOKUP(D276,DVactu!$A$2:$D$198,4,0)</f>
        <v>#N/A</v>
      </c>
      <c r="V276" s="202" t="n">
        <f aca="false">IF(ISERROR(E276/$U276),0,E276/$U276)</f>
        <v>0</v>
      </c>
      <c r="W276" s="202" t="n">
        <f aca="false">IF(ISERROR(F276/$U276),0,F276/$U276)</f>
        <v>0</v>
      </c>
      <c r="X276" s="202" t="n">
        <f aca="false">IF(ISERROR(G276/$U276),0,G276/$U276)</f>
        <v>0</v>
      </c>
      <c r="Y276" s="202" t="n">
        <f aca="false">IF(ISERROR(H276/$U276),0,H276/$U276)</f>
        <v>0</v>
      </c>
      <c r="Z276" s="202" t="n">
        <f aca="false">IF(ISERROR(I276/$U276),0,I276/$U276)</f>
        <v>0</v>
      </c>
      <c r="AA276" s="202" t="n">
        <f aca="false">IF(ISERROR(J276/$U276),0,J276/$U276)</f>
        <v>0</v>
      </c>
      <c r="AB276" s="199" t="n">
        <f aca="false">SUM(V276:AA276)</f>
        <v>0</v>
      </c>
      <c r="AC276" s="202" t="n">
        <f aca="false">IF(ISERROR(L276/$U276),0,L276/$U276)</f>
        <v>0</v>
      </c>
    </row>
    <row r="277" customFormat="false" ht="14.65" hidden="true" customHeight="false" outlineLevel="0" collapsed="false">
      <c r="A277" s="195" t="s">
        <v>485</v>
      </c>
      <c r="B277" s="195" t="s">
        <v>119</v>
      </c>
      <c r="C277" s="196" t="s">
        <v>590</v>
      </c>
      <c r="D277" s="244" t="s">
        <v>591</v>
      </c>
      <c r="E277" s="198" t="n">
        <v>0</v>
      </c>
      <c r="F277" s="198" t="n">
        <v>0</v>
      </c>
      <c r="G277" s="198" t="n">
        <v>0</v>
      </c>
      <c r="H277" s="198" t="n">
        <v>0</v>
      </c>
      <c r="I277" s="198" t="n">
        <v>0</v>
      </c>
      <c r="J277" s="198" t="n">
        <v>0</v>
      </c>
      <c r="K277" s="199" t="n">
        <f aca="false">SUM(E277:J277)</f>
        <v>0</v>
      </c>
      <c r="L277" s="198" t="n">
        <v>0</v>
      </c>
      <c r="M277" s="29"/>
      <c r="P277" s="223" t="n">
        <f aca="false">K277/$K$22</f>
        <v>0</v>
      </c>
      <c r="Q277" s="224" t="n">
        <f aca="false">RANK(P277,$P$221:$P$396)</f>
        <v>28</v>
      </c>
      <c r="R277" s="225" t="n">
        <f aca="false">L277/$L$22</f>
        <v>0</v>
      </c>
      <c r="S277" s="224" t="n">
        <f aca="false">RANK(R277,$R$221:$R$396)</f>
        <v>79</v>
      </c>
      <c r="U277" s="245" t="e">
        <f aca="false">VLOOKUP(D277,DVactu!$A$2:$D$198,4,0)</f>
        <v>#N/A</v>
      </c>
      <c r="V277" s="202" t="n">
        <f aca="false">IF(ISERROR(E277/$U277),0,E277/$U277)</f>
        <v>0</v>
      </c>
      <c r="W277" s="202" t="n">
        <f aca="false">IF(ISERROR(F277/$U277),0,F277/$U277)</f>
        <v>0</v>
      </c>
      <c r="X277" s="202" t="n">
        <f aca="false">IF(ISERROR(G277/$U277),0,G277/$U277)</f>
        <v>0</v>
      </c>
      <c r="Y277" s="202" t="n">
        <f aca="false">IF(ISERROR(H277/$U277),0,H277/$U277)</f>
        <v>0</v>
      </c>
      <c r="Z277" s="202" t="n">
        <f aca="false">IF(ISERROR(I277/$U277),0,I277/$U277)</f>
        <v>0</v>
      </c>
      <c r="AA277" s="202" t="n">
        <f aca="false">IF(ISERROR(J277/$U277),0,J277/$U277)</f>
        <v>0</v>
      </c>
      <c r="AB277" s="199" t="n">
        <f aca="false">SUM(V277:AA277)</f>
        <v>0</v>
      </c>
      <c r="AC277" s="202" t="n">
        <f aca="false">IF(ISERROR(L277/$U277),0,L277/$U277)</f>
        <v>0</v>
      </c>
    </row>
    <row r="278" customFormat="false" ht="14.65" hidden="true" customHeight="false" outlineLevel="0" collapsed="false">
      <c r="A278" s="195" t="s">
        <v>485</v>
      </c>
      <c r="B278" s="195" t="s">
        <v>119</v>
      </c>
      <c r="C278" s="196" t="s">
        <v>592</v>
      </c>
      <c r="D278" s="244" t="s">
        <v>593</v>
      </c>
      <c r="E278" s="198" t="n">
        <v>0</v>
      </c>
      <c r="F278" s="198" t="n">
        <v>0</v>
      </c>
      <c r="G278" s="198" t="n">
        <v>0</v>
      </c>
      <c r="H278" s="198" t="n">
        <v>0</v>
      </c>
      <c r="I278" s="198" t="n">
        <v>0</v>
      </c>
      <c r="J278" s="198" t="n">
        <v>0</v>
      </c>
      <c r="K278" s="199" t="n">
        <f aca="false">SUM(E278:J278)</f>
        <v>0</v>
      </c>
      <c r="L278" s="198" t="n">
        <v>0</v>
      </c>
      <c r="M278" s="29"/>
      <c r="P278" s="223" t="n">
        <f aca="false">K278/$K$22</f>
        <v>0</v>
      </c>
      <c r="Q278" s="224" t="n">
        <f aca="false">RANK(P278,$P$221:$P$396)</f>
        <v>28</v>
      </c>
      <c r="R278" s="225" t="n">
        <f aca="false">L278/$L$22</f>
        <v>0</v>
      </c>
      <c r="S278" s="224" t="n">
        <f aca="false">RANK(R278,$R$221:$R$396)</f>
        <v>79</v>
      </c>
      <c r="U278" s="245" t="e">
        <f aca="false">VLOOKUP(D278,DVactu!$A$2:$D$198,4,0)</f>
        <v>#N/A</v>
      </c>
      <c r="V278" s="202" t="n">
        <f aca="false">IF(ISERROR(E278/$U278),0,E278/$U278)</f>
        <v>0</v>
      </c>
      <c r="W278" s="202" t="n">
        <f aca="false">IF(ISERROR(F278/$U278),0,F278/$U278)</f>
        <v>0</v>
      </c>
      <c r="X278" s="202" t="n">
        <f aca="false">IF(ISERROR(G278/$U278),0,G278/$U278)</f>
        <v>0</v>
      </c>
      <c r="Y278" s="202" t="n">
        <f aca="false">IF(ISERROR(H278/$U278),0,H278/$U278)</f>
        <v>0</v>
      </c>
      <c r="Z278" s="202" t="n">
        <f aca="false">IF(ISERROR(I278/$U278),0,I278/$U278)</f>
        <v>0</v>
      </c>
      <c r="AA278" s="202" t="n">
        <f aca="false">IF(ISERROR(J278/$U278),0,J278/$U278)</f>
        <v>0</v>
      </c>
      <c r="AB278" s="199" t="n">
        <f aca="false">SUM(V278:AA278)</f>
        <v>0</v>
      </c>
      <c r="AC278" s="202" t="n">
        <f aca="false">IF(ISERROR(L278/$U278),0,L278/$U278)</f>
        <v>0</v>
      </c>
    </row>
    <row r="279" customFormat="false" ht="14.65" hidden="true" customHeight="false" outlineLevel="0" collapsed="false">
      <c r="A279" s="195" t="s">
        <v>485</v>
      </c>
      <c r="B279" s="195" t="s">
        <v>119</v>
      </c>
      <c r="C279" s="196" t="s">
        <v>594</v>
      </c>
      <c r="D279" s="244" t="s">
        <v>595</v>
      </c>
      <c r="E279" s="198" t="n">
        <v>0</v>
      </c>
      <c r="F279" s="198" t="n">
        <v>0</v>
      </c>
      <c r="G279" s="198" t="n">
        <v>0</v>
      </c>
      <c r="H279" s="198" t="n">
        <v>0</v>
      </c>
      <c r="I279" s="198" t="n">
        <v>0</v>
      </c>
      <c r="J279" s="198" t="n">
        <v>0</v>
      </c>
      <c r="K279" s="199" t="n">
        <f aca="false">SUM(E279:J279)</f>
        <v>0</v>
      </c>
      <c r="L279" s="198" t="n">
        <v>0</v>
      </c>
      <c r="M279" s="29"/>
      <c r="P279" s="223" t="n">
        <f aca="false">K279/$K$22</f>
        <v>0</v>
      </c>
      <c r="Q279" s="224" t="n">
        <f aca="false">RANK(P279,$P$221:$P$396)</f>
        <v>28</v>
      </c>
      <c r="R279" s="225" t="n">
        <f aca="false">L279/$L$22</f>
        <v>0</v>
      </c>
      <c r="S279" s="224" t="n">
        <f aca="false">RANK(R279,$R$221:$R$396)</f>
        <v>79</v>
      </c>
      <c r="U279" s="245" t="e">
        <f aca="false">VLOOKUP(D279,DVactu!$A$2:$D$198,4,0)</f>
        <v>#N/A</v>
      </c>
      <c r="V279" s="202" t="n">
        <f aca="false">IF(ISERROR(E279/$U279),0,E279/$U279)</f>
        <v>0</v>
      </c>
      <c r="W279" s="202" t="n">
        <f aca="false">IF(ISERROR(F279/$U279),0,F279/$U279)</f>
        <v>0</v>
      </c>
      <c r="X279" s="202" t="n">
        <f aca="false">IF(ISERROR(G279/$U279),0,G279/$U279)</f>
        <v>0</v>
      </c>
      <c r="Y279" s="202" t="n">
        <f aca="false">IF(ISERROR(H279/$U279),0,H279/$U279)</f>
        <v>0</v>
      </c>
      <c r="Z279" s="202" t="n">
        <f aca="false">IF(ISERROR(I279/$U279),0,I279/$U279)</f>
        <v>0</v>
      </c>
      <c r="AA279" s="202" t="n">
        <f aca="false">IF(ISERROR(J279/$U279),0,J279/$U279)</f>
        <v>0</v>
      </c>
      <c r="AB279" s="199" t="n">
        <f aca="false">SUM(V279:AA279)</f>
        <v>0</v>
      </c>
      <c r="AC279" s="202" t="n">
        <f aca="false">IF(ISERROR(L279/$U279),0,L279/$U279)</f>
        <v>0</v>
      </c>
    </row>
    <row r="280" customFormat="false" ht="14.65" hidden="true" customHeight="false" outlineLevel="0" collapsed="false">
      <c r="A280" s="195" t="s">
        <v>485</v>
      </c>
      <c r="B280" s="195" t="s">
        <v>119</v>
      </c>
      <c r="C280" s="196" t="s">
        <v>596</v>
      </c>
      <c r="D280" s="244" t="s">
        <v>597</v>
      </c>
      <c r="E280" s="198" t="n">
        <v>0</v>
      </c>
      <c r="F280" s="198" t="n">
        <v>0</v>
      </c>
      <c r="G280" s="198" t="n">
        <v>0</v>
      </c>
      <c r="H280" s="198" t="n">
        <v>0</v>
      </c>
      <c r="I280" s="198" t="n">
        <v>0</v>
      </c>
      <c r="J280" s="198" t="n">
        <v>0</v>
      </c>
      <c r="K280" s="199" t="n">
        <f aca="false">SUM(E280:J280)</f>
        <v>0</v>
      </c>
      <c r="L280" s="198" t="n">
        <v>0</v>
      </c>
      <c r="M280" s="29"/>
      <c r="P280" s="223" t="n">
        <f aca="false">K280/$K$22</f>
        <v>0</v>
      </c>
      <c r="Q280" s="224" t="n">
        <f aca="false">RANK(P280,$P$221:$P$396)</f>
        <v>28</v>
      </c>
      <c r="R280" s="225" t="n">
        <f aca="false">L280/$L$22</f>
        <v>0</v>
      </c>
      <c r="S280" s="224" t="n">
        <f aca="false">RANK(R280,$R$221:$R$396)</f>
        <v>79</v>
      </c>
      <c r="U280" s="245" t="e">
        <f aca="false">VLOOKUP(D280,DVactu!$A$2:$D$198,4,0)</f>
        <v>#N/A</v>
      </c>
      <c r="V280" s="202" t="n">
        <f aca="false">IF(ISERROR(E280/$U280),0,E280/$U280)</f>
        <v>0</v>
      </c>
      <c r="W280" s="202" t="n">
        <f aca="false">IF(ISERROR(F280/$U280),0,F280/$U280)</f>
        <v>0</v>
      </c>
      <c r="X280" s="202" t="n">
        <f aca="false">IF(ISERROR(G280/$U280),0,G280/$U280)</f>
        <v>0</v>
      </c>
      <c r="Y280" s="202" t="n">
        <f aca="false">IF(ISERROR(H280/$U280),0,H280/$U280)</f>
        <v>0</v>
      </c>
      <c r="Z280" s="202" t="n">
        <f aca="false">IF(ISERROR(I280/$U280),0,I280/$U280)</f>
        <v>0</v>
      </c>
      <c r="AA280" s="202" t="n">
        <f aca="false">IF(ISERROR(J280/$U280),0,J280/$U280)</f>
        <v>0</v>
      </c>
      <c r="AB280" s="199" t="n">
        <f aca="false">SUM(V280:AA280)</f>
        <v>0</v>
      </c>
      <c r="AC280" s="202" t="n">
        <f aca="false">IF(ISERROR(L280/$U280),0,L280/$U280)</f>
        <v>0</v>
      </c>
    </row>
    <row r="281" customFormat="false" ht="14.65" hidden="true" customHeight="false" outlineLevel="0" collapsed="false">
      <c r="A281" s="195" t="s">
        <v>485</v>
      </c>
      <c r="B281" s="195" t="s">
        <v>119</v>
      </c>
      <c r="C281" s="196" t="s">
        <v>202</v>
      </c>
      <c r="D281" s="244" t="s">
        <v>598</v>
      </c>
      <c r="E281" s="198" t="n">
        <v>0</v>
      </c>
      <c r="F281" s="198" t="n">
        <v>0</v>
      </c>
      <c r="G281" s="198" t="n">
        <v>0</v>
      </c>
      <c r="H281" s="198" t="n">
        <v>0</v>
      </c>
      <c r="I281" s="198" t="n">
        <v>0</v>
      </c>
      <c r="J281" s="198" t="n">
        <v>0</v>
      </c>
      <c r="K281" s="199" t="n">
        <f aca="false">SUM(E281:J281)</f>
        <v>0</v>
      </c>
      <c r="L281" s="198" t="n">
        <v>0</v>
      </c>
      <c r="M281" s="29"/>
      <c r="P281" s="223" t="n">
        <f aca="false">K281/$K$22</f>
        <v>0</v>
      </c>
      <c r="Q281" s="224" t="n">
        <f aca="false">RANK(P281,$P$221:$P$396)</f>
        <v>28</v>
      </c>
      <c r="R281" s="225" t="n">
        <f aca="false">L281/$L$22</f>
        <v>0</v>
      </c>
      <c r="S281" s="224" t="n">
        <f aca="false">RANK(R281,$R$221:$R$396)</f>
        <v>79</v>
      </c>
      <c r="U281" s="245" t="e">
        <f aca="false">VLOOKUP(D281,DVactu!$A$2:$D$198,4,0)</f>
        <v>#N/A</v>
      </c>
      <c r="V281" s="202" t="n">
        <f aca="false">IF(ISERROR(E281/$U281),0,E281/$U281)</f>
        <v>0</v>
      </c>
      <c r="W281" s="202" t="n">
        <f aca="false">IF(ISERROR(F281/$U281),0,F281/$U281)</f>
        <v>0</v>
      </c>
      <c r="X281" s="202" t="n">
        <f aca="false">IF(ISERROR(G281/$U281),0,G281/$U281)</f>
        <v>0</v>
      </c>
      <c r="Y281" s="202" t="n">
        <f aca="false">IF(ISERROR(H281/$U281),0,H281/$U281)</f>
        <v>0</v>
      </c>
      <c r="Z281" s="202" t="n">
        <f aca="false">IF(ISERROR(I281/$U281),0,I281/$U281)</f>
        <v>0</v>
      </c>
      <c r="AA281" s="202" t="n">
        <f aca="false">IF(ISERROR(J281/$U281),0,J281/$U281)</f>
        <v>0</v>
      </c>
      <c r="AB281" s="199" t="n">
        <f aca="false">SUM(V281:AA281)</f>
        <v>0</v>
      </c>
      <c r="AC281" s="202" t="n">
        <f aca="false">IF(ISERROR(L281/$U281),0,L281/$U281)</f>
        <v>0</v>
      </c>
    </row>
    <row r="282" customFormat="false" ht="14.65" hidden="true" customHeight="false" outlineLevel="0" collapsed="false">
      <c r="A282" s="195" t="s">
        <v>485</v>
      </c>
      <c r="B282" s="195" t="s">
        <v>119</v>
      </c>
      <c r="C282" s="196" t="s">
        <v>558</v>
      </c>
      <c r="D282" s="244" t="s">
        <v>599</v>
      </c>
      <c r="E282" s="198" t="n">
        <v>0</v>
      </c>
      <c r="F282" s="198" t="n">
        <v>0</v>
      </c>
      <c r="G282" s="198" t="n">
        <v>0</v>
      </c>
      <c r="H282" s="198" t="n">
        <v>0</v>
      </c>
      <c r="I282" s="198" t="n">
        <v>0</v>
      </c>
      <c r="J282" s="198" t="n">
        <v>0</v>
      </c>
      <c r="K282" s="199" t="n">
        <f aca="false">SUM(E282:J282)</f>
        <v>0</v>
      </c>
      <c r="L282" s="198" t="n">
        <v>8517150</v>
      </c>
      <c r="M282" s="29"/>
      <c r="P282" s="223" t="n">
        <f aca="false">K282/$K$22</f>
        <v>0</v>
      </c>
      <c r="Q282" s="224" t="n">
        <f aca="false">RANK(P282,$P$221:$P$396)</f>
        <v>28</v>
      </c>
      <c r="R282" s="225" t="n">
        <f aca="false">L282/$L$22</f>
        <v>0.00041908777024727</v>
      </c>
      <c r="S282" s="224" t="n">
        <f aca="false">RANK(R282,$R$221:$R$396)</f>
        <v>42</v>
      </c>
      <c r="U282" s="245" t="e">
        <f aca="false">VLOOKUP(D282,DVactu!$A$2:$D$198,4,0)</f>
        <v>#N/A</v>
      </c>
      <c r="V282" s="202" t="n">
        <f aca="false">IF(ISERROR(E282/$U282),0,E282/$U282)</f>
        <v>0</v>
      </c>
      <c r="W282" s="202" t="n">
        <f aca="false">IF(ISERROR(F282/$U282),0,F282/$U282)</f>
        <v>0</v>
      </c>
      <c r="X282" s="202" t="n">
        <f aca="false">IF(ISERROR(G282/$U282),0,G282/$U282)</f>
        <v>0</v>
      </c>
      <c r="Y282" s="202" t="n">
        <f aca="false">IF(ISERROR(H282/$U282),0,H282/$U282)</f>
        <v>0</v>
      </c>
      <c r="Z282" s="202" t="n">
        <f aca="false">IF(ISERROR(I282/$U282),0,I282/$U282)</f>
        <v>0</v>
      </c>
      <c r="AA282" s="202" t="n">
        <f aca="false">IF(ISERROR(J282/$U282),0,J282/$U282)</f>
        <v>0</v>
      </c>
      <c r="AB282" s="199" t="n">
        <f aca="false">SUM(V282:AA282)</f>
        <v>0</v>
      </c>
      <c r="AC282" s="202" t="n">
        <f aca="false">IF(ISERROR(L282/$U282),0,L282/$U282)</f>
        <v>0</v>
      </c>
    </row>
    <row r="283" customFormat="false" ht="14.65" hidden="true" customHeight="false" outlineLevel="0" collapsed="false">
      <c r="A283" s="195" t="s">
        <v>485</v>
      </c>
      <c r="B283" s="195" t="s">
        <v>119</v>
      </c>
      <c r="C283" s="196" t="s">
        <v>562</v>
      </c>
      <c r="D283" s="244" t="s">
        <v>600</v>
      </c>
      <c r="E283" s="198" t="n">
        <v>0</v>
      </c>
      <c r="F283" s="198" t="n">
        <v>0</v>
      </c>
      <c r="G283" s="198" t="n">
        <v>0</v>
      </c>
      <c r="H283" s="198" t="n">
        <v>0</v>
      </c>
      <c r="I283" s="198" t="n">
        <v>0</v>
      </c>
      <c r="J283" s="198" t="n">
        <v>0</v>
      </c>
      <c r="K283" s="199" t="n">
        <f aca="false">SUM(E283:J283)</f>
        <v>0</v>
      </c>
      <c r="L283" s="198" t="n">
        <v>2548566</v>
      </c>
      <c r="M283" s="29"/>
      <c r="P283" s="223" t="n">
        <f aca="false">K283/$K$22</f>
        <v>0</v>
      </c>
      <c r="Q283" s="224" t="n">
        <f aca="false">RANK(P283,$P$221:$P$396)</f>
        <v>28</v>
      </c>
      <c r="R283" s="225" t="n">
        <f aca="false">L283/$L$22</f>
        <v>0.000125402610294289</v>
      </c>
      <c r="S283" s="224" t="n">
        <f aca="false">RANK(R283,$R$221:$R$396)</f>
        <v>50</v>
      </c>
      <c r="U283" s="245" t="e">
        <f aca="false">VLOOKUP(D283,DVactu!$A$2:$D$198,4,0)</f>
        <v>#N/A</v>
      </c>
      <c r="V283" s="202" t="n">
        <f aca="false">IF(ISERROR(E283/$U283),0,E283/$U283)</f>
        <v>0</v>
      </c>
      <c r="W283" s="202" t="n">
        <f aca="false">IF(ISERROR(F283/$U283),0,F283/$U283)</f>
        <v>0</v>
      </c>
      <c r="X283" s="202" t="n">
        <f aca="false">IF(ISERROR(G283/$U283),0,G283/$U283)</f>
        <v>0</v>
      </c>
      <c r="Y283" s="202" t="n">
        <f aca="false">IF(ISERROR(H283/$U283),0,H283/$U283)</f>
        <v>0</v>
      </c>
      <c r="Z283" s="202" t="n">
        <f aca="false">IF(ISERROR(I283/$U283),0,I283/$U283)</f>
        <v>0</v>
      </c>
      <c r="AA283" s="202" t="n">
        <f aca="false">IF(ISERROR(J283/$U283),0,J283/$U283)</f>
        <v>0</v>
      </c>
      <c r="AB283" s="199" t="n">
        <f aca="false">SUM(V283:AA283)</f>
        <v>0</v>
      </c>
      <c r="AC283" s="202" t="n">
        <f aca="false">IF(ISERROR(L283/$U283),0,L283/$U283)</f>
        <v>0</v>
      </c>
    </row>
    <row r="284" customFormat="false" ht="14.65" hidden="true" customHeight="false" outlineLevel="0" collapsed="false">
      <c r="A284" s="195" t="s">
        <v>485</v>
      </c>
      <c r="B284" s="195" t="s">
        <v>119</v>
      </c>
      <c r="C284" s="196" t="s">
        <v>601</v>
      </c>
      <c r="D284" s="244" t="s">
        <v>602</v>
      </c>
      <c r="E284" s="198" t="n">
        <v>0</v>
      </c>
      <c r="F284" s="198" t="n">
        <v>0</v>
      </c>
      <c r="G284" s="198" t="n">
        <v>0</v>
      </c>
      <c r="H284" s="198" t="n">
        <v>0</v>
      </c>
      <c r="I284" s="198" t="n">
        <v>0</v>
      </c>
      <c r="J284" s="198" t="n">
        <v>0</v>
      </c>
      <c r="K284" s="199" t="n">
        <f aca="false">SUM(E284:J284)</f>
        <v>0</v>
      </c>
      <c r="L284" s="198" t="n">
        <v>31920</v>
      </c>
      <c r="M284" s="29"/>
      <c r="P284" s="223" t="n">
        <f aca="false">K284/$K$22</f>
        <v>0</v>
      </c>
      <c r="Q284" s="224" t="n">
        <f aca="false">RANK(P284,$P$221:$P$396)</f>
        <v>28</v>
      </c>
      <c r="R284" s="225" t="n">
        <f aca="false">L284/$L$22</f>
        <v>1.57062886368009E-006</v>
      </c>
      <c r="S284" s="224" t="n">
        <f aca="false">RANK(R284,$R$221:$R$396)</f>
        <v>76</v>
      </c>
      <c r="U284" s="245" t="e">
        <f aca="false">VLOOKUP(D284,DVactu!$A$2:$D$198,4,0)</f>
        <v>#N/A</v>
      </c>
      <c r="V284" s="202" t="n">
        <f aca="false">IF(ISERROR(E284/$U284),0,E284/$U284)</f>
        <v>0</v>
      </c>
      <c r="W284" s="202" t="n">
        <f aca="false">IF(ISERROR(F284/$U284),0,F284/$U284)</f>
        <v>0</v>
      </c>
      <c r="X284" s="202" t="n">
        <f aca="false">IF(ISERROR(G284/$U284),0,G284/$U284)</f>
        <v>0</v>
      </c>
      <c r="Y284" s="202" t="n">
        <f aca="false">IF(ISERROR(H284/$U284),0,H284/$U284)</f>
        <v>0</v>
      </c>
      <c r="Z284" s="202" t="n">
        <f aca="false">IF(ISERROR(I284/$U284),0,I284/$U284)</f>
        <v>0</v>
      </c>
      <c r="AA284" s="202" t="n">
        <f aca="false">IF(ISERROR(J284/$U284),0,J284/$U284)</f>
        <v>0</v>
      </c>
      <c r="AB284" s="199" t="n">
        <f aca="false">SUM(V284:AA284)</f>
        <v>0</v>
      </c>
      <c r="AC284" s="202" t="n">
        <f aca="false">IF(ISERROR(L284/$U284),0,L284/$U284)</f>
        <v>0</v>
      </c>
    </row>
    <row r="285" customFormat="false" ht="14.65" hidden="true" customHeight="false" outlineLevel="0" collapsed="false">
      <c r="A285" s="195" t="s">
        <v>485</v>
      </c>
      <c r="B285" s="195" t="s">
        <v>119</v>
      </c>
      <c r="C285" s="196" t="s">
        <v>603</v>
      </c>
      <c r="D285" s="244" t="s">
        <v>604</v>
      </c>
      <c r="E285" s="198" t="n">
        <v>0</v>
      </c>
      <c r="F285" s="198" t="n">
        <v>0</v>
      </c>
      <c r="G285" s="198" t="n">
        <v>0</v>
      </c>
      <c r="H285" s="198" t="n">
        <v>1247260</v>
      </c>
      <c r="I285" s="198" t="n">
        <v>0</v>
      </c>
      <c r="J285" s="198" t="n">
        <v>0</v>
      </c>
      <c r="K285" s="199" t="n">
        <f aca="false">SUM(E285:J285)</f>
        <v>1247260</v>
      </c>
      <c r="L285" s="198" t="n">
        <v>25289500</v>
      </c>
      <c r="M285" s="29"/>
      <c r="P285" s="223" t="n">
        <f aca="false">K285/$K$22</f>
        <v>0.00122205116334367</v>
      </c>
      <c r="Q285" s="224" t="n">
        <f aca="false">RANK(P285,$P$221:$P$396)</f>
        <v>25</v>
      </c>
      <c r="R285" s="225" t="n">
        <f aca="false">L285/$L$22</f>
        <v>0.00124437401779566</v>
      </c>
      <c r="S285" s="224" t="n">
        <f aca="false">RANK(R285,$R$221:$R$396)</f>
        <v>35</v>
      </c>
      <c r="U285" s="245" t="e">
        <f aca="false">VLOOKUP(D285,DVactu!$A$2:$D$198,4,0)</f>
        <v>#N/A</v>
      </c>
      <c r="V285" s="202" t="n">
        <f aca="false">IF(ISERROR(E285/$U285),0,E285/$U285)</f>
        <v>0</v>
      </c>
      <c r="W285" s="202" t="n">
        <f aca="false">IF(ISERROR(F285/$U285),0,F285/$U285)</f>
        <v>0</v>
      </c>
      <c r="X285" s="202" t="n">
        <f aca="false">IF(ISERROR(G285/$U285),0,G285/$U285)</f>
        <v>0</v>
      </c>
      <c r="Y285" s="202" t="n">
        <f aca="false">IF(ISERROR(H285/$U285),0,H285/$U285)</f>
        <v>0</v>
      </c>
      <c r="Z285" s="202" t="n">
        <f aca="false">IF(ISERROR(I285/$U285),0,I285/$U285)</f>
        <v>0</v>
      </c>
      <c r="AA285" s="202" t="n">
        <f aca="false">IF(ISERROR(J285/$U285),0,J285/$U285)</f>
        <v>0</v>
      </c>
      <c r="AB285" s="199" t="n">
        <f aca="false">SUM(V285:AA285)</f>
        <v>0</v>
      </c>
      <c r="AC285" s="202" t="n">
        <f aca="false">IF(ISERROR(L285/$U285),0,L285/$U285)</f>
        <v>0</v>
      </c>
    </row>
    <row r="286" customFormat="false" ht="14.65" hidden="true" customHeight="false" outlineLevel="0" collapsed="false">
      <c r="A286" s="195" t="s">
        <v>485</v>
      </c>
      <c r="B286" s="195" t="s">
        <v>119</v>
      </c>
      <c r="C286" s="196" t="s">
        <v>605</v>
      </c>
      <c r="D286" s="244" t="s">
        <v>606</v>
      </c>
      <c r="E286" s="198" t="n">
        <v>0</v>
      </c>
      <c r="F286" s="198" t="n">
        <v>0</v>
      </c>
      <c r="G286" s="198" t="n">
        <v>0</v>
      </c>
      <c r="H286" s="198" t="n">
        <v>0</v>
      </c>
      <c r="I286" s="198" t="n">
        <v>0</v>
      </c>
      <c r="J286" s="198" t="n">
        <v>0</v>
      </c>
      <c r="K286" s="199" t="n">
        <f aca="false">SUM(E286:J286)</f>
        <v>0</v>
      </c>
      <c r="L286" s="198" t="n">
        <v>0</v>
      </c>
      <c r="M286" s="29"/>
      <c r="P286" s="223" t="n">
        <f aca="false">K286/$K$22</f>
        <v>0</v>
      </c>
      <c r="Q286" s="224" t="n">
        <f aca="false">RANK(P286,$P$221:$P$396)</f>
        <v>28</v>
      </c>
      <c r="R286" s="225" t="n">
        <f aca="false">L286/$L$22</f>
        <v>0</v>
      </c>
      <c r="S286" s="224" t="n">
        <f aca="false">RANK(R286,$R$221:$R$396)</f>
        <v>79</v>
      </c>
      <c r="U286" s="245" t="e">
        <f aca="false">VLOOKUP(D286,DVactu!$A$2:$D$198,4,0)</f>
        <v>#N/A</v>
      </c>
      <c r="V286" s="202" t="n">
        <f aca="false">IF(ISERROR(E286/$U286),0,E286/$U286)</f>
        <v>0</v>
      </c>
      <c r="W286" s="202" t="n">
        <f aca="false">IF(ISERROR(F286/$U286),0,F286/$U286)</f>
        <v>0</v>
      </c>
      <c r="X286" s="202" t="n">
        <f aca="false">IF(ISERROR(G286/$U286),0,G286/$U286)</f>
        <v>0</v>
      </c>
      <c r="Y286" s="202" t="n">
        <f aca="false">IF(ISERROR(H286/$U286),0,H286/$U286)</f>
        <v>0</v>
      </c>
      <c r="Z286" s="202" t="n">
        <f aca="false">IF(ISERROR(I286/$U286),0,I286/$U286)</f>
        <v>0</v>
      </c>
      <c r="AA286" s="202" t="n">
        <f aca="false">IF(ISERROR(J286/$U286),0,J286/$U286)</f>
        <v>0</v>
      </c>
      <c r="AB286" s="199" t="n">
        <f aca="false">SUM(V286:AA286)</f>
        <v>0</v>
      </c>
      <c r="AC286" s="202" t="n">
        <f aca="false">IF(ISERROR(L286/$U286),0,L286/$U286)</f>
        <v>0</v>
      </c>
    </row>
    <row r="287" customFormat="false" ht="14.65" hidden="true" customHeight="false" outlineLevel="0" collapsed="false">
      <c r="A287" s="195" t="s">
        <v>485</v>
      </c>
      <c r="B287" s="195" t="s">
        <v>119</v>
      </c>
      <c r="C287" s="196" t="s">
        <v>607</v>
      </c>
      <c r="D287" s="244" t="s">
        <v>608</v>
      </c>
      <c r="E287" s="198" t="n">
        <v>0</v>
      </c>
      <c r="F287" s="198" t="n">
        <v>0</v>
      </c>
      <c r="G287" s="198" t="n">
        <v>0</v>
      </c>
      <c r="H287" s="198" t="n">
        <v>0</v>
      </c>
      <c r="I287" s="198" t="n">
        <v>0</v>
      </c>
      <c r="J287" s="198" t="n">
        <v>0</v>
      </c>
      <c r="K287" s="199" t="n">
        <f aca="false">SUM(E287:J287)</f>
        <v>0</v>
      </c>
      <c r="L287" s="198" t="n">
        <v>0</v>
      </c>
      <c r="M287" s="29"/>
      <c r="P287" s="223" t="n">
        <f aca="false">K287/$K$22</f>
        <v>0</v>
      </c>
      <c r="Q287" s="224" t="n">
        <f aca="false">RANK(P287,$P$221:$P$396)</f>
        <v>28</v>
      </c>
      <c r="R287" s="225" t="n">
        <f aca="false">L287/$L$22</f>
        <v>0</v>
      </c>
      <c r="S287" s="224" t="n">
        <f aca="false">RANK(R287,$R$221:$R$396)</f>
        <v>79</v>
      </c>
      <c r="U287" s="245" t="e">
        <f aca="false">VLOOKUP(D287,DVactu!$A$2:$D$198,4,0)</f>
        <v>#N/A</v>
      </c>
      <c r="V287" s="202" t="n">
        <f aca="false">IF(ISERROR(E287/$U287),0,E287/$U287)</f>
        <v>0</v>
      </c>
      <c r="W287" s="202" t="n">
        <f aca="false">IF(ISERROR(F287/$U287),0,F287/$U287)</f>
        <v>0</v>
      </c>
      <c r="X287" s="202" t="n">
        <f aca="false">IF(ISERROR(G287/$U287),0,G287/$U287)</f>
        <v>0</v>
      </c>
      <c r="Y287" s="202" t="n">
        <f aca="false">IF(ISERROR(H287/$U287),0,H287/$U287)</f>
        <v>0</v>
      </c>
      <c r="Z287" s="202" t="n">
        <f aca="false">IF(ISERROR(I287/$U287),0,I287/$U287)</f>
        <v>0</v>
      </c>
      <c r="AA287" s="202" t="n">
        <f aca="false">IF(ISERROR(J287/$U287),0,J287/$U287)</f>
        <v>0</v>
      </c>
      <c r="AB287" s="199" t="n">
        <f aca="false">SUM(V287:AA287)</f>
        <v>0</v>
      </c>
      <c r="AC287" s="202" t="n">
        <f aca="false">IF(ISERROR(L287/$U287),0,L287/$U287)</f>
        <v>0</v>
      </c>
    </row>
    <row r="288" customFormat="false" ht="14.65" hidden="true" customHeight="false" outlineLevel="0" collapsed="false">
      <c r="A288" s="195" t="s">
        <v>485</v>
      </c>
      <c r="B288" s="195" t="s">
        <v>119</v>
      </c>
      <c r="C288" s="196" t="s">
        <v>124</v>
      </c>
      <c r="D288" s="244" t="s">
        <v>609</v>
      </c>
      <c r="E288" s="198" t="n">
        <v>0</v>
      </c>
      <c r="F288" s="198" t="n">
        <v>0</v>
      </c>
      <c r="G288" s="198" t="n">
        <v>0</v>
      </c>
      <c r="H288" s="198" t="n">
        <v>0</v>
      </c>
      <c r="I288" s="198" t="n">
        <v>0</v>
      </c>
      <c r="J288" s="198" t="n">
        <v>0</v>
      </c>
      <c r="K288" s="199" t="n">
        <f aca="false">SUM(E288:J288)</f>
        <v>0</v>
      </c>
      <c r="L288" s="198" t="n">
        <v>0</v>
      </c>
      <c r="M288" s="29"/>
      <c r="P288" s="223" t="n">
        <f aca="false">K288/$K$22</f>
        <v>0</v>
      </c>
      <c r="Q288" s="224" t="n">
        <f aca="false">RANK(P288,$P$221:$P$396)</f>
        <v>28</v>
      </c>
      <c r="R288" s="225" t="n">
        <f aca="false">L288/$L$22</f>
        <v>0</v>
      </c>
      <c r="S288" s="224" t="n">
        <f aca="false">RANK(R288,$R$221:$R$396)</f>
        <v>79</v>
      </c>
      <c r="U288" s="245" t="e">
        <f aca="false">VLOOKUP(D288,DVactu!$A$2:$D$198,4,0)</f>
        <v>#N/A</v>
      </c>
      <c r="V288" s="202" t="n">
        <f aca="false">IF(ISERROR(E288/$U288),0,E288/$U288)</f>
        <v>0</v>
      </c>
      <c r="W288" s="202" t="n">
        <f aca="false">IF(ISERROR(F288/$U288),0,F288/$U288)</f>
        <v>0</v>
      </c>
      <c r="X288" s="202" t="n">
        <f aca="false">IF(ISERROR(G288/$U288),0,G288/$U288)</f>
        <v>0</v>
      </c>
      <c r="Y288" s="202" t="n">
        <f aca="false">IF(ISERROR(H288/$U288),0,H288/$U288)</f>
        <v>0</v>
      </c>
      <c r="Z288" s="202" t="n">
        <f aca="false">IF(ISERROR(I288/$U288),0,I288/$U288)</f>
        <v>0</v>
      </c>
      <c r="AA288" s="202" t="n">
        <f aca="false">IF(ISERROR(J288/$U288),0,J288/$U288)</f>
        <v>0</v>
      </c>
      <c r="AB288" s="199" t="n">
        <f aca="false">SUM(V288:AA288)</f>
        <v>0</v>
      </c>
      <c r="AC288" s="202" t="n">
        <f aca="false">IF(ISERROR(L288/$U288),0,L288/$U288)</f>
        <v>0</v>
      </c>
    </row>
    <row r="289" customFormat="false" ht="14.65" hidden="true" customHeight="false" outlineLevel="0" collapsed="false">
      <c r="A289" s="195" t="s">
        <v>485</v>
      </c>
      <c r="B289" s="116" t="s">
        <v>135</v>
      </c>
      <c r="C289" s="196" t="s">
        <v>610</v>
      </c>
      <c r="D289" s="244" t="s">
        <v>611</v>
      </c>
      <c r="E289" s="198" t="n">
        <v>0</v>
      </c>
      <c r="F289" s="198" t="n">
        <v>0</v>
      </c>
      <c r="G289" s="198" t="n">
        <v>0</v>
      </c>
      <c r="H289" s="198" t="n">
        <v>0</v>
      </c>
      <c r="I289" s="198" t="n">
        <v>0</v>
      </c>
      <c r="J289" s="198" t="n">
        <v>0</v>
      </c>
      <c r="K289" s="199" t="n">
        <f aca="false">SUM(E289:J289)</f>
        <v>0</v>
      </c>
      <c r="L289" s="198" t="n">
        <v>0</v>
      </c>
      <c r="M289" s="29"/>
      <c r="P289" s="223" t="n">
        <f aca="false">K289/$K$22</f>
        <v>0</v>
      </c>
      <c r="Q289" s="224" t="n">
        <f aca="false">RANK(P289,$P$221:$P$396)</f>
        <v>28</v>
      </c>
      <c r="R289" s="225" t="n">
        <f aca="false">L289/$L$22</f>
        <v>0</v>
      </c>
      <c r="S289" s="224" t="n">
        <f aca="false">RANK(R289,$R$221:$R$396)</f>
        <v>79</v>
      </c>
      <c r="U289" s="245" t="e">
        <f aca="false">VLOOKUP(D289,DVactu!$A$2:$D$198,4,0)</f>
        <v>#N/A</v>
      </c>
      <c r="V289" s="202" t="n">
        <f aca="false">IF(ISERROR(E289/$U289),0,E289/$U289)</f>
        <v>0</v>
      </c>
      <c r="W289" s="202" t="n">
        <f aca="false">IF(ISERROR(F289/$U289),0,F289/$U289)</f>
        <v>0</v>
      </c>
      <c r="X289" s="202" t="n">
        <f aca="false">IF(ISERROR(G289/$U289),0,G289/$U289)</f>
        <v>0</v>
      </c>
      <c r="Y289" s="202" t="n">
        <f aca="false">IF(ISERROR(H289/$U289),0,H289/$U289)</f>
        <v>0</v>
      </c>
      <c r="Z289" s="202" t="n">
        <f aca="false">IF(ISERROR(I289/$U289),0,I289/$U289)</f>
        <v>0</v>
      </c>
      <c r="AA289" s="202" t="n">
        <f aca="false">IF(ISERROR(J289/$U289),0,J289/$U289)</f>
        <v>0</v>
      </c>
      <c r="AB289" s="199" t="n">
        <f aca="false">SUM(V289:AA289)</f>
        <v>0</v>
      </c>
      <c r="AC289" s="202" t="n">
        <f aca="false">IF(ISERROR(L289/$U289),0,L289/$U289)</f>
        <v>0</v>
      </c>
    </row>
    <row r="290" customFormat="false" ht="14.65" hidden="true" customHeight="false" outlineLevel="0" collapsed="false">
      <c r="A290" s="195" t="s">
        <v>485</v>
      </c>
      <c r="B290" s="116" t="s">
        <v>135</v>
      </c>
      <c r="C290" s="196" t="s">
        <v>612</v>
      </c>
      <c r="D290" s="244" t="s">
        <v>613</v>
      </c>
      <c r="E290" s="198" t="n">
        <v>0</v>
      </c>
      <c r="F290" s="198" t="n">
        <v>0</v>
      </c>
      <c r="G290" s="198" t="n">
        <v>0</v>
      </c>
      <c r="H290" s="198" t="n">
        <v>0</v>
      </c>
      <c r="I290" s="198" t="n">
        <v>0</v>
      </c>
      <c r="J290" s="198" t="n">
        <v>0</v>
      </c>
      <c r="K290" s="199" t="n">
        <f aca="false">SUM(E290:J290)</f>
        <v>0</v>
      </c>
      <c r="L290" s="198" t="n">
        <v>0</v>
      </c>
      <c r="M290" s="29"/>
      <c r="P290" s="223" t="n">
        <f aca="false">K290/$K$22</f>
        <v>0</v>
      </c>
      <c r="Q290" s="224" t="n">
        <f aca="false">RANK(P290,$P$221:$P$396)</f>
        <v>28</v>
      </c>
      <c r="R290" s="225" t="n">
        <f aca="false">L290/$L$22</f>
        <v>0</v>
      </c>
      <c r="S290" s="224" t="n">
        <f aca="false">RANK(R290,$R$221:$R$396)</f>
        <v>79</v>
      </c>
      <c r="U290" s="245" t="e">
        <f aca="false">VLOOKUP(D290,DVactu!$A$2:$D$198,4,0)</f>
        <v>#N/A</v>
      </c>
      <c r="V290" s="202" t="n">
        <f aca="false">IF(ISERROR(E290/$U290),0,E290/$U290)</f>
        <v>0</v>
      </c>
      <c r="W290" s="202" t="n">
        <f aca="false">IF(ISERROR(F290/$U290),0,F290/$U290)</f>
        <v>0</v>
      </c>
      <c r="X290" s="202" t="n">
        <f aca="false">IF(ISERROR(G290/$U290),0,G290/$U290)</f>
        <v>0</v>
      </c>
      <c r="Y290" s="202" t="n">
        <f aca="false">IF(ISERROR(H290/$U290),0,H290/$U290)</f>
        <v>0</v>
      </c>
      <c r="Z290" s="202" t="n">
        <f aca="false">IF(ISERROR(I290/$U290),0,I290/$U290)</f>
        <v>0</v>
      </c>
      <c r="AA290" s="202" t="n">
        <f aca="false">IF(ISERROR(J290/$U290),0,J290/$U290)</f>
        <v>0</v>
      </c>
      <c r="AB290" s="199" t="n">
        <f aca="false">SUM(V290:AA290)</f>
        <v>0</v>
      </c>
      <c r="AC290" s="202" t="n">
        <f aca="false">IF(ISERROR(L290/$U290),0,L290/$U290)</f>
        <v>0</v>
      </c>
    </row>
    <row r="291" customFormat="false" ht="14.65" hidden="true" customHeight="false" outlineLevel="0" collapsed="false">
      <c r="A291" s="195" t="s">
        <v>485</v>
      </c>
      <c r="B291" s="116" t="s">
        <v>135</v>
      </c>
      <c r="C291" s="196" t="s">
        <v>614</v>
      </c>
      <c r="D291" s="244" t="s">
        <v>615</v>
      </c>
      <c r="E291" s="198" t="n">
        <v>0</v>
      </c>
      <c r="F291" s="198" t="n">
        <v>0</v>
      </c>
      <c r="G291" s="198" t="n">
        <v>0</v>
      </c>
      <c r="H291" s="198" t="n">
        <v>0</v>
      </c>
      <c r="I291" s="198" t="n">
        <v>0</v>
      </c>
      <c r="J291" s="198" t="n">
        <v>0</v>
      </c>
      <c r="K291" s="199" t="n">
        <f aca="false">SUM(E291:J291)</f>
        <v>0</v>
      </c>
      <c r="L291" s="198" t="n">
        <v>0</v>
      </c>
      <c r="M291" s="29"/>
      <c r="P291" s="223" t="n">
        <f aca="false">K291/$K$22</f>
        <v>0</v>
      </c>
      <c r="Q291" s="224" t="n">
        <f aca="false">RANK(P291,$P$221:$P$396)</f>
        <v>28</v>
      </c>
      <c r="R291" s="225" t="n">
        <f aca="false">L291/$L$22</f>
        <v>0</v>
      </c>
      <c r="S291" s="224" t="n">
        <f aca="false">RANK(R291,$R$221:$R$396)</f>
        <v>79</v>
      </c>
      <c r="U291" s="245" t="e">
        <f aca="false">VLOOKUP(D291,DVactu!$A$2:$D$198,4,0)</f>
        <v>#N/A</v>
      </c>
      <c r="V291" s="202" t="n">
        <f aca="false">IF(ISERROR(E291/$U291),0,E291/$U291)</f>
        <v>0</v>
      </c>
      <c r="W291" s="202" t="n">
        <f aca="false">IF(ISERROR(F291/$U291),0,F291/$U291)</f>
        <v>0</v>
      </c>
      <c r="X291" s="202" t="n">
        <f aca="false">IF(ISERROR(G291/$U291),0,G291/$U291)</f>
        <v>0</v>
      </c>
      <c r="Y291" s="202" t="n">
        <f aca="false">IF(ISERROR(H291/$U291),0,H291/$U291)</f>
        <v>0</v>
      </c>
      <c r="Z291" s="202" t="n">
        <f aca="false">IF(ISERROR(I291/$U291),0,I291/$U291)</f>
        <v>0</v>
      </c>
      <c r="AA291" s="202" t="n">
        <f aca="false">IF(ISERROR(J291/$U291),0,J291/$U291)</f>
        <v>0</v>
      </c>
      <c r="AB291" s="199" t="n">
        <f aca="false">SUM(V291:AA291)</f>
        <v>0</v>
      </c>
      <c r="AC291" s="202" t="n">
        <f aca="false">IF(ISERROR(L291/$U291),0,L291/$U291)</f>
        <v>0</v>
      </c>
    </row>
    <row r="292" customFormat="false" ht="14.65" hidden="true" customHeight="false" outlineLevel="0" collapsed="false">
      <c r="A292" s="195" t="s">
        <v>485</v>
      </c>
      <c r="B292" s="116" t="s">
        <v>135</v>
      </c>
      <c r="C292" s="196" t="s">
        <v>290</v>
      </c>
      <c r="D292" s="244" t="s">
        <v>616</v>
      </c>
      <c r="E292" s="198" t="n">
        <v>0</v>
      </c>
      <c r="F292" s="198" t="n">
        <v>0</v>
      </c>
      <c r="G292" s="198" t="n">
        <v>0</v>
      </c>
      <c r="H292" s="198" t="n">
        <v>0</v>
      </c>
      <c r="I292" s="198" t="n">
        <v>0</v>
      </c>
      <c r="J292" s="198" t="n">
        <v>0</v>
      </c>
      <c r="K292" s="199" t="n">
        <f aca="false">SUM(E292:J292)</f>
        <v>0</v>
      </c>
      <c r="L292" s="198" t="n">
        <v>12927600</v>
      </c>
      <c r="M292" s="29"/>
      <c r="P292" s="223" t="n">
        <f aca="false">K292/$K$22</f>
        <v>0</v>
      </c>
      <c r="Q292" s="224" t="n">
        <f aca="false">RANK(P292,$P$221:$P$396)</f>
        <v>28</v>
      </c>
      <c r="R292" s="225" t="n">
        <f aca="false">L292/$L$22</f>
        <v>0.000636104689790435</v>
      </c>
      <c r="S292" s="224" t="n">
        <f aca="false">RANK(R292,$R$221:$R$396)</f>
        <v>40</v>
      </c>
      <c r="U292" s="245" t="n">
        <f aca="false">VLOOKUP(D292,DVactu!$A$2:$D$198,4,0)</f>
        <v>8.43533161052923</v>
      </c>
      <c r="V292" s="202" t="n">
        <f aca="false">IF(ISERROR(E292/$U292),0,E292/$U292)</f>
        <v>0</v>
      </c>
      <c r="W292" s="202" t="n">
        <f aca="false">IF(ISERROR(F292/$U292),0,F292/$U292)</f>
        <v>0</v>
      </c>
      <c r="X292" s="202" t="n">
        <f aca="false">IF(ISERROR(G292/$U292),0,G292/$U292)</f>
        <v>0</v>
      </c>
      <c r="Y292" s="202" t="n">
        <f aca="false">IF(ISERROR(H292/$U292),0,H292/$U292)</f>
        <v>0</v>
      </c>
      <c r="Z292" s="202" t="n">
        <f aca="false">IF(ISERROR(I292/$U292),0,I292/$U292)</f>
        <v>0</v>
      </c>
      <c r="AA292" s="202" t="n">
        <f aca="false">IF(ISERROR(J292/$U292),0,J292/$U292)</f>
        <v>0</v>
      </c>
      <c r="AB292" s="199" t="n">
        <f aca="false">SUM(V292:AA292)</f>
        <v>0</v>
      </c>
      <c r="AC292" s="202" t="n">
        <f aca="false">IF(ISERROR(L292/$U292),0,L292/$U292)</f>
        <v>1532553.85761757</v>
      </c>
    </row>
    <row r="293" customFormat="false" ht="14.65" hidden="true" customHeight="false" outlineLevel="0" collapsed="false">
      <c r="A293" s="195" t="s">
        <v>485</v>
      </c>
      <c r="B293" s="116" t="s">
        <v>135</v>
      </c>
      <c r="C293" s="196" t="s">
        <v>617</v>
      </c>
      <c r="D293" s="244" t="s">
        <v>618</v>
      </c>
      <c r="E293" s="198" t="n">
        <v>0</v>
      </c>
      <c r="F293" s="198" t="n">
        <v>0</v>
      </c>
      <c r="G293" s="198" t="n">
        <v>0</v>
      </c>
      <c r="H293" s="198" t="n">
        <v>0</v>
      </c>
      <c r="I293" s="198" t="n">
        <v>0</v>
      </c>
      <c r="J293" s="198" t="n">
        <v>0</v>
      </c>
      <c r="K293" s="199"/>
      <c r="L293" s="198" t="n">
        <v>0</v>
      </c>
      <c r="M293" s="29"/>
      <c r="P293" s="223"/>
      <c r="Q293" s="224"/>
      <c r="R293" s="225"/>
      <c r="S293" s="224"/>
      <c r="U293" s="245"/>
      <c r="V293" s="202"/>
      <c r="W293" s="202"/>
      <c r="X293" s="202"/>
      <c r="Y293" s="202"/>
      <c r="Z293" s="202"/>
      <c r="AA293" s="202"/>
      <c r="AB293" s="199"/>
      <c r="AC293" s="202"/>
    </row>
    <row r="294" customFormat="false" ht="17.9" hidden="true" customHeight="true" outlineLevel="0" collapsed="false">
      <c r="A294" s="195" t="s">
        <v>485</v>
      </c>
      <c r="B294" s="116" t="s">
        <v>135</v>
      </c>
      <c r="C294" s="196" t="s">
        <v>619</v>
      </c>
      <c r="D294" s="244" t="s">
        <v>620</v>
      </c>
      <c r="E294" s="198" t="n">
        <v>0</v>
      </c>
      <c r="F294" s="198" t="n">
        <v>0</v>
      </c>
      <c r="G294" s="198" t="n">
        <v>0</v>
      </c>
      <c r="H294" s="198" t="n">
        <v>0</v>
      </c>
      <c r="I294" s="198" t="n">
        <v>0</v>
      </c>
      <c r="J294" s="198" t="n">
        <v>0</v>
      </c>
      <c r="K294" s="199"/>
      <c r="L294" s="198" t="n">
        <v>0</v>
      </c>
      <c r="M294" s="29"/>
      <c r="P294" s="223"/>
      <c r="Q294" s="224"/>
      <c r="R294" s="225"/>
      <c r="S294" s="224"/>
      <c r="U294" s="245"/>
      <c r="V294" s="202"/>
      <c r="W294" s="202"/>
      <c r="X294" s="202"/>
      <c r="Y294" s="202"/>
      <c r="Z294" s="202"/>
      <c r="AA294" s="202"/>
      <c r="AB294" s="199"/>
      <c r="AC294" s="202"/>
    </row>
    <row r="295" customFormat="false" ht="16.9" hidden="true" customHeight="true" outlineLevel="0" collapsed="false">
      <c r="A295" s="195" t="s">
        <v>485</v>
      </c>
      <c r="B295" s="116" t="s">
        <v>142</v>
      </c>
      <c r="C295" s="196" t="s">
        <v>621</v>
      </c>
      <c r="D295" s="244" t="s">
        <v>622</v>
      </c>
      <c r="E295" s="198" t="n">
        <v>0</v>
      </c>
      <c r="F295" s="198" t="n">
        <v>0</v>
      </c>
      <c r="G295" s="198" t="n">
        <v>0</v>
      </c>
      <c r="H295" s="198" t="n">
        <v>0</v>
      </c>
      <c r="I295" s="198" t="n">
        <v>0</v>
      </c>
      <c r="J295" s="198" t="n">
        <v>0</v>
      </c>
      <c r="K295" s="199" t="n">
        <f aca="false">SUM(E295:J295)</f>
        <v>0</v>
      </c>
      <c r="L295" s="198" t="n">
        <v>441694</v>
      </c>
      <c r="M295" s="29"/>
      <c r="P295" s="223" t="n">
        <f aca="false">K295/$K$22</f>
        <v>0</v>
      </c>
      <c r="Q295" s="224" t="n">
        <f aca="false">RANK(P295,$P$221:$P$396)</f>
        <v>28</v>
      </c>
      <c r="R295" s="225" t="n">
        <f aca="false">L295/$L$22</f>
        <v>2.17336261063381E-005</v>
      </c>
      <c r="S295" s="224" t="n">
        <f aca="false">RANK(R295,$R$221:$R$396)</f>
        <v>67</v>
      </c>
      <c r="U295" s="245" t="e">
        <f aca="false">VLOOKUP(D295,DVactu!$A$2:$D$198,4,0)</f>
        <v>#N/A</v>
      </c>
      <c r="V295" s="202" t="n">
        <f aca="false">IF(ISERROR(E295/$U295),0,E295/$U295)</f>
        <v>0</v>
      </c>
      <c r="W295" s="202" t="n">
        <f aca="false">IF(ISERROR(F295/$U295),0,F295/$U295)</f>
        <v>0</v>
      </c>
      <c r="X295" s="202" t="n">
        <f aca="false">IF(ISERROR(G295/$U295),0,G295/$U295)</f>
        <v>0</v>
      </c>
      <c r="Y295" s="202" t="n">
        <f aca="false">IF(ISERROR(H295/$U295),0,H295/$U295)</f>
        <v>0</v>
      </c>
      <c r="Z295" s="202" t="n">
        <f aca="false">IF(ISERROR(I295/$U295),0,I295/$U295)</f>
        <v>0</v>
      </c>
      <c r="AA295" s="202" t="n">
        <f aca="false">IF(ISERROR(J295/$U295),0,J295/$U295)</f>
        <v>0</v>
      </c>
      <c r="AB295" s="199" t="n">
        <f aca="false">SUM(V295:AA295)</f>
        <v>0</v>
      </c>
      <c r="AC295" s="202" t="n">
        <f aca="false">IF(ISERROR(L295/$U295),0,L295/$U295)</f>
        <v>0</v>
      </c>
    </row>
    <row r="296" customFormat="false" ht="14.65" hidden="true" customHeight="false" outlineLevel="0" collapsed="false">
      <c r="A296" s="195" t="s">
        <v>485</v>
      </c>
      <c r="B296" s="116" t="s">
        <v>142</v>
      </c>
      <c r="C296" s="196" t="s">
        <v>623</v>
      </c>
      <c r="D296" s="244" t="s">
        <v>624</v>
      </c>
      <c r="E296" s="198" t="n">
        <v>0</v>
      </c>
      <c r="F296" s="198" t="n">
        <v>0</v>
      </c>
      <c r="G296" s="198" t="n">
        <v>0</v>
      </c>
      <c r="H296" s="198" t="n">
        <v>0</v>
      </c>
      <c r="I296" s="198" t="n">
        <v>0</v>
      </c>
      <c r="J296" s="198" t="n">
        <v>0</v>
      </c>
      <c r="K296" s="199" t="n">
        <f aca="false">SUM(E296:J296)</f>
        <v>0</v>
      </c>
      <c r="L296" s="198" t="n">
        <v>0</v>
      </c>
      <c r="M296" s="29"/>
      <c r="P296" s="223" t="n">
        <f aca="false">K296/$K$22</f>
        <v>0</v>
      </c>
      <c r="Q296" s="224" t="n">
        <f aca="false">RANK(P296,$P$221:$P$396)</f>
        <v>28</v>
      </c>
      <c r="R296" s="225" t="n">
        <f aca="false">L296/$L$22</f>
        <v>0</v>
      </c>
      <c r="S296" s="224" t="n">
        <f aca="false">RANK(R296,$R$221:$R$396)</f>
        <v>79</v>
      </c>
      <c r="U296" s="245" t="e">
        <f aca="false">VLOOKUP(D296,DVactu!$A$2:$D$198,4,0)</f>
        <v>#N/A</v>
      </c>
      <c r="V296" s="202" t="n">
        <f aca="false">IF(ISERROR(E296/$U296),0,E296/$U296)</f>
        <v>0</v>
      </c>
      <c r="W296" s="202" t="n">
        <f aca="false">IF(ISERROR(F296/$U296),0,F296/$U296)</f>
        <v>0</v>
      </c>
      <c r="X296" s="202" t="n">
        <f aca="false">IF(ISERROR(G296/$U296),0,G296/$U296)</f>
        <v>0</v>
      </c>
      <c r="Y296" s="202" t="n">
        <f aca="false">IF(ISERROR(H296/$U296),0,H296/$U296)</f>
        <v>0</v>
      </c>
      <c r="Z296" s="202" t="n">
        <f aca="false">IF(ISERROR(I296/$U296),0,I296/$U296)</f>
        <v>0</v>
      </c>
      <c r="AA296" s="202" t="n">
        <f aca="false">IF(ISERROR(J296/$U296),0,J296/$U296)</f>
        <v>0</v>
      </c>
      <c r="AB296" s="199" t="n">
        <f aca="false">SUM(V296:AA296)</f>
        <v>0</v>
      </c>
      <c r="AC296" s="202" t="n">
        <f aca="false">IF(ISERROR(L296/$U296),0,L296/$U296)</f>
        <v>0</v>
      </c>
    </row>
    <row r="297" customFormat="false" ht="14.65" hidden="true" customHeight="false" outlineLevel="0" collapsed="false">
      <c r="A297" s="195" t="s">
        <v>485</v>
      </c>
      <c r="B297" s="116" t="s">
        <v>142</v>
      </c>
      <c r="C297" s="196" t="s">
        <v>625</v>
      </c>
      <c r="D297" s="244" t="s">
        <v>626</v>
      </c>
      <c r="E297" s="198" t="n">
        <v>0</v>
      </c>
      <c r="F297" s="198" t="n">
        <v>0</v>
      </c>
      <c r="G297" s="198" t="n">
        <v>0</v>
      </c>
      <c r="H297" s="198" t="n">
        <v>0</v>
      </c>
      <c r="I297" s="198" t="n">
        <v>0</v>
      </c>
      <c r="J297" s="198" t="n">
        <v>0</v>
      </c>
      <c r="K297" s="199" t="n">
        <f aca="false">SUM(E297:J297)</f>
        <v>0</v>
      </c>
      <c r="L297" s="198" t="n">
        <v>6858935.12</v>
      </c>
      <c r="M297" s="29"/>
      <c r="P297" s="223" t="n">
        <f aca="false">K297/$K$22</f>
        <v>0</v>
      </c>
      <c r="Q297" s="224" t="n">
        <f aca="false">RANK(P297,$P$221:$P$396)</f>
        <v>28</v>
      </c>
      <c r="R297" s="225" t="n">
        <f aca="false">L297/$L$22</f>
        <v>0.000337495033633491</v>
      </c>
      <c r="S297" s="224" t="n">
        <f aca="false">RANK(R297,$R$221:$R$396)</f>
        <v>44</v>
      </c>
      <c r="U297" s="245" t="e">
        <f aca="false">VLOOKUP(D297,DVactu!$A$2:$D$198,4,0)</f>
        <v>#N/A</v>
      </c>
      <c r="V297" s="202" t="n">
        <f aca="false">IF(ISERROR(E297/$U297),0,E297/$U297)</f>
        <v>0</v>
      </c>
      <c r="W297" s="202" t="n">
        <f aca="false">IF(ISERROR(F297/$U297),0,F297/$U297)</f>
        <v>0</v>
      </c>
      <c r="X297" s="202" t="n">
        <f aca="false">IF(ISERROR(G297/$U297),0,G297/$U297)</f>
        <v>0</v>
      </c>
      <c r="Y297" s="202" t="n">
        <f aca="false">IF(ISERROR(H297/$U297),0,H297/$U297)</f>
        <v>0</v>
      </c>
      <c r="Z297" s="202" t="n">
        <f aca="false">IF(ISERROR(I297/$U297),0,I297/$U297)</f>
        <v>0</v>
      </c>
      <c r="AA297" s="202" t="n">
        <f aca="false">IF(ISERROR(J297/$U297),0,J297/$U297)</f>
        <v>0</v>
      </c>
      <c r="AB297" s="199" t="n">
        <f aca="false">SUM(V297:AA297)</f>
        <v>0</v>
      </c>
      <c r="AC297" s="202" t="n">
        <f aca="false">IF(ISERROR(L297/$U297),0,L297/$U297)</f>
        <v>0</v>
      </c>
    </row>
    <row r="298" customFormat="false" ht="14.65" hidden="true" customHeight="false" outlineLevel="0" collapsed="false">
      <c r="A298" s="195" t="s">
        <v>485</v>
      </c>
      <c r="B298" s="116" t="s">
        <v>142</v>
      </c>
      <c r="C298" s="196" t="s">
        <v>627</v>
      </c>
      <c r="D298" s="244" t="s">
        <v>628</v>
      </c>
      <c r="E298" s="198" t="n">
        <v>0</v>
      </c>
      <c r="F298" s="198" t="n">
        <v>0</v>
      </c>
      <c r="G298" s="198" t="n">
        <v>0</v>
      </c>
      <c r="H298" s="198" t="n">
        <v>0</v>
      </c>
      <c r="I298" s="198" t="n">
        <v>0</v>
      </c>
      <c r="J298" s="198" t="n">
        <v>0</v>
      </c>
      <c r="K298" s="199" t="n">
        <f aca="false">SUM(E298:J298)</f>
        <v>0</v>
      </c>
      <c r="L298" s="198" t="n">
        <v>0</v>
      </c>
      <c r="M298" s="29"/>
      <c r="P298" s="223" t="n">
        <f aca="false">K298/$K$22</f>
        <v>0</v>
      </c>
      <c r="Q298" s="224" t="n">
        <f aca="false">RANK(P298,$P$221:$P$396)</f>
        <v>28</v>
      </c>
      <c r="R298" s="225" t="n">
        <f aca="false">L298/$L$22</f>
        <v>0</v>
      </c>
      <c r="S298" s="224" t="n">
        <f aca="false">RANK(R298,$R$221:$R$396)</f>
        <v>79</v>
      </c>
      <c r="U298" s="245" t="e">
        <f aca="false">VLOOKUP(D298,DVactu!$A$2:$D$198,4,0)</f>
        <v>#N/A</v>
      </c>
      <c r="V298" s="202" t="n">
        <f aca="false">IF(ISERROR(E298/$U298),0,E298/$U298)</f>
        <v>0</v>
      </c>
      <c r="W298" s="202" t="n">
        <f aca="false">IF(ISERROR(F298/$U298),0,F298/$U298)</f>
        <v>0</v>
      </c>
      <c r="X298" s="202" t="n">
        <f aca="false">IF(ISERROR(G298/$U298),0,G298/$U298)</f>
        <v>0</v>
      </c>
      <c r="Y298" s="202" t="n">
        <f aca="false">IF(ISERROR(H298/$U298),0,H298/$U298)</f>
        <v>0</v>
      </c>
      <c r="Z298" s="202" t="n">
        <f aca="false">IF(ISERROR(I298/$U298),0,I298/$U298)</f>
        <v>0</v>
      </c>
      <c r="AA298" s="202" t="n">
        <f aca="false">IF(ISERROR(J298/$U298),0,J298/$U298)</f>
        <v>0</v>
      </c>
      <c r="AB298" s="199" t="n">
        <f aca="false">SUM(V298:AA298)</f>
        <v>0</v>
      </c>
      <c r="AC298" s="202" t="n">
        <f aca="false">IF(ISERROR(L298/$U298),0,L298/$U298)</f>
        <v>0</v>
      </c>
    </row>
    <row r="299" customFormat="false" ht="14.65" hidden="true" customHeight="false" outlineLevel="0" collapsed="false">
      <c r="A299" s="195" t="s">
        <v>485</v>
      </c>
      <c r="B299" s="116" t="s">
        <v>142</v>
      </c>
      <c r="C299" s="196" t="s">
        <v>397</v>
      </c>
      <c r="D299" s="244" t="s">
        <v>629</v>
      </c>
      <c r="E299" s="198" t="n">
        <v>0</v>
      </c>
      <c r="F299" s="198" t="n">
        <v>0</v>
      </c>
      <c r="G299" s="198" t="n">
        <v>0</v>
      </c>
      <c r="H299" s="198" t="n">
        <v>0</v>
      </c>
      <c r="I299" s="198" t="n">
        <v>0</v>
      </c>
      <c r="J299" s="198" t="n">
        <v>0</v>
      </c>
      <c r="K299" s="199" t="n">
        <f aca="false">SUM(E299:J299)</f>
        <v>0</v>
      </c>
      <c r="L299" s="198" t="n">
        <v>0</v>
      </c>
      <c r="M299" s="29"/>
      <c r="P299" s="223" t="n">
        <f aca="false">K299/$K$22</f>
        <v>0</v>
      </c>
      <c r="Q299" s="224" t="n">
        <f aca="false">RANK(P299,$P$221:$P$396)</f>
        <v>28</v>
      </c>
      <c r="R299" s="225" t="n">
        <f aca="false">L299/$L$22</f>
        <v>0</v>
      </c>
      <c r="S299" s="224" t="n">
        <f aca="false">RANK(R299,$R$221:$R$396)</f>
        <v>79</v>
      </c>
      <c r="U299" s="245" t="e">
        <f aca="false">VLOOKUP(D299,DVactu!$A$2:$D$198,4,0)</f>
        <v>#N/A</v>
      </c>
      <c r="V299" s="202" t="n">
        <f aca="false">IF(ISERROR(E299/$U299),0,E299/$U299)</f>
        <v>0</v>
      </c>
      <c r="W299" s="202" t="n">
        <f aca="false">IF(ISERROR(F299/$U299),0,F299/$U299)</f>
        <v>0</v>
      </c>
      <c r="X299" s="202" t="n">
        <f aca="false">IF(ISERROR(G299/$U299),0,G299/$U299)</f>
        <v>0</v>
      </c>
      <c r="Y299" s="202" t="n">
        <f aca="false">IF(ISERROR(H299/$U299),0,H299/$U299)</f>
        <v>0</v>
      </c>
      <c r="Z299" s="202" t="n">
        <f aca="false">IF(ISERROR(I299/$U299),0,I299/$U299)</f>
        <v>0</v>
      </c>
      <c r="AA299" s="202" t="n">
        <f aca="false">IF(ISERROR(J299/$U299),0,J299/$U299)</f>
        <v>0</v>
      </c>
      <c r="AB299" s="199" t="n">
        <f aca="false">SUM(V299:AA299)</f>
        <v>0</v>
      </c>
      <c r="AC299" s="202" t="n">
        <f aca="false">IF(ISERROR(L299/$U299),0,L299/$U299)</f>
        <v>0</v>
      </c>
    </row>
    <row r="300" customFormat="false" ht="14.65" hidden="true" customHeight="false" outlineLevel="0" collapsed="false">
      <c r="A300" s="195" t="s">
        <v>485</v>
      </c>
      <c r="B300" s="116" t="s">
        <v>142</v>
      </c>
      <c r="C300" s="196" t="s">
        <v>630</v>
      </c>
      <c r="D300" s="244" t="s">
        <v>631</v>
      </c>
      <c r="E300" s="198" t="n">
        <v>0</v>
      </c>
      <c r="F300" s="198" t="n">
        <v>0</v>
      </c>
      <c r="G300" s="198" t="n">
        <v>0</v>
      </c>
      <c r="H300" s="198" t="n">
        <v>0</v>
      </c>
      <c r="I300" s="198" t="n">
        <v>0</v>
      </c>
      <c r="J300" s="198" t="n">
        <v>0</v>
      </c>
      <c r="K300" s="199" t="n">
        <f aca="false">SUM(E300:J300)</f>
        <v>0</v>
      </c>
      <c r="L300" s="198" t="n">
        <v>0</v>
      </c>
      <c r="M300" s="29"/>
      <c r="P300" s="223" t="n">
        <f aca="false">K300/$K$22</f>
        <v>0</v>
      </c>
      <c r="Q300" s="224" t="n">
        <f aca="false">RANK(P300,$P$221:$P$396)</f>
        <v>28</v>
      </c>
      <c r="R300" s="225" t="n">
        <f aca="false">L300/$L$22</f>
        <v>0</v>
      </c>
      <c r="S300" s="224" t="n">
        <f aca="false">RANK(R300,$R$221:$R$396)</f>
        <v>79</v>
      </c>
      <c r="U300" s="245" t="e">
        <f aca="false">VLOOKUP(D300,DVactu!$A$2:$D$198,4,0)</f>
        <v>#N/A</v>
      </c>
      <c r="V300" s="202" t="n">
        <f aca="false">IF(ISERROR(E300/$U300),0,E300/$U300)</f>
        <v>0</v>
      </c>
      <c r="W300" s="202" t="n">
        <f aca="false">IF(ISERROR(F300/$U300),0,F300/$U300)</f>
        <v>0</v>
      </c>
      <c r="X300" s="202" t="n">
        <f aca="false">IF(ISERROR(G300/$U300),0,G300/$U300)</f>
        <v>0</v>
      </c>
      <c r="Y300" s="202" t="n">
        <f aca="false">IF(ISERROR(H300/$U300),0,H300/$U300)</f>
        <v>0</v>
      </c>
      <c r="Z300" s="202" t="n">
        <f aca="false">IF(ISERROR(I300/$U300),0,I300/$U300)</f>
        <v>0</v>
      </c>
      <c r="AA300" s="202" t="n">
        <f aca="false">IF(ISERROR(J300/$U300),0,J300/$U300)</f>
        <v>0</v>
      </c>
      <c r="AB300" s="199" t="n">
        <f aca="false">SUM(V300:AA300)</f>
        <v>0</v>
      </c>
      <c r="AC300" s="202" t="n">
        <f aca="false">IF(ISERROR(L300/$U300),0,L300/$U300)</f>
        <v>0</v>
      </c>
    </row>
    <row r="301" customFormat="false" ht="14.65" hidden="true" customHeight="false" outlineLevel="0" collapsed="false">
      <c r="A301" s="195" t="s">
        <v>485</v>
      </c>
      <c r="B301" s="116" t="s">
        <v>142</v>
      </c>
      <c r="C301" s="196" t="s">
        <v>632</v>
      </c>
      <c r="D301" s="244" t="s">
        <v>633</v>
      </c>
      <c r="E301" s="198" t="n">
        <v>0</v>
      </c>
      <c r="F301" s="198" t="n">
        <v>0</v>
      </c>
      <c r="G301" s="198" t="n">
        <v>0</v>
      </c>
      <c r="H301" s="198" t="n">
        <v>0</v>
      </c>
      <c r="I301" s="198" t="n">
        <v>0</v>
      </c>
      <c r="J301" s="198" t="n">
        <v>0</v>
      </c>
      <c r="K301" s="199" t="n">
        <f aca="false">SUM(E301:J301)</f>
        <v>0</v>
      </c>
      <c r="L301" s="198" t="n">
        <v>0</v>
      </c>
      <c r="M301" s="29"/>
      <c r="P301" s="223" t="n">
        <f aca="false">K301/$K$22</f>
        <v>0</v>
      </c>
      <c r="Q301" s="224" t="n">
        <f aca="false">RANK(P301,$P$221:$P$396)</f>
        <v>28</v>
      </c>
      <c r="R301" s="225" t="n">
        <f aca="false">L301/$L$22</f>
        <v>0</v>
      </c>
      <c r="S301" s="224" t="n">
        <f aca="false">RANK(R301,$R$221:$R$396)</f>
        <v>79</v>
      </c>
      <c r="U301" s="245" t="e">
        <f aca="false">VLOOKUP(D301,DVactu!$A$2:$D$198,4,0)</f>
        <v>#N/A</v>
      </c>
      <c r="V301" s="202" t="n">
        <f aca="false">IF(ISERROR(E301/$U301),0,E301/$U301)</f>
        <v>0</v>
      </c>
      <c r="W301" s="202" t="n">
        <f aca="false">IF(ISERROR(F301/$U301),0,F301/$U301)</f>
        <v>0</v>
      </c>
      <c r="X301" s="202" t="n">
        <f aca="false">IF(ISERROR(G301/$U301),0,G301/$U301)</f>
        <v>0</v>
      </c>
      <c r="Y301" s="202" t="n">
        <f aca="false">IF(ISERROR(H301/$U301),0,H301/$U301)</f>
        <v>0</v>
      </c>
      <c r="Z301" s="202" t="n">
        <f aca="false">IF(ISERROR(I301/$U301),0,I301/$U301)</f>
        <v>0</v>
      </c>
      <c r="AA301" s="202" t="n">
        <f aca="false">IF(ISERROR(J301/$U301),0,J301/$U301)</f>
        <v>0</v>
      </c>
      <c r="AB301" s="199" t="n">
        <f aca="false">SUM(V301:AA301)</f>
        <v>0</v>
      </c>
      <c r="AC301" s="202" t="n">
        <f aca="false">IF(ISERROR(L301/$U301),0,L301/$U301)</f>
        <v>0</v>
      </c>
    </row>
    <row r="302" customFormat="false" ht="14.65" hidden="true" customHeight="false" outlineLevel="0" collapsed="false">
      <c r="A302" s="195" t="s">
        <v>485</v>
      </c>
      <c r="B302" s="116" t="s">
        <v>142</v>
      </c>
      <c r="C302" s="196" t="s">
        <v>634</v>
      </c>
      <c r="D302" s="244" t="s">
        <v>635</v>
      </c>
      <c r="E302" s="198" t="n">
        <v>0</v>
      </c>
      <c r="F302" s="198" t="n">
        <v>0</v>
      </c>
      <c r="G302" s="198" t="n">
        <v>0</v>
      </c>
      <c r="H302" s="198" t="n">
        <v>0</v>
      </c>
      <c r="I302" s="198" t="n">
        <v>0</v>
      </c>
      <c r="J302" s="198" t="n">
        <v>0</v>
      </c>
      <c r="K302" s="199" t="n">
        <f aca="false">SUM(E302:J302)</f>
        <v>0</v>
      </c>
      <c r="L302" s="198" t="n">
        <v>0</v>
      </c>
      <c r="M302" s="29"/>
      <c r="P302" s="223" t="n">
        <f aca="false">K302/$K$22</f>
        <v>0</v>
      </c>
      <c r="Q302" s="224" t="n">
        <f aca="false">RANK(P302,$P$221:$P$396)</f>
        <v>28</v>
      </c>
      <c r="R302" s="225" t="n">
        <f aca="false">L302/$L$22</f>
        <v>0</v>
      </c>
      <c r="S302" s="224" t="n">
        <f aca="false">RANK(R302,$R$221:$R$396)</f>
        <v>79</v>
      </c>
      <c r="U302" s="245" t="e">
        <f aca="false">VLOOKUP(D302,DVactu!$A$2:$D$198,4,0)</f>
        <v>#N/A</v>
      </c>
      <c r="V302" s="202" t="n">
        <f aca="false">IF(ISERROR(E302/$U302),0,E302/$U302)</f>
        <v>0</v>
      </c>
      <c r="W302" s="202" t="n">
        <f aca="false">IF(ISERROR(F302/$U302),0,F302/$U302)</f>
        <v>0</v>
      </c>
      <c r="X302" s="202" t="n">
        <f aca="false">IF(ISERROR(G302/$U302),0,G302/$U302)</f>
        <v>0</v>
      </c>
      <c r="Y302" s="202" t="n">
        <f aca="false">IF(ISERROR(H302/$U302),0,H302/$U302)</f>
        <v>0</v>
      </c>
      <c r="Z302" s="202" t="n">
        <f aca="false">IF(ISERROR(I302/$U302),0,I302/$U302)</f>
        <v>0</v>
      </c>
      <c r="AA302" s="202" t="n">
        <f aca="false">IF(ISERROR(J302/$U302),0,J302/$U302)</f>
        <v>0</v>
      </c>
      <c r="AB302" s="199" t="n">
        <f aca="false">SUM(V302:AA302)</f>
        <v>0</v>
      </c>
      <c r="AC302" s="202" t="n">
        <f aca="false">IF(ISERROR(L302/$U302),0,L302/$U302)</f>
        <v>0</v>
      </c>
    </row>
    <row r="303" customFormat="false" ht="14.65" hidden="true" customHeight="false" outlineLevel="0" collapsed="false">
      <c r="A303" s="195" t="s">
        <v>485</v>
      </c>
      <c r="B303" s="116" t="s">
        <v>142</v>
      </c>
      <c r="C303" s="196" t="s">
        <v>318</v>
      </c>
      <c r="D303" s="244" t="s">
        <v>636</v>
      </c>
      <c r="E303" s="198" t="n">
        <v>0</v>
      </c>
      <c r="F303" s="198" t="n">
        <v>0</v>
      </c>
      <c r="G303" s="198" t="n">
        <v>0</v>
      </c>
      <c r="H303" s="198" t="n">
        <v>0</v>
      </c>
      <c r="I303" s="198" t="n">
        <v>0</v>
      </c>
      <c r="J303" s="198" t="n">
        <v>0</v>
      </c>
      <c r="K303" s="199" t="n">
        <f aca="false">SUM(E303:J303)</f>
        <v>0</v>
      </c>
      <c r="L303" s="198" t="n">
        <v>0</v>
      </c>
      <c r="M303" s="29"/>
      <c r="P303" s="223" t="n">
        <f aca="false">K303/$K$22</f>
        <v>0</v>
      </c>
      <c r="Q303" s="224" t="n">
        <f aca="false">RANK(P303,$P$221:$P$396)</f>
        <v>28</v>
      </c>
      <c r="R303" s="225" t="n">
        <f aca="false">L303/$L$22</f>
        <v>0</v>
      </c>
      <c r="S303" s="224" t="n">
        <f aca="false">RANK(R303,$R$221:$R$396)</f>
        <v>79</v>
      </c>
      <c r="U303" s="245" t="e">
        <f aca="false">VLOOKUP(D303,DVactu!$A$2:$D$198,4,0)</f>
        <v>#N/A</v>
      </c>
      <c r="V303" s="202" t="n">
        <f aca="false">IF(ISERROR(E303/$U303),0,E303/$U303)</f>
        <v>0</v>
      </c>
      <c r="W303" s="202" t="n">
        <f aca="false">IF(ISERROR(F303/$U303),0,F303/$U303)</f>
        <v>0</v>
      </c>
      <c r="X303" s="202" t="n">
        <f aca="false">IF(ISERROR(G303/$U303),0,G303/$U303)</f>
        <v>0</v>
      </c>
      <c r="Y303" s="202" t="n">
        <f aca="false">IF(ISERROR(H303/$U303),0,H303/$U303)</f>
        <v>0</v>
      </c>
      <c r="Z303" s="202" t="n">
        <f aca="false">IF(ISERROR(I303/$U303),0,I303/$U303)</f>
        <v>0</v>
      </c>
      <c r="AA303" s="202" t="n">
        <f aca="false">IF(ISERROR(J303/$U303),0,J303/$U303)</f>
        <v>0</v>
      </c>
      <c r="AB303" s="199" t="n">
        <f aca="false">SUM(V303:AA303)</f>
        <v>0</v>
      </c>
      <c r="AC303" s="202" t="n">
        <f aca="false">IF(ISERROR(L303/$U303),0,L303/$U303)</f>
        <v>0</v>
      </c>
    </row>
    <row r="304" customFormat="false" ht="14.65" hidden="true" customHeight="false" outlineLevel="0" collapsed="false">
      <c r="A304" s="195" t="s">
        <v>485</v>
      </c>
      <c r="B304" s="116" t="s">
        <v>142</v>
      </c>
      <c r="C304" s="196" t="s">
        <v>637</v>
      </c>
      <c r="D304" s="244" t="s">
        <v>638</v>
      </c>
      <c r="E304" s="198" t="n">
        <v>0</v>
      </c>
      <c r="F304" s="198" t="n">
        <v>0</v>
      </c>
      <c r="G304" s="198" t="n">
        <v>0</v>
      </c>
      <c r="H304" s="198" t="n">
        <v>0</v>
      </c>
      <c r="I304" s="198" t="n">
        <v>0</v>
      </c>
      <c r="J304" s="198" t="n">
        <v>0</v>
      </c>
      <c r="K304" s="199" t="n">
        <f aca="false">SUM(E304:J304)</f>
        <v>0</v>
      </c>
      <c r="L304" s="198" t="n">
        <v>0</v>
      </c>
      <c r="M304" s="29"/>
      <c r="P304" s="223" t="n">
        <f aca="false">K304/$K$22</f>
        <v>0</v>
      </c>
      <c r="Q304" s="224" t="n">
        <f aca="false">RANK(P304,$P$221:$P$396)</f>
        <v>28</v>
      </c>
      <c r="R304" s="225" t="n">
        <f aca="false">L304/$L$22</f>
        <v>0</v>
      </c>
      <c r="S304" s="224" t="n">
        <f aca="false">RANK(R304,$R$221:$R$396)</f>
        <v>79</v>
      </c>
      <c r="U304" s="245" t="e">
        <f aca="false">VLOOKUP(D304,DVactu!$A$2:$D$198,4,0)</f>
        <v>#N/A</v>
      </c>
      <c r="V304" s="202" t="n">
        <f aca="false">IF(ISERROR(E304/$U304),0,E304/$U304)</f>
        <v>0</v>
      </c>
      <c r="W304" s="202" t="n">
        <f aca="false">IF(ISERROR(F304/$U304),0,F304/$U304)</f>
        <v>0</v>
      </c>
      <c r="X304" s="202" t="n">
        <f aca="false">IF(ISERROR(G304/$U304),0,G304/$U304)</f>
        <v>0</v>
      </c>
      <c r="Y304" s="202" t="n">
        <f aca="false">IF(ISERROR(H304/$U304),0,H304/$U304)</f>
        <v>0</v>
      </c>
      <c r="Z304" s="202" t="n">
        <f aca="false">IF(ISERROR(I304/$U304),0,I304/$U304)</f>
        <v>0</v>
      </c>
      <c r="AA304" s="202" t="n">
        <f aca="false">IF(ISERROR(J304/$U304),0,J304/$U304)</f>
        <v>0</v>
      </c>
      <c r="AB304" s="199" t="n">
        <f aca="false">SUM(V304:AA304)</f>
        <v>0</v>
      </c>
      <c r="AC304" s="202" t="n">
        <f aca="false">IF(ISERROR(L304/$U304),0,L304/$U304)</f>
        <v>0</v>
      </c>
    </row>
    <row r="305" customFormat="false" ht="14.65" hidden="true" customHeight="false" outlineLevel="0" collapsed="false">
      <c r="A305" s="195" t="s">
        <v>485</v>
      </c>
      <c r="B305" s="116" t="s">
        <v>142</v>
      </c>
      <c r="C305" s="196" t="s">
        <v>639</v>
      </c>
      <c r="D305" s="244" t="s">
        <v>640</v>
      </c>
      <c r="E305" s="198" t="n">
        <v>0</v>
      </c>
      <c r="F305" s="198" t="n">
        <v>0</v>
      </c>
      <c r="G305" s="198" t="n">
        <v>0</v>
      </c>
      <c r="H305" s="198" t="n">
        <v>0</v>
      </c>
      <c r="I305" s="198" t="n">
        <v>0</v>
      </c>
      <c r="J305" s="198" t="n">
        <v>0</v>
      </c>
      <c r="K305" s="199" t="n">
        <f aca="false">SUM(E305:J305)</f>
        <v>0</v>
      </c>
      <c r="L305" s="198" t="n">
        <v>0</v>
      </c>
      <c r="M305" s="29"/>
      <c r="P305" s="223" t="n">
        <f aca="false">K305/$K$22</f>
        <v>0</v>
      </c>
      <c r="Q305" s="224" t="n">
        <f aca="false">RANK(P305,$P$221:$P$396)</f>
        <v>28</v>
      </c>
      <c r="R305" s="225" t="n">
        <f aca="false">L305/$L$22</f>
        <v>0</v>
      </c>
      <c r="S305" s="224" t="n">
        <f aca="false">RANK(R305,$R$221:$R$396)</f>
        <v>79</v>
      </c>
      <c r="U305" s="245" t="e">
        <f aca="false">VLOOKUP(D305,DVactu!$A$2:$D$198,4,0)</f>
        <v>#N/A</v>
      </c>
      <c r="V305" s="202" t="n">
        <f aca="false">IF(ISERROR(E305/$U305),0,E305/$U305)</f>
        <v>0</v>
      </c>
      <c r="W305" s="202" t="n">
        <f aca="false">IF(ISERROR(F305/$U305),0,F305/$U305)</f>
        <v>0</v>
      </c>
      <c r="X305" s="202" t="n">
        <f aca="false">IF(ISERROR(G305/$U305),0,G305/$U305)</f>
        <v>0</v>
      </c>
      <c r="Y305" s="202" t="n">
        <f aca="false">IF(ISERROR(H305/$U305),0,H305/$U305)</f>
        <v>0</v>
      </c>
      <c r="Z305" s="202" t="n">
        <f aca="false">IF(ISERROR(I305/$U305),0,I305/$U305)</f>
        <v>0</v>
      </c>
      <c r="AA305" s="202" t="n">
        <f aca="false">IF(ISERROR(J305/$U305),0,J305/$U305)</f>
        <v>0</v>
      </c>
      <c r="AB305" s="199" t="n">
        <f aca="false">SUM(V305:AA305)</f>
        <v>0</v>
      </c>
      <c r="AC305" s="202" t="n">
        <f aca="false">IF(ISERROR(L305/$U305),0,L305/$U305)</f>
        <v>0</v>
      </c>
    </row>
    <row r="306" customFormat="false" ht="14.65" hidden="true" customHeight="false" outlineLevel="0" collapsed="false">
      <c r="A306" s="195" t="s">
        <v>485</v>
      </c>
      <c r="B306" s="116" t="s">
        <v>142</v>
      </c>
      <c r="C306" s="196" t="s">
        <v>373</v>
      </c>
      <c r="D306" s="244" t="s">
        <v>641</v>
      </c>
      <c r="E306" s="198" t="n">
        <v>0</v>
      </c>
      <c r="F306" s="198" t="n">
        <v>0</v>
      </c>
      <c r="G306" s="198" t="n">
        <v>0</v>
      </c>
      <c r="H306" s="198" t="n">
        <v>0</v>
      </c>
      <c r="I306" s="198" t="n">
        <v>0</v>
      </c>
      <c r="J306" s="198" t="n">
        <v>0</v>
      </c>
      <c r="K306" s="199" t="n">
        <f aca="false">SUM(E306:J306)</f>
        <v>0</v>
      </c>
      <c r="L306" s="198" t="n">
        <v>0</v>
      </c>
      <c r="M306" s="29"/>
      <c r="P306" s="223" t="n">
        <f aca="false">K306/$K$22</f>
        <v>0</v>
      </c>
      <c r="Q306" s="224" t="n">
        <f aca="false">RANK(P306,$P$221:$P$396)</f>
        <v>28</v>
      </c>
      <c r="R306" s="225" t="n">
        <f aca="false">L306/$L$22</f>
        <v>0</v>
      </c>
      <c r="S306" s="224" t="n">
        <f aca="false">RANK(R306,$R$221:$R$396)</f>
        <v>79</v>
      </c>
      <c r="U306" s="245" t="e">
        <f aca="false">VLOOKUP(D306,DVactu!$A$2:$D$198,4,0)</f>
        <v>#N/A</v>
      </c>
      <c r="V306" s="202" t="n">
        <f aca="false">IF(ISERROR(E306/$U306),0,E306/$U306)</f>
        <v>0</v>
      </c>
      <c r="W306" s="202" t="n">
        <f aca="false">IF(ISERROR(F306/$U306),0,F306/$U306)</f>
        <v>0</v>
      </c>
      <c r="X306" s="202" t="n">
        <f aca="false">IF(ISERROR(G306/$U306),0,G306/$U306)</f>
        <v>0</v>
      </c>
      <c r="Y306" s="202" t="n">
        <f aca="false">IF(ISERROR(H306/$U306),0,H306/$U306)</f>
        <v>0</v>
      </c>
      <c r="Z306" s="202" t="n">
        <f aca="false">IF(ISERROR(I306/$U306),0,I306/$U306)</f>
        <v>0</v>
      </c>
      <c r="AA306" s="202" t="n">
        <f aca="false">IF(ISERROR(J306/$U306),0,J306/$U306)</f>
        <v>0</v>
      </c>
      <c r="AB306" s="199" t="n">
        <f aca="false">SUM(V306:AA306)</f>
        <v>0</v>
      </c>
      <c r="AC306" s="202" t="n">
        <f aca="false">IF(ISERROR(L306/$U306),0,L306/$U306)</f>
        <v>0</v>
      </c>
    </row>
    <row r="307" customFormat="false" ht="14.65" hidden="true" customHeight="false" outlineLevel="0" collapsed="false">
      <c r="A307" s="195" t="s">
        <v>485</v>
      </c>
      <c r="B307" s="116" t="s">
        <v>142</v>
      </c>
      <c r="C307" s="196" t="s">
        <v>642</v>
      </c>
      <c r="D307" s="244" t="s">
        <v>643</v>
      </c>
      <c r="E307" s="198" t="n">
        <v>0</v>
      </c>
      <c r="F307" s="198" t="n">
        <v>0</v>
      </c>
      <c r="G307" s="198" t="n">
        <v>0</v>
      </c>
      <c r="H307" s="198" t="n">
        <v>0</v>
      </c>
      <c r="I307" s="198" t="n">
        <v>0</v>
      </c>
      <c r="J307" s="198" t="n">
        <v>0</v>
      </c>
      <c r="K307" s="199" t="n">
        <f aca="false">SUM(E307:J307)</f>
        <v>0</v>
      </c>
      <c r="L307" s="198" t="n">
        <v>0</v>
      </c>
      <c r="M307" s="29"/>
      <c r="P307" s="223" t="n">
        <f aca="false">K307/$K$22</f>
        <v>0</v>
      </c>
      <c r="Q307" s="224" t="n">
        <f aca="false">RANK(P307,$P$221:$P$396)</f>
        <v>28</v>
      </c>
      <c r="R307" s="225" t="n">
        <f aca="false">L307/$L$22</f>
        <v>0</v>
      </c>
      <c r="S307" s="224" t="n">
        <f aca="false">RANK(R307,$R$221:$R$396)</f>
        <v>79</v>
      </c>
      <c r="U307" s="245" t="e">
        <f aca="false">VLOOKUP(D307,DVactu!$A$2:$D$198,4,0)</f>
        <v>#N/A</v>
      </c>
      <c r="V307" s="202" t="n">
        <f aca="false">IF(ISERROR(E307/$U307),0,E307/$U307)</f>
        <v>0</v>
      </c>
      <c r="W307" s="202" t="n">
        <f aca="false">IF(ISERROR(F307/$U307),0,F307/$U307)</f>
        <v>0</v>
      </c>
      <c r="X307" s="202" t="n">
        <f aca="false">IF(ISERROR(G307/$U307),0,G307/$U307)</f>
        <v>0</v>
      </c>
      <c r="Y307" s="202" t="n">
        <f aca="false">IF(ISERROR(H307/$U307),0,H307/$U307)</f>
        <v>0</v>
      </c>
      <c r="Z307" s="202" t="n">
        <f aca="false">IF(ISERROR(I307/$U307),0,I307/$U307)</f>
        <v>0</v>
      </c>
      <c r="AA307" s="202" t="n">
        <f aca="false">IF(ISERROR(J307/$U307),0,J307/$U307)</f>
        <v>0</v>
      </c>
      <c r="AB307" s="199" t="n">
        <f aca="false">SUM(V307:AA307)</f>
        <v>0</v>
      </c>
      <c r="AC307" s="202" t="n">
        <f aca="false">IF(ISERROR(L307/$U307),0,L307/$U307)</f>
        <v>0</v>
      </c>
    </row>
    <row r="308" customFormat="false" ht="14.65" hidden="true" customHeight="false" outlineLevel="0" collapsed="false">
      <c r="A308" s="195" t="s">
        <v>485</v>
      </c>
      <c r="B308" s="116" t="s">
        <v>142</v>
      </c>
      <c r="C308" s="196" t="s">
        <v>644</v>
      </c>
      <c r="D308" s="244" t="s">
        <v>645</v>
      </c>
      <c r="E308" s="198" t="n">
        <v>0</v>
      </c>
      <c r="F308" s="198" t="n">
        <v>0</v>
      </c>
      <c r="G308" s="198" t="n">
        <v>0</v>
      </c>
      <c r="H308" s="198" t="n">
        <v>0</v>
      </c>
      <c r="I308" s="198" t="n">
        <v>0</v>
      </c>
      <c r="J308" s="198" t="n">
        <v>0</v>
      </c>
      <c r="K308" s="199" t="n">
        <f aca="false">SUM(E308:J308)</f>
        <v>0</v>
      </c>
      <c r="L308" s="198" t="n">
        <v>0</v>
      </c>
      <c r="M308" s="29"/>
      <c r="P308" s="223" t="n">
        <f aca="false">K308/$K$22</f>
        <v>0</v>
      </c>
      <c r="Q308" s="224" t="n">
        <f aca="false">RANK(P308,$P$221:$P$396)</f>
        <v>28</v>
      </c>
      <c r="R308" s="225" t="n">
        <f aca="false">L308/$L$22</f>
        <v>0</v>
      </c>
      <c r="S308" s="224" t="n">
        <f aca="false">RANK(R308,$R$221:$R$396)</f>
        <v>79</v>
      </c>
      <c r="U308" s="245" t="e">
        <f aca="false">VLOOKUP(D308,DVactu!$A$2:$D$198,4,0)</f>
        <v>#N/A</v>
      </c>
      <c r="V308" s="202" t="n">
        <f aca="false">IF(ISERROR(E308/$U308),0,E308/$U308)</f>
        <v>0</v>
      </c>
      <c r="W308" s="202" t="n">
        <f aca="false">IF(ISERROR(F308/$U308),0,F308/$U308)</f>
        <v>0</v>
      </c>
      <c r="X308" s="202" t="n">
        <f aca="false">IF(ISERROR(G308/$U308),0,G308/$U308)</f>
        <v>0</v>
      </c>
      <c r="Y308" s="202" t="n">
        <f aca="false">IF(ISERROR(H308/$U308),0,H308/$U308)</f>
        <v>0</v>
      </c>
      <c r="Z308" s="202" t="n">
        <f aca="false">IF(ISERROR(I308/$U308),0,I308/$U308)</f>
        <v>0</v>
      </c>
      <c r="AA308" s="202" t="n">
        <f aca="false">IF(ISERROR(J308/$U308),0,J308/$U308)</f>
        <v>0</v>
      </c>
      <c r="AB308" s="199" t="n">
        <f aca="false">SUM(V308:AA308)</f>
        <v>0</v>
      </c>
      <c r="AC308" s="202" t="n">
        <f aca="false">IF(ISERROR(L308/$U308),0,L308/$U308)</f>
        <v>0</v>
      </c>
    </row>
    <row r="309" customFormat="false" ht="14.65" hidden="true" customHeight="false" outlineLevel="0" collapsed="false">
      <c r="A309" s="195" t="s">
        <v>485</v>
      </c>
      <c r="B309" s="116" t="s">
        <v>142</v>
      </c>
      <c r="C309" s="196" t="s">
        <v>646</v>
      </c>
      <c r="D309" s="244" t="s">
        <v>647</v>
      </c>
      <c r="E309" s="198" t="n">
        <v>0</v>
      </c>
      <c r="F309" s="198" t="n">
        <v>0</v>
      </c>
      <c r="G309" s="198" t="n">
        <v>0</v>
      </c>
      <c r="H309" s="198" t="n">
        <v>0</v>
      </c>
      <c r="I309" s="198" t="n">
        <v>0</v>
      </c>
      <c r="J309" s="198" t="n">
        <v>0</v>
      </c>
      <c r="K309" s="199" t="n">
        <f aca="false">SUM(E309:J309)</f>
        <v>0</v>
      </c>
      <c r="L309" s="198" t="n">
        <v>904050</v>
      </c>
      <c r="M309" s="29"/>
      <c r="P309" s="223" t="n">
        <f aca="false">K309/$K$22</f>
        <v>0</v>
      </c>
      <c r="Q309" s="224" t="n">
        <f aca="false">RANK(P309,$P$221:$P$396)</f>
        <v>28</v>
      </c>
      <c r="R309" s="225" t="n">
        <f aca="false">L309/$L$22</f>
        <v>4.44839293298867E-005</v>
      </c>
      <c r="S309" s="224" t="n">
        <f aca="false">RANK(R309,$R$221:$R$396)</f>
        <v>60</v>
      </c>
      <c r="U309" s="245" t="e">
        <f aca="false">VLOOKUP(D309,DVactu!$A$2:$D$198,4,0)</f>
        <v>#N/A</v>
      </c>
      <c r="V309" s="202" t="n">
        <f aca="false">IF(ISERROR(E309/$U309),0,E309/$U309)</f>
        <v>0</v>
      </c>
      <c r="W309" s="202" t="n">
        <f aca="false">IF(ISERROR(F309/$U309),0,F309/$U309)</f>
        <v>0</v>
      </c>
      <c r="X309" s="202" t="n">
        <f aca="false">IF(ISERROR(G309/$U309),0,G309/$U309)</f>
        <v>0</v>
      </c>
      <c r="Y309" s="202" t="n">
        <f aca="false">IF(ISERROR(H309/$U309),0,H309/$U309)</f>
        <v>0</v>
      </c>
      <c r="Z309" s="202" t="n">
        <f aca="false">IF(ISERROR(I309/$U309),0,I309/$U309)</f>
        <v>0</v>
      </c>
      <c r="AA309" s="202" t="n">
        <f aca="false">IF(ISERROR(J309/$U309),0,J309/$U309)</f>
        <v>0</v>
      </c>
      <c r="AB309" s="199" t="n">
        <f aca="false">SUM(V309:AA309)</f>
        <v>0</v>
      </c>
      <c r="AC309" s="202" t="n">
        <f aca="false">IF(ISERROR(L309/$U309),0,L309/$U309)</f>
        <v>0</v>
      </c>
    </row>
    <row r="310" customFormat="false" ht="14.65" hidden="true" customHeight="false" outlineLevel="0" collapsed="false">
      <c r="A310" s="195" t="s">
        <v>485</v>
      </c>
      <c r="B310" s="116" t="s">
        <v>142</v>
      </c>
      <c r="C310" s="196" t="s">
        <v>648</v>
      </c>
      <c r="D310" s="244" t="s">
        <v>649</v>
      </c>
      <c r="E310" s="198" t="n">
        <v>0</v>
      </c>
      <c r="F310" s="198" t="n">
        <v>0</v>
      </c>
      <c r="G310" s="198" t="n">
        <v>0</v>
      </c>
      <c r="H310" s="198" t="n">
        <v>0</v>
      </c>
      <c r="I310" s="198" t="n">
        <v>0</v>
      </c>
      <c r="J310" s="198" t="n">
        <v>0</v>
      </c>
      <c r="K310" s="199" t="n">
        <f aca="false">SUM(E310:J310)</f>
        <v>0</v>
      </c>
      <c r="L310" s="198" t="n">
        <v>0</v>
      </c>
      <c r="M310" s="29"/>
      <c r="P310" s="223" t="n">
        <f aca="false">K310/$K$22</f>
        <v>0</v>
      </c>
      <c r="Q310" s="224" t="n">
        <f aca="false">RANK(P310,$P$221:$P$396)</f>
        <v>28</v>
      </c>
      <c r="R310" s="225" t="n">
        <f aca="false">L310/$L$22</f>
        <v>0</v>
      </c>
      <c r="S310" s="224" t="n">
        <f aca="false">RANK(R310,$R$221:$R$396)</f>
        <v>79</v>
      </c>
      <c r="U310" s="245" t="e">
        <f aca="false">VLOOKUP(D310,DVactu!$A$2:$D$198,4,0)</f>
        <v>#N/A</v>
      </c>
      <c r="V310" s="202" t="n">
        <f aca="false">IF(ISERROR(E310/$U310),0,E310/$U310)</f>
        <v>0</v>
      </c>
      <c r="W310" s="202" t="n">
        <f aca="false">IF(ISERROR(F310/$U310),0,F310/$U310)</f>
        <v>0</v>
      </c>
      <c r="X310" s="202" t="n">
        <f aca="false">IF(ISERROR(G310/$U310),0,G310/$U310)</f>
        <v>0</v>
      </c>
      <c r="Y310" s="202" t="n">
        <f aca="false">IF(ISERROR(H310/$U310),0,H310/$U310)</f>
        <v>0</v>
      </c>
      <c r="Z310" s="202" t="n">
        <f aca="false">IF(ISERROR(I310/$U310),0,I310/$U310)</f>
        <v>0</v>
      </c>
      <c r="AA310" s="202" t="n">
        <f aca="false">IF(ISERROR(J310/$U310),0,J310/$U310)</f>
        <v>0</v>
      </c>
      <c r="AB310" s="199" t="n">
        <f aca="false">SUM(V310:AA310)</f>
        <v>0</v>
      </c>
      <c r="AC310" s="202" t="n">
        <f aca="false">IF(ISERROR(L310/$U310),0,L310/$U310)</f>
        <v>0</v>
      </c>
    </row>
    <row r="311" customFormat="false" ht="14.65" hidden="true" customHeight="false" outlineLevel="0" collapsed="false">
      <c r="A311" s="195" t="s">
        <v>485</v>
      </c>
      <c r="B311" s="116" t="s">
        <v>142</v>
      </c>
      <c r="C311" s="196" t="s">
        <v>350</v>
      </c>
      <c r="D311" s="244" t="s">
        <v>650</v>
      </c>
      <c r="E311" s="198" t="n">
        <v>0</v>
      </c>
      <c r="F311" s="198" t="n">
        <v>0</v>
      </c>
      <c r="G311" s="198" t="n">
        <v>0</v>
      </c>
      <c r="H311" s="198" t="n">
        <v>0</v>
      </c>
      <c r="I311" s="198" t="n">
        <v>0</v>
      </c>
      <c r="J311" s="198" t="n">
        <v>0</v>
      </c>
      <c r="K311" s="199" t="n">
        <f aca="false">SUM(E311:J311)</f>
        <v>0</v>
      </c>
      <c r="L311" s="198" t="n">
        <v>0</v>
      </c>
      <c r="M311" s="29"/>
      <c r="P311" s="223" t="n">
        <f aca="false">K311/$K$22</f>
        <v>0</v>
      </c>
      <c r="Q311" s="224" t="n">
        <f aca="false">RANK(P311,$P$221:$P$396)</f>
        <v>28</v>
      </c>
      <c r="R311" s="225" t="n">
        <f aca="false">L311/$L$22</f>
        <v>0</v>
      </c>
      <c r="S311" s="224" t="n">
        <f aca="false">RANK(R311,$R$221:$R$396)</f>
        <v>79</v>
      </c>
      <c r="U311" s="245" t="e">
        <f aca="false">VLOOKUP(D311,DVactu!$A$2:$D$198,4,0)</f>
        <v>#N/A</v>
      </c>
      <c r="V311" s="202" t="n">
        <f aca="false">IF(ISERROR(E311/$U311),0,E311/$U311)</f>
        <v>0</v>
      </c>
      <c r="W311" s="202" t="n">
        <f aca="false">IF(ISERROR(F311/$U311),0,F311/$U311)</f>
        <v>0</v>
      </c>
      <c r="X311" s="202" t="n">
        <f aca="false">IF(ISERROR(G311/$U311),0,G311/$U311)</f>
        <v>0</v>
      </c>
      <c r="Y311" s="202" t="n">
        <f aca="false">IF(ISERROR(H311/$U311),0,H311/$U311)</f>
        <v>0</v>
      </c>
      <c r="Z311" s="202" t="n">
        <f aca="false">IF(ISERROR(I311/$U311),0,I311/$U311)</f>
        <v>0</v>
      </c>
      <c r="AA311" s="202" t="n">
        <f aca="false">IF(ISERROR(J311/$U311),0,J311/$U311)</f>
        <v>0</v>
      </c>
      <c r="AB311" s="199" t="n">
        <f aca="false">SUM(V311:AA311)</f>
        <v>0</v>
      </c>
      <c r="AC311" s="202" t="n">
        <f aca="false">IF(ISERROR(L311/$U311),0,L311/$U311)</f>
        <v>0</v>
      </c>
    </row>
    <row r="312" customFormat="false" ht="14.65" hidden="true" customHeight="false" outlineLevel="0" collapsed="false">
      <c r="A312" s="195" t="s">
        <v>485</v>
      </c>
      <c r="B312" s="116" t="s">
        <v>142</v>
      </c>
      <c r="C312" s="196" t="s">
        <v>326</v>
      </c>
      <c r="D312" s="244" t="s">
        <v>651</v>
      </c>
      <c r="E312" s="198" t="n">
        <v>0</v>
      </c>
      <c r="F312" s="198" t="n">
        <v>0</v>
      </c>
      <c r="G312" s="198" t="n">
        <v>0</v>
      </c>
      <c r="H312" s="198" t="n">
        <v>0</v>
      </c>
      <c r="I312" s="198" t="n">
        <v>0</v>
      </c>
      <c r="J312" s="198" t="n">
        <v>0</v>
      </c>
      <c r="K312" s="199" t="n">
        <f aca="false">SUM(E312:J312)</f>
        <v>0</v>
      </c>
      <c r="L312" s="198" t="n">
        <v>0</v>
      </c>
      <c r="M312" s="29"/>
      <c r="P312" s="223" t="n">
        <f aca="false">K312/$K$22</f>
        <v>0</v>
      </c>
      <c r="Q312" s="224" t="n">
        <f aca="false">RANK(P312,$P$221:$P$396)</f>
        <v>28</v>
      </c>
      <c r="R312" s="225" t="n">
        <f aca="false">L312/$L$22</f>
        <v>0</v>
      </c>
      <c r="S312" s="224" t="n">
        <f aca="false">RANK(R312,$R$221:$R$396)</f>
        <v>79</v>
      </c>
      <c r="U312" s="245" t="n">
        <f aca="false">VLOOKUP(D313,DVactu!$A$2:$D$198,4,0)</f>
        <v>15.0291599470843</v>
      </c>
      <c r="V312" s="202" t="n">
        <f aca="false">IF(ISERROR(E312/$U312),0,E312/$U312)</f>
        <v>0</v>
      </c>
      <c r="W312" s="202" t="n">
        <f aca="false">IF(ISERROR(F312/$U312),0,F312/$U312)</f>
        <v>0</v>
      </c>
      <c r="X312" s="202" t="n">
        <f aca="false">IF(ISERROR(G312/$U312),0,G312/$U312)</f>
        <v>0</v>
      </c>
      <c r="Y312" s="202" t="n">
        <f aca="false">IF(ISERROR(H312/$U312),0,H312/$U312)</f>
        <v>0</v>
      </c>
      <c r="Z312" s="202" t="n">
        <f aca="false">IF(ISERROR(I312/$U312),0,I312/$U312)</f>
        <v>0</v>
      </c>
      <c r="AA312" s="202" t="n">
        <f aca="false">IF(ISERROR(J312/$U312),0,J312/$U312)</f>
        <v>0</v>
      </c>
      <c r="AB312" s="199" t="n">
        <f aca="false">SUM(V312:AA312)</f>
        <v>0</v>
      </c>
      <c r="AC312" s="202" t="n">
        <f aca="false">IF(ISERROR(L312/$U312),0,L312/$U312)</f>
        <v>0</v>
      </c>
    </row>
    <row r="313" customFormat="false" ht="12.8" hidden="true" customHeight="false" outlineLevel="0" collapsed="false">
      <c r="A313" s="257" t="s">
        <v>485</v>
      </c>
      <c r="B313" s="257" t="s">
        <v>142</v>
      </c>
      <c r="C313" s="257" t="s">
        <v>321</v>
      </c>
      <c r="D313" s="244" t="s">
        <v>652</v>
      </c>
      <c r="E313" s="258" t="n">
        <v>7517189.68</v>
      </c>
      <c r="F313" s="258" t="n">
        <v>0</v>
      </c>
      <c r="G313" s="258" t="n">
        <v>3546590.39</v>
      </c>
      <c r="H313" s="258" t="n">
        <v>12324304</v>
      </c>
      <c r="I313" s="258" t="n">
        <v>3791238</v>
      </c>
      <c r="J313" s="258" t="n">
        <v>2250295.27</v>
      </c>
      <c r="K313" s="259" t="n">
        <f aca="false">SUM(E313:J313)</f>
        <v>29429617.34</v>
      </c>
      <c r="L313" s="258" t="n">
        <v>951322277.38</v>
      </c>
      <c r="M313" s="29"/>
      <c r="P313" s="253" t="n">
        <f aca="false">K313/$K$22</f>
        <v>0.0288348043768791</v>
      </c>
      <c r="Q313" s="254" t="n">
        <f aca="false">RANK(P313,$P$221:$P$396)</f>
        <v>10</v>
      </c>
      <c r="R313" s="223" t="n">
        <f aca="false">L313/$L$22</f>
        <v>0.0468099695336749</v>
      </c>
      <c r="S313" s="254" t="n">
        <f aca="false">RANK(R313,$R$221:$R$396)</f>
        <v>9</v>
      </c>
      <c r="U313" s="245" t="n">
        <f aca="false">VLOOKUP(D313,DVactu!$A$2:$D$198,4,0)</f>
        <v>15.0291599470843</v>
      </c>
      <c r="V313" s="202" t="n">
        <f aca="false">IF(ISERROR(E313/$U313),0,E313/$U313)</f>
        <v>500173.642869398</v>
      </c>
      <c r="W313" s="202" t="n">
        <f aca="false">IF(ISERROR(F313/$U313),0,F313/$U313)</f>
        <v>0</v>
      </c>
      <c r="X313" s="202" t="n">
        <f aca="false">IF(ISERROR(G313/$U313),0,G313/$U313)</f>
        <v>235980.613852476</v>
      </c>
      <c r="Y313" s="202" t="n">
        <f aca="false">IF(ISERROR(H313/$U313),0,H313/$U313)</f>
        <v>820026.138745762</v>
      </c>
      <c r="Z313" s="202" t="n">
        <f aca="false">IF(ISERROR(I313/$U313),0,I313/$U313)</f>
        <v>252258.809763716</v>
      </c>
      <c r="AA313" s="202" t="n">
        <f aca="false">IF(ISERROR(J313/$U313),0,J313/$U313)</f>
        <v>149728.612771638</v>
      </c>
      <c r="AB313" s="199" t="n">
        <f aca="false">SUM(V313:AA313)</f>
        <v>1958167.81800299</v>
      </c>
      <c r="AC313" s="202" t="n">
        <f aca="false">IF(ISERROR(L313/$U313),0,L313/$U313)</f>
        <v>63298433.2277706</v>
      </c>
    </row>
    <row r="314" customFormat="false" ht="14.65" hidden="true" customHeight="false" outlineLevel="0" collapsed="false">
      <c r="A314" s="246" t="s">
        <v>485</v>
      </c>
      <c r="B314" s="247" t="s">
        <v>142</v>
      </c>
      <c r="C314" s="247" t="s">
        <v>341</v>
      </c>
      <c r="D314" s="248" t="s">
        <v>653</v>
      </c>
      <c r="E314" s="198" t="n">
        <v>0</v>
      </c>
      <c r="F314" s="198" t="n">
        <v>0</v>
      </c>
      <c r="G314" s="198" t="n">
        <v>0</v>
      </c>
      <c r="H314" s="198" t="n">
        <v>0</v>
      </c>
      <c r="I314" s="198" t="n">
        <v>0</v>
      </c>
      <c r="J314" s="198" t="n">
        <v>0</v>
      </c>
      <c r="K314" s="249" t="n">
        <f aca="false">SUM(E314:J314)</f>
        <v>0</v>
      </c>
      <c r="L314" s="198" t="n">
        <v>795324.72</v>
      </c>
      <c r="M314" s="261" t="n">
        <f aca="false">K314*$O$15/1000</f>
        <v>0</v>
      </c>
      <c r="P314" s="253" t="n">
        <f aca="false">K314/$K$22</f>
        <v>0</v>
      </c>
      <c r="Q314" s="254" t="n">
        <f aca="false">RANK(P314,$P$221:$P$396)</f>
        <v>28</v>
      </c>
      <c r="R314" s="223" t="n">
        <f aca="false">L314/$L$22</f>
        <v>3.91340839984424E-005</v>
      </c>
      <c r="S314" s="254" t="n">
        <f aca="false">RANK(R314,$R$221:$R$396)</f>
        <v>64</v>
      </c>
      <c r="U314" s="245" t="n">
        <f aca="false">VLOOKUP(D314,DVactu!$A$2:$D$198,4,0)</f>
        <v>22.3414720013358</v>
      </c>
      <c r="V314" s="202" t="n">
        <f aca="false">IF(ISERROR(E314/$U314),0,E314/$U314)</f>
        <v>0</v>
      </c>
      <c r="W314" s="202" t="n">
        <f aca="false">IF(ISERROR(F314/$U314),0,F314/$U314)</f>
        <v>0</v>
      </c>
      <c r="X314" s="202" t="n">
        <f aca="false">IF(ISERROR(G314/$U314),0,G314/$U314)</f>
        <v>0</v>
      </c>
      <c r="Y314" s="202" t="n">
        <f aca="false">IF(ISERROR(H314/$U314),0,H314/$U314)</f>
        <v>0</v>
      </c>
      <c r="Z314" s="202" t="n">
        <f aca="false">IF(ISERROR(I314/$U314),0,I314/$U314)</f>
        <v>0</v>
      </c>
      <c r="AA314" s="202" t="n">
        <f aca="false">IF(ISERROR(J314/$U314),0,J314/$U314)</f>
        <v>0</v>
      </c>
      <c r="AB314" s="249" t="n">
        <f aca="false">SUM(V314:AA314)</f>
        <v>0</v>
      </c>
      <c r="AC314" s="202" t="n">
        <f aca="false">IF(ISERROR(L314/$U314),0,L314/$U314)</f>
        <v>35598.5818639187</v>
      </c>
    </row>
    <row r="315" customFormat="false" ht="14.65" hidden="true" customHeight="false" outlineLevel="0" collapsed="false">
      <c r="A315" s="195" t="s">
        <v>485</v>
      </c>
      <c r="B315" s="116" t="s">
        <v>142</v>
      </c>
      <c r="C315" s="196" t="s">
        <v>343</v>
      </c>
      <c r="D315" s="244" t="s">
        <v>654</v>
      </c>
      <c r="E315" s="198" t="n">
        <v>0</v>
      </c>
      <c r="F315" s="198" t="n">
        <v>0</v>
      </c>
      <c r="G315" s="198" t="n">
        <v>0</v>
      </c>
      <c r="H315" s="198" t="n">
        <v>0</v>
      </c>
      <c r="I315" s="198" t="n">
        <v>0</v>
      </c>
      <c r="J315" s="198" t="n">
        <v>0</v>
      </c>
      <c r="K315" s="199" t="n">
        <f aca="false">SUM(E315:J315)</f>
        <v>0</v>
      </c>
      <c r="L315" s="198" t="n">
        <v>24775489.92</v>
      </c>
      <c r="M315" s="29"/>
      <c r="P315" s="223" t="n">
        <f aca="false">K315/$K$22</f>
        <v>0</v>
      </c>
      <c r="Q315" s="224" t="n">
        <f aca="false">RANK(P315,$P$221:$P$396)</f>
        <v>28</v>
      </c>
      <c r="R315" s="225" t="n">
        <f aca="false">L315/$L$22</f>
        <v>0.00121908206704784</v>
      </c>
      <c r="S315" s="224" t="n">
        <f aca="false">RANK(R315,$R$221:$R$396)</f>
        <v>36</v>
      </c>
      <c r="U315" s="245" t="n">
        <f aca="false">VLOOKUP(D315,DVactu!$A$2:$D$198,4,0)</f>
        <v>14.1339393987664</v>
      </c>
      <c r="V315" s="202" t="n">
        <f aca="false">IF(ISERROR(E315/$U315),0,E315/$U315)</f>
        <v>0</v>
      </c>
      <c r="W315" s="202" t="n">
        <f aca="false">IF(ISERROR(F315/$U315),0,F315/$U315)</f>
        <v>0</v>
      </c>
      <c r="X315" s="202" t="n">
        <f aca="false">IF(ISERROR(G315/$U315),0,G315/$U315)</f>
        <v>0</v>
      </c>
      <c r="Y315" s="202" t="n">
        <f aca="false">IF(ISERROR(H315/$U315),0,H315/$U315)</f>
        <v>0</v>
      </c>
      <c r="Z315" s="202" t="n">
        <f aca="false">IF(ISERROR(I315/$U315),0,I315/$U315)</f>
        <v>0</v>
      </c>
      <c r="AA315" s="202" t="n">
        <f aca="false">IF(ISERROR(J315/$U315),0,J315/$U315)</f>
        <v>0</v>
      </c>
      <c r="AB315" s="199" t="n">
        <f aca="false">SUM(V315:AA315)</f>
        <v>0</v>
      </c>
      <c r="AC315" s="202" t="n">
        <f aca="false">IF(ISERROR(L315/$U315),0,L315/$U315)</f>
        <v>1752907.6091951</v>
      </c>
    </row>
    <row r="316" customFormat="false" ht="14.65" hidden="true" customHeight="false" outlineLevel="0" collapsed="false">
      <c r="A316" s="195" t="s">
        <v>485</v>
      </c>
      <c r="B316" s="116" t="s">
        <v>142</v>
      </c>
      <c r="C316" s="196" t="s">
        <v>332</v>
      </c>
      <c r="D316" s="244" t="s">
        <v>655</v>
      </c>
      <c r="E316" s="198" t="n">
        <v>0</v>
      </c>
      <c r="F316" s="198" t="n">
        <v>0</v>
      </c>
      <c r="G316" s="198" t="n">
        <v>0</v>
      </c>
      <c r="H316" s="198" t="n">
        <v>0</v>
      </c>
      <c r="I316" s="198" t="n">
        <v>0</v>
      </c>
      <c r="J316" s="198" t="n">
        <v>0</v>
      </c>
      <c r="K316" s="199" t="n">
        <f aca="false">SUM(E316:J316)</f>
        <v>0</v>
      </c>
      <c r="L316" s="198" t="n">
        <v>1125103.85</v>
      </c>
      <c r="M316" s="29"/>
      <c r="P316" s="223" t="n">
        <f aca="false">K316/$K$22</f>
        <v>0</v>
      </c>
      <c r="Q316" s="224" t="n">
        <f aca="false">RANK(P316,$P$221:$P$396)</f>
        <v>28</v>
      </c>
      <c r="R316" s="225" t="n">
        <f aca="false">L316/$L$22</f>
        <v>5.53609204714158E-005</v>
      </c>
      <c r="S316" s="224" t="n">
        <f aca="false">RANK(R316,$R$221:$R$396)</f>
        <v>56</v>
      </c>
      <c r="U316" s="245" t="n">
        <f aca="false">VLOOKUP(D316,DVactu!$A$2:$D$198,4,0)</f>
        <v>19.4111977610904</v>
      </c>
      <c r="V316" s="202" t="n">
        <f aca="false">IF(ISERROR(E316/$U316),0,E316/$U316)</f>
        <v>0</v>
      </c>
      <c r="W316" s="202" t="n">
        <f aca="false">IF(ISERROR(F316/$U316),0,F316/$U316)</f>
        <v>0</v>
      </c>
      <c r="X316" s="202" t="n">
        <f aca="false">IF(ISERROR(G316/$U316),0,G316/$U316)</f>
        <v>0</v>
      </c>
      <c r="Y316" s="202" t="n">
        <f aca="false">IF(ISERROR(H316/$U316),0,H316/$U316)</f>
        <v>0</v>
      </c>
      <c r="Z316" s="202" t="n">
        <f aca="false">IF(ISERROR(I316/$U316),0,I316/$U316)</f>
        <v>0</v>
      </c>
      <c r="AA316" s="202" t="n">
        <f aca="false">IF(ISERROR(J316/$U316),0,J316/$U316)</f>
        <v>0</v>
      </c>
      <c r="AB316" s="199" t="n">
        <f aca="false">SUM(V316:AA316)</f>
        <v>0</v>
      </c>
      <c r="AC316" s="202" t="n">
        <f aca="false">IF(ISERROR(L316/$U316),0,L316/$U316)</f>
        <v>57961.5881434819</v>
      </c>
    </row>
    <row r="317" customFormat="false" ht="14.65" hidden="true" customHeight="false" outlineLevel="0" collapsed="false">
      <c r="A317" s="195" t="s">
        <v>485</v>
      </c>
      <c r="B317" s="116" t="s">
        <v>142</v>
      </c>
      <c r="C317" s="196" t="s">
        <v>656</v>
      </c>
      <c r="D317" s="244" t="s">
        <v>657</v>
      </c>
      <c r="E317" s="198" t="n">
        <v>0</v>
      </c>
      <c r="F317" s="198" t="n">
        <v>0</v>
      </c>
      <c r="G317" s="198" t="n">
        <v>0</v>
      </c>
      <c r="H317" s="198" t="n">
        <v>0</v>
      </c>
      <c r="I317" s="198" t="n">
        <v>0</v>
      </c>
      <c r="J317" s="198" t="n">
        <v>0</v>
      </c>
      <c r="K317" s="199" t="n">
        <f aca="false">SUM(E317:J317)</f>
        <v>0</v>
      </c>
      <c r="L317" s="198" t="n">
        <v>28450000</v>
      </c>
      <c r="M317" s="29"/>
      <c r="P317" s="223" t="n">
        <f aca="false">K317/$K$22</f>
        <v>0</v>
      </c>
      <c r="Q317" s="224" t="n">
        <f aca="false">RANK(P317,$P$221:$P$396)</f>
        <v>28</v>
      </c>
      <c r="R317" s="225" t="n">
        <f aca="false">L317/$L$22</f>
        <v>0.00139988694146925</v>
      </c>
      <c r="S317" s="224" t="n">
        <f aca="false">RANK(R317,$R$221:$R$396)</f>
        <v>33</v>
      </c>
      <c r="U317" s="245" t="n">
        <f aca="false">VLOOKUP(D317,DVactu!$A$2:$D$198,4,0)</f>
        <v>14.1339393987664</v>
      </c>
      <c r="V317" s="202" t="n">
        <f aca="false">IF(ISERROR(E317/$U317),0,E317/$U317)</f>
        <v>0</v>
      </c>
      <c r="W317" s="202" t="n">
        <f aca="false">IF(ISERROR(F317/$U317),0,F317/$U317)</f>
        <v>0</v>
      </c>
      <c r="X317" s="202" t="n">
        <f aca="false">IF(ISERROR(G317/$U317),0,G317/$U317)</f>
        <v>0</v>
      </c>
      <c r="Y317" s="202" t="n">
        <f aca="false">IF(ISERROR(H317/$U317),0,H317/$U317)</f>
        <v>0</v>
      </c>
      <c r="Z317" s="202" t="n">
        <f aca="false">IF(ISERROR(I317/$U317),0,I317/$U317)</f>
        <v>0</v>
      </c>
      <c r="AA317" s="202" t="n">
        <f aca="false">IF(ISERROR(J317/$U317),0,J317/$U317)</f>
        <v>0</v>
      </c>
      <c r="AB317" s="199" t="n">
        <f aca="false">SUM(V317:AA317)</f>
        <v>0</v>
      </c>
      <c r="AC317" s="202" t="n">
        <f aca="false">IF(ISERROR(L317/$U317),0,L317/$U317)</f>
        <v>2012885.38158605</v>
      </c>
    </row>
    <row r="318" customFormat="false" ht="14.65" hidden="true" customHeight="false" outlineLevel="0" collapsed="false">
      <c r="A318" s="195" t="s">
        <v>485</v>
      </c>
      <c r="B318" s="116" t="s">
        <v>142</v>
      </c>
      <c r="C318" s="196" t="s">
        <v>345</v>
      </c>
      <c r="D318" s="244" t="s">
        <v>658</v>
      </c>
      <c r="E318" s="198" t="n">
        <v>0</v>
      </c>
      <c r="F318" s="198" t="n">
        <v>0</v>
      </c>
      <c r="G318" s="198" t="n">
        <v>0</v>
      </c>
      <c r="H318" s="198" t="n">
        <v>0</v>
      </c>
      <c r="I318" s="198" t="n">
        <v>0</v>
      </c>
      <c r="J318" s="198" t="n">
        <v>0</v>
      </c>
      <c r="K318" s="199" t="n">
        <f aca="false">SUM(E318:J318)</f>
        <v>0</v>
      </c>
      <c r="L318" s="198" t="n">
        <v>2147232.18</v>
      </c>
      <c r="M318" s="29"/>
      <c r="P318" s="223" t="n">
        <f aca="false">K318/$K$22</f>
        <v>0</v>
      </c>
      <c r="Q318" s="224" t="n">
        <f aca="false">RANK(P318,$P$221:$P$396)</f>
        <v>28</v>
      </c>
      <c r="R318" s="225" t="n">
        <f aca="false">L318/$L$22</f>
        <v>0.000105654913500336</v>
      </c>
      <c r="S318" s="224" t="n">
        <f aca="false">RANK(R318,$R$221:$R$396)</f>
        <v>51</v>
      </c>
      <c r="U318" s="245" t="n">
        <f aca="false">VLOOKUP(D318,DVactu!$A$2:$D$198,4,0)</f>
        <v>9.7604767109183</v>
      </c>
      <c r="V318" s="202" t="n">
        <f aca="false">IF(ISERROR(E318/$U318),0,E318/$U318)</f>
        <v>0</v>
      </c>
      <c r="W318" s="202" t="n">
        <f aca="false">IF(ISERROR(F318/$U318),0,F318/$U318)</f>
        <v>0</v>
      </c>
      <c r="X318" s="202" t="n">
        <f aca="false">IF(ISERROR(G318/$U318),0,G318/$U318)</f>
        <v>0</v>
      </c>
      <c r="Y318" s="202" t="n">
        <f aca="false">IF(ISERROR(H318/$U318),0,H318/$U318)</f>
        <v>0</v>
      </c>
      <c r="Z318" s="202" t="n">
        <f aca="false">IF(ISERROR(I318/$U318),0,I318/$U318)</f>
        <v>0</v>
      </c>
      <c r="AA318" s="202" t="n">
        <f aca="false">IF(ISERROR(J318/$U318),0,J318/$U318)</f>
        <v>0</v>
      </c>
      <c r="AB318" s="199" t="n">
        <f aca="false">SUM(V318:AA318)</f>
        <v>0</v>
      </c>
      <c r="AC318" s="202" t="n">
        <f aca="false">IF(ISERROR(L318/$U318),0,L318/$U318)</f>
        <v>219992.55196194</v>
      </c>
    </row>
    <row r="319" customFormat="false" ht="14.65" hidden="true" customHeight="false" outlineLevel="0" collapsed="false">
      <c r="A319" s="195" t="s">
        <v>485</v>
      </c>
      <c r="B319" s="116" t="s">
        <v>142</v>
      </c>
      <c r="C319" s="196" t="s">
        <v>352</v>
      </c>
      <c r="D319" s="244" t="s">
        <v>659</v>
      </c>
      <c r="E319" s="198" t="n">
        <v>6072084</v>
      </c>
      <c r="F319" s="198" t="n">
        <v>0</v>
      </c>
      <c r="G319" s="198" t="n">
        <v>141930</v>
      </c>
      <c r="H319" s="198" t="n">
        <v>0</v>
      </c>
      <c r="I319" s="198" t="n">
        <v>0</v>
      </c>
      <c r="J319" s="198" t="n">
        <v>0</v>
      </c>
      <c r="K319" s="199" t="n">
        <f aca="false">SUM(E319:J319)</f>
        <v>6214014</v>
      </c>
      <c r="L319" s="198" t="n">
        <v>55305555.03</v>
      </c>
      <c r="M319" s="29"/>
      <c r="P319" s="223" t="n">
        <f aca="false">K319/$K$22</f>
        <v>0.00608842024736934</v>
      </c>
      <c r="Q319" s="224" t="n">
        <f aca="false">RANK(P319,$P$221:$P$396)</f>
        <v>22</v>
      </c>
      <c r="R319" s="225" t="n">
        <f aca="false">L319/$L$22</f>
        <v>0.00272131895526207</v>
      </c>
      <c r="S319" s="224" t="n">
        <f aca="false">RANK(R319,$R$221:$R$396)</f>
        <v>29</v>
      </c>
      <c r="U319" s="245" t="n">
        <f aca="false">VLOOKUP(D319,DVactu!$A$2:$D$198,4,0)</f>
        <v>11.5631229294548</v>
      </c>
      <c r="V319" s="202" t="n">
        <f aca="false">IF(ISERROR(E319/$U319),0,E319/$U319)</f>
        <v>525124.919716329</v>
      </c>
      <c r="W319" s="202" t="n">
        <f aca="false">IF(ISERROR(F319/$U319),0,F319/$U319)</f>
        <v>0</v>
      </c>
      <c r="X319" s="202" t="n">
        <f aca="false">IF(ISERROR(G319/$U319),0,G319/$U319)</f>
        <v>12274.3657458195</v>
      </c>
      <c r="Y319" s="202" t="n">
        <f aca="false">IF(ISERROR(H319/$U319),0,H319/$U319)</f>
        <v>0</v>
      </c>
      <c r="Z319" s="202" t="n">
        <f aca="false">IF(ISERROR(I319/$U319),0,I319/$U319)</f>
        <v>0</v>
      </c>
      <c r="AA319" s="202" t="n">
        <f aca="false">IF(ISERROR(J319/$U319),0,J319/$U319)</f>
        <v>0</v>
      </c>
      <c r="AB319" s="199" t="n">
        <f aca="false">SUM(V319:AA319)</f>
        <v>537399.285462149</v>
      </c>
      <c r="AC319" s="202" t="n">
        <f aca="false">IF(ISERROR(L319/$U319),0,L319/$U319)</f>
        <v>4782925.45771695</v>
      </c>
    </row>
    <row r="320" customFormat="false" ht="14.65" hidden="true" customHeight="false" outlineLevel="0" collapsed="false">
      <c r="A320" s="195" t="s">
        <v>485</v>
      </c>
      <c r="B320" s="116" t="s">
        <v>142</v>
      </c>
      <c r="C320" s="196" t="s">
        <v>660</v>
      </c>
      <c r="D320" s="244" t="s">
        <v>661</v>
      </c>
      <c r="E320" s="198" t="n">
        <v>0</v>
      </c>
      <c r="F320" s="198" t="n">
        <v>0</v>
      </c>
      <c r="G320" s="198" t="n">
        <v>0</v>
      </c>
      <c r="H320" s="198" t="n">
        <v>0</v>
      </c>
      <c r="I320" s="198" t="n">
        <v>0</v>
      </c>
      <c r="J320" s="198" t="n">
        <v>0</v>
      </c>
      <c r="K320" s="199" t="n">
        <f aca="false">SUM(E320:J320)</f>
        <v>0</v>
      </c>
      <c r="L320" s="198" t="n">
        <v>158088.79</v>
      </c>
      <c r="M320" s="29"/>
      <c r="P320" s="223" t="n">
        <f aca="false">K320/$K$22</f>
        <v>0</v>
      </c>
      <c r="Q320" s="224" t="n">
        <f aca="false">RANK(P320,$P$221:$P$396)</f>
        <v>28</v>
      </c>
      <c r="R320" s="225" t="n">
        <f aca="false">L320/$L$22</f>
        <v>7.77878498114849E-006</v>
      </c>
      <c r="S320" s="224" t="n">
        <f aca="false">RANK(R320,$R$221:$R$396)</f>
        <v>73</v>
      </c>
      <c r="U320" s="245" t="e">
        <f aca="false">VLOOKUP(D320,DVactu!$A$2:$D$198,4,0)</f>
        <v>#N/A</v>
      </c>
      <c r="V320" s="202" t="n">
        <f aca="false">IF(ISERROR(E320/$U320),0,E320/$U320)</f>
        <v>0</v>
      </c>
      <c r="W320" s="202" t="n">
        <f aca="false">IF(ISERROR(F320/$U320),0,F320/$U320)</f>
        <v>0</v>
      </c>
      <c r="X320" s="202" t="n">
        <f aca="false">IF(ISERROR(G320/$U320),0,G320/$U320)</f>
        <v>0</v>
      </c>
      <c r="Y320" s="202" t="n">
        <f aca="false">IF(ISERROR(H320/$U320),0,H320/$U320)</f>
        <v>0</v>
      </c>
      <c r="Z320" s="202" t="n">
        <f aca="false">IF(ISERROR(I320/$U320),0,I320/$U320)</f>
        <v>0</v>
      </c>
      <c r="AA320" s="202" t="n">
        <f aca="false">IF(ISERROR(J320/$U320),0,J320/$U320)</f>
        <v>0</v>
      </c>
      <c r="AB320" s="199" t="n">
        <f aca="false">SUM(V320:AA320)</f>
        <v>0</v>
      </c>
      <c r="AC320" s="202" t="n">
        <f aca="false">IF(ISERROR(L320/$U320),0,L320/$U320)</f>
        <v>0</v>
      </c>
    </row>
    <row r="321" customFormat="false" ht="14.65" hidden="true" customHeight="false" outlineLevel="0" collapsed="false">
      <c r="A321" s="195" t="s">
        <v>485</v>
      </c>
      <c r="B321" s="116" t="s">
        <v>142</v>
      </c>
      <c r="C321" s="196" t="s">
        <v>662</v>
      </c>
      <c r="D321" s="244" t="s">
        <v>663</v>
      </c>
      <c r="E321" s="198" t="n">
        <v>0</v>
      </c>
      <c r="F321" s="198" t="n">
        <v>0</v>
      </c>
      <c r="G321" s="198" t="n">
        <v>0</v>
      </c>
      <c r="H321" s="198" t="n">
        <v>0</v>
      </c>
      <c r="I321" s="198" t="n">
        <v>0</v>
      </c>
      <c r="J321" s="198" t="n">
        <v>0</v>
      </c>
      <c r="K321" s="199" t="n">
        <f aca="false">SUM(E321:J321)</f>
        <v>0</v>
      </c>
      <c r="L321" s="198" t="n">
        <v>3173676</v>
      </c>
      <c r="M321" s="29"/>
      <c r="P321" s="223" t="n">
        <f aca="false">K321/$K$22</f>
        <v>0</v>
      </c>
      <c r="Q321" s="224" t="n">
        <f aca="false">RANK(P321,$P$221:$P$396)</f>
        <v>28</v>
      </c>
      <c r="R321" s="225" t="n">
        <f aca="false">L321/$L$22</f>
        <v>0.00015616125092634</v>
      </c>
      <c r="S321" s="224" t="n">
        <f aca="false">RANK(R321,$R$221:$R$396)</f>
        <v>48</v>
      </c>
      <c r="U321" s="245" t="n">
        <f aca="false">VLOOKUP(D321,DVactu!$A$2:$D$198,4,0)</f>
        <v>9.11089577935503</v>
      </c>
      <c r="V321" s="202" t="n">
        <f aca="false">IF(ISERROR(E321/$U321),0,E321/$U321)</f>
        <v>0</v>
      </c>
      <c r="W321" s="202" t="n">
        <f aca="false">IF(ISERROR(F321/$U321),0,F321/$U321)</f>
        <v>0</v>
      </c>
      <c r="X321" s="202" t="n">
        <f aca="false">IF(ISERROR(G321/$U321),0,G321/$U321)</f>
        <v>0</v>
      </c>
      <c r="Y321" s="202" t="n">
        <f aca="false">IF(ISERROR(H321/$U321),0,H321/$U321)</f>
        <v>0</v>
      </c>
      <c r="Z321" s="202" t="n">
        <f aca="false">IF(ISERROR(I321/$U321),0,I321/$U321)</f>
        <v>0</v>
      </c>
      <c r="AA321" s="202" t="n">
        <f aca="false">IF(ISERROR(J321/$U321),0,J321/$U321)</f>
        <v>0</v>
      </c>
      <c r="AB321" s="199" t="n">
        <f aca="false">SUM(V321:AA321)</f>
        <v>0</v>
      </c>
      <c r="AC321" s="202" t="n">
        <f aca="false">IF(ISERROR(L321/$U321),0,L321/$U321)</f>
        <v>348338.525306308</v>
      </c>
    </row>
    <row r="322" customFormat="false" ht="14.65" hidden="true" customHeight="false" outlineLevel="0" collapsed="false">
      <c r="A322" s="195" t="s">
        <v>485</v>
      </c>
      <c r="B322" s="116" t="s">
        <v>142</v>
      </c>
      <c r="C322" s="196" t="s">
        <v>321</v>
      </c>
      <c r="D322" s="244" t="s">
        <v>664</v>
      </c>
      <c r="E322" s="198" t="n">
        <v>0</v>
      </c>
      <c r="F322" s="198" t="n">
        <v>0</v>
      </c>
      <c r="G322" s="198" t="n">
        <v>0</v>
      </c>
      <c r="H322" s="198" t="n">
        <v>0</v>
      </c>
      <c r="I322" s="198" t="n">
        <v>0</v>
      </c>
      <c r="J322" s="198" t="n">
        <v>0</v>
      </c>
      <c r="K322" s="199" t="n">
        <f aca="false">SUM(E322:J322)</f>
        <v>0</v>
      </c>
      <c r="L322" s="198" t="n">
        <v>635382.96</v>
      </c>
      <c r="M322" s="29"/>
      <c r="P322" s="223" t="n">
        <f aca="false">K322/$K$22</f>
        <v>0</v>
      </c>
      <c r="Q322" s="224" t="n">
        <f aca="false">RANK(P322,$P$221:$P$396)</f>
        <v>28</v>
      </c>
      <c r="R322" s="225" t="n">
        <f aca="false">L322/$L$22</f>
        <v>3.1264123322885E-005</v>
      </c>
      <c r="S322" s="224" t="n">
        <f aca="false">RANK(R322,$R$221:$R$396)</f>
        <v>66</v>
      </c>
      <c r="U322" s="245" t="n">
        <f aca="false">VLOOKUP(D322,DVactu!$A$2:$D$198,4,0)</f>
        <v>15.0291599470843</v>
      </c>
      <c r="V322" s="202" t="n">
        <f aca="false">IF(ISERROR(E322/$U322),0,E322/$U322)</f>
        <v>0</v>
      </c>
      <c r="W322" s="202" t="n">
        <f aca="false">IF(ISERROR(F322/$U322),0,F322/$U322)</f>
        <v>0</v>
      </c>
      <c r="X322" s="202" t="n">
        <f aca="false">IF(ISERROR(G322/$U322),0,G322/$U322)</f>
        <v>0</v>
      </c>
      <c r="Y322" s="202" t="n">
        <f aca="false">IF(ISERROR(H322/$U322),0,H322/$U322)</f>
        <v>0</v>
      </c>
      <c r="Z322" s="202" t="n">
        <f aca="false">IF(ISERROR(I322/$U322),0,I322/$U322)</f>
        <v>0</v>
      </c>
      <c r="AA322" s="202" t="n">
        <f aca="false">IF(ISERROR(J322/$U322),0,J322/$U322)</f>
        <v>0</v>
      </c>
      <c r="AB322" s="199" t="n">
        <f aca="false">SUM(V322:AA322)</f>
        <v>0</v>
      </c>
      <c r="AC322" s="202" t="n">
        <f aca="false">IF(ISERROR(L322/$U322),0,L322/$U322)</f>
        <v>42276.6782865509</v>
      </c>
    </row>
    <row r="323" customFormat="false" ht="14.65" hidden="true" customHeight="false" outlineLevel="0" collapsed="false">
      <c r="A323" s="195" t="s">
        <v>485</v>
      </c>
      <c r="B323" s="116" t="s">
        <v>142</v>
      </c>
      <c r="C323" s="196" t="s">
        <v>204</v>
      </c>
      <c r="D323" s="244" t="s">
        <v>665</v>
      </c>
      <c r="E323" s="198" t="n">
        <v>1392846</v>
      </c>
      <c r="F323" s="198" t="n">
        <v>1021740</v>
      </c>
      <c r="G323" s="198" t="n">
        <v>203580</v>
      </c>
      <c r="H323" s="198" t="n">
        <v>11660406</v>
      </c>
      <c r="I323" s="198" t="n">
        <v>410280</v>
      </c>
      <c r="J323" s="198" t="n">
        <v>1920000</v>
      </c>
      <c r="K323" s="199" t="n">
        <f aca="false">SUM(E323:J323)</f>
        <v>16608852</v>
      </c>
      <c r="L323" s="198" t="n">
        <v>211132813.2</v>
      </c>
      <c r="M323" s="29"/>
      <c r="P323" s="223" t="n">
        <f aca="false">K323/$K$22</f>
        <v>0.0162731643028742</v>
      </c>
      <c r="Q323" s="224" t="n">
        <f aca="false">RANK(P323,$P$221:$P$396)</f>
        <v>13</v>
      </c>
      <c r="R323" s="225" t="n">
        <f aca="false">L323/$L$22</f>
        <v>0.0103888248897837</v>
      </c>
      <c r="S323" s="224" t="n">
        <f aca="false">RANK(R323,$R$221:$R$396)</f>
        <v>16</v>
      </c>
      <c r="U323" s="245" t="n">
        <f aca="false">VLOOKUP(D323,DVactu!$A$2:$D$198,4,0)</f>
        <v>11.5631229294548</v>
      </c>
      <c r="V323" s="202" t="n">
        <f aca="false">IF(ISERROR(E323/$U323),0,E323/$U323)</f>
        <v>120455.867199336</v>
      </c>
      <c r="W323" s="202" t="n">
        <f aca="false">IF(ISERROR(F323/$U323),0,F323/$U323)</f>
        <v>88361.9422048447</v>
      </c>
      <c r="X323" s="202" t="n">
        <f aca="false">IF(ISERROR(G323/$U323),0,G323/$U323)</f>
        <v>17605.9703976181</v>
      </c>
      <c r="Y323" s="202" t="n">
        <f aca="false">IF(ISERROR(H323/$U323),0,H323/$U323)</f>
        <v>1008413.21770414</v>
      </c>
      <c r="Z323" s="202" t="n">
        <f aca="false">IF(ISERROR(I323/$U323),0,I323/$U323)</f>
        <v>35481.7640963491</v>
      </c>
      <c r="AA323" s="202" t="n">
        <f aca="false">IF(ISERROR(J323/$U323),0,J323/$U323)</f>
        <v>166045.108377182</v>
      </c>
      <c r="AB323" s="199" t="n">
        <f aca="false">SUM(V323:AA323)</f>
        <v>1436363.86997947</v>
      </c>
      <c r="AC323" s="202" t="n">
        <f aca="false">IF(ISERROR(L323/$U323),0,L323/$U323)</f>
        <v>18259151.4842569</v>
      </c>
    </row>
    <row r="324" customFormat="false" ht="14.65" hidden="true" customHeight="false" outlineLevel="0" collapsed="false">
      <c r="A324" s="195" t="s">
        <v>485</v>
      </c>
      <c r="B324" s="116" t="s">
        <v>142</v>
      </c>
      <c r="C324" s="196" t="s">
        <v>173</v>
      </c>
      <c r="D324" s="244" t="s">
        <v>666</v>
      </c>
      <c r="E324" s="198" t="n">
        <v>966240</v>
      </c>
      <c r="F324" s="198" t="n">
        <v>0</v>
      </c>
      <c r="G324" s="198" t="n">
        <v>0</v>
      </c>
      <c r="H324" s="198" t="n">
        <v>7314624</v>
      </c>
      <c r="I324" s="198" t="n">
        <v>1488132</v>
      </c>
      <c r="J324" s="198" t="n">
        <v>8196072</v>
      </c>
      <c r="K324" s="199" t="n">
        <f aca="false">SUM(E324:J324)</f>
        <v>17965068</v>
      </c>
      <c r="L324" s="198" t="n">
        <v>66346826.37</v>
      </c>
      <c r="M324" s="29"/>
      <c r="P324" s="223" t="n">
        <f aca="false">K324/$K$22</f>
        <v>0.017601969315899</v>
      </c>
      <c r="Q324" s="224" t="n">
        <f aca="false">RANK(P324,$P$221:$P$396)</f>
        <v>12</v>
      </c>
      <c r="R324" s="225" t="n">
        <f aca="false">L324/$L$22</f>
        <v>0.00326460653227735</v>
      </c>
      <c r="S324" s="224" t="n">
        <f aca="false">RANK(R324,$R$221:$R$396)</f>
        <v>25</v>
      </c>
      <c r="U324" s="245" t="n">
        <f aca="false">VLOOKUP(D324,DVactu!$A$2:$D$198,4,0)</f>
        <v>14.1339393987664</v>
      </c>
      <c r="V324" s="202" t="n">
        <f aca="false">IF(ISERROR(E324/$U324),0,E324/$U324)</f>
        <v>68363.1061899369</v>
      </c>
      <c r="W324" s="202" t="n">
        <f aca="false">IF(ISERROR(F324/$U324),0,F324/$U324)</f>
        <v>0</v>
      </c>
      <c r="X324" s="202" t="n">
        <f aca="false">IF(ISERROR(G324/$U324),0,G324/$U324)</f>
        <v>0</v>
      </c>
      <c r="Y324" s="202" t="n">
        <f aca="false">IF(ISERROR(H324/$U324),0,H324/$U324)</f>
        <v>517521.958572881</v>
      </c>
      <c r="Z324" s="202" t="n">
        <f aca="false">IF(ISERROR(I324/$U324),0,I324/$U324)</f>
        <v>105287.843538503</v>
      </c>
      <c r="AA324" s="202" t="n">
        <f aca="false">IF(ISERROR(J324/$U324),0,J324/$U324)</f>
        <v>579885.888057179</v>
      </c>
      <c r="AB324" s="199" t="n">
        <f aca="false">SUM(V324:AA324)</f>
        <v>1271058.7963585</v>
      </c>
      <c r="AC324" s="202" t="n">
        <f aca="false">IF(ISERROR(L324/$U324),0,L324/$U324)</f>
        <v>4694149.62793676</v>
      </c>
    </row>
    <row r="325" customFormat="false" ht="14.65" hidden="true" customHeight="false" outlineLevel="0" collapsed="false">
      <c r="A325" s="195" t="s">
        <v>485</v>
      </c>
      <c r="B325" s="116" t="s">
        <v>142</v>
      </c>
      <c r="C325" s="196" t="s">
        <v>667</v>
      </c>
      <c r="D325" s="244" t="s">
        <v>668</v>
      </c>
      <c r="E325" s="198" t="n">
        <v>0</v>
      </c>
      <c r="F325" s="198" t="n">
        <v>0</v>
      </c>
      <c r="G325" s="198" t="n">
        <v>0</v>
      </c>
      <c r="H325" s="198" t="n">
        <v>0</v>
      </c>
      <c r="I325" s="198" t="n">
        <v>0</v>
      </c>
      <c r="J325" s="198" t="n">
        <v>0</v>
      </c>
      <c r="K325" s="199" t="n">
        <f aca="false">SUM(E325:J325)</f>
        <v>0</v>
      </c>
      <c r="L325" s="198" t="n">
        <v>74266736</v>
      </c>
      <c r="M325" s="29"/>
      <c r="P325" s="223" t="n">
        <f aca="false">K325/$K$22</f>
        <v>0</v>
      </c>
      <c r="Q325" s="224" t="n">
        <f aca="false">RANK(P325,$P$221:$P$396)</f>
        <v>28</v>
      </c>
      <c r="R325" s="225" t="n">
        <f aca="false">L325/$L$22</f>
        <v>0.00365430699163249</v>
      </c>
      <c r="S325" s="224" t="n">
        <f aca="false">RANK(R325,$R$221:$R$396)</f>
        <v>23</v>
      </c>
      <c r="U325" s="245" t="n">
        <f aca="false">VLOOKUP(D325,DVactu!$A$2:$D$198,4,0)</f>
        <v>7.7327448749504</v>
      </c>
      <c r="V325" s="202" t="n">
        <f aca="false">IF(ISERROR(E325/$U325),0,E325/$U325)</f>
        <v>0</v>
      </c>
      <c r="W325" s="202" t="n">
        <f aca="false">IF(ISERROR(F325/$U325),0,F325/$U325)</f>
        <v>0</v>
      </c>
      <c r="X325" s="202" t="n">
        <f aca="false">IF(ISERROR(G325/$U325),0,G325/$U325)</f>
        <v>0</v>
      </c>
      <c r="Y325" s="202" t="n">
        <f aca="false">IF(ISERROR(H325/$U325),0,H325/$U325)</f>
        <v>0</v>
      </c>
      <c r="Z325" s="202" t="n">
        <f aca="false">IF(ISERROR(I325/$U325),0,I325/$U325)</f>
        <v>0</v>
      </c>
      <c r="AA325" s="202" t="n">
        <f aca="false">IF(ISERROR(J325/$U325),0,J325/$U325)</f>
        <v>0</v>
      </c>
      <c r="AB325" s="199" t="n">
        <f aca="false">SUM(V325:AA325)</f>
        <v>0</v>
      </c>
      <c r="AC325" s="202" t="n">
        <f aca="false">IF(ISERROR(L325/$U325),0,L325/$U325)</f>
        <v>9604188.06012611</v>
      </c>
    </row>
    <row r="326" customFormat="false" ht="14.65" hidden="true" customHeight="false" outlineLevel="0" collapsed="false">
      <c r="A326" s="195" t="s">
        <v>485</v>
      </c>
      <c r="B326" s="116" t="s">
        <v>142</v>
      </c>
      <c r="C326" s="196" t="s">
        <v>669</v>
      </c>
      <c r="D326" s="244" t="s">
        <v>670</v>
      </c>
      <c r="E326" s="198" t="n">
        <v>0</v>
      </c>
      <c r="F326" s="198" t="n">
        <v>0</v>
      </c>
      <c r="G326" s="198" t="n">
        <v>1621060.62</v>
      </c>
      <c r="H326" s="198" t="n">
        <v>3549975.54</v>
      </c>
      <c r="I326" s="198" t="n">
        <v>1334100</v>
      </c>
      <c r="J326" s="198" t="n">
        <v>16780845.69</v>
      </c>
      <c r="K326" s="199" t="n">
        <f aca="false">SUM(E326:J326)</f>
        <v>23285981.85</v>
      </c>
      <c r="L326" s="198" t="n">
        <v>613828371.61</v>
      </c>
      <c r="M326" s="29"/>
      <c r="P326" s="223" t="n">
        <f aca="false">K326/$K$22</f>
        <v>0.0228153401932173</v>
      </c>
      <c r="Q326" s="224" t="n">
        <f aca="false">RANK(P326,$P$221:$P$396)</f>
        <v>11</v>
      </c>
      <c r="R326" s="225" t="n">
        <f aca="false">L326/$L$22</f>
        <v>0.0302035262467548</v>
      </c>
      <c r="S326" s="224" t="n">
        <f aca="false">RANK(R326,$R$221:$R$396)</f>
        <v>12</v>
      </c>
      <c r="U326" s="245" t="n">
        <f aca="false">VLOOKUP(D326,DVactu!$A$2:$D$198,4,0)</f>
        <v>11.5631229294548</v>
      </c>
      <c r="V326" s="202" t="n">
        <f aca="false">IF(ISERROR(E326/$U326),0,E326/$U326)</f>
        <v>0</v>
      </c>
      <c r="W326" s="202" t="n">
        <f aca="false">IF(ISERROR(F326/$U326),0,F326/$U326)</f>
        <v>0</v>
      </c>
      <c r="X326" s="202" t="n">
        <f aca="false">IF(ISERROR(G326/$U326),0,G326/$U326)</f>
        <v>140192.284548897</v>
      </c>
      <c r="Y326" s="202" t="n">
        <f aca="false">IF(ISERROR(H326/$U326),0,H326/$U326)</f>
        <v>307008.371497732</v>
      </c>
      <c r="Z326" s="202" t="n">
        <f aca="false">IF(ISERROR(I326/$U326),0,I326/$U326)</f>
        <v>115375.405773958</v>
      </c>
      <c r="AA326" s="202" t="n">
        <f aca="false">IF(ISERROR(J326/$U326),0,J326/$U326)</f>
        <v>1451238.19857126</v>
      </c>
      <c r="AB326" s="199" t="n">
        <f aca="false">SUM(V326:AA326)</f>
        <v>2013814.26039184</v>
      </c>
      <c r="AC326" s="202" t="n">
        <f aca="false">IF(ISERROR(L326/$U326),0,L326/$U326)</f>
        <v>53084999.213006</v>
      </c>
    </row>
    <row r="327" customFormat="false" ht="37.75" hidden="true" customHeight="false" outlineLevel="0" collapsed="false">
      <c r="A327" s="257" t="s">
        <v>485</v>
      </c>
      <c r="B327" s="257" t="s">
        <v>142</v>
      </c>
      <c r="C327" s="257" t="s">
        <v>671</v>
      </c>
      <c r="D327" s="244" t="s">
        <v>672</v>
      </c>
      <c r="E327" s="258" t="n">
        <v>0</v>
      </c>
      <c r="F327" s="258" t="n">
        <v>0</v>
      </c>
      <c r="G327" s="258" t="n">
        <v>0</v>
      </c>
      <c r="H327" s="258" t="n">
        <v>42750000</v>
      </c>
      <c r="I327" s="258" t="n">
        <v>5283900</v>
      </c>
      <c r="J327" s="258" t="n">
        <v>0</v>
      </c>
      <c r="K327" s="259" t="n">
        <f aca="false">SUM(E327:J327)</f>
        <v>48033900</v>
      </c>
      <c r="L327" s="258" t="n">
        <v>174893100</v>
      </c>
      <c r="M327" s="250" t="n">
        <f aca="false">K327*$O$15/1000</f>
        <v>338719.0515</v>
      </c>
      <c r="N327" s="251" t="n">
        <f aca="false">3600*1000*(O15/1000)</f>
        <v>25386</v>
      </c>
      <c r="O327" s="252" t="s">
        <v>673</v>
      </c>
      <c r="P327" s="253" t="n">
        <f aca="false">K327/$K$22</f>
        <v>0.047063068947079</v>
      </c>
      <c r="Q327" s="254" t="n">
        <f aca="false">RANK(P327,$P$221:$P$396)</f>
        <v>6</v>
      </c>
      <c r="R327" s="223" t="n">
        <f aca="false">L327/$L$22</f>
        <v>0.00860564382576716</v>
      </c>
      <c r="S327" s="254" t="n">
        <f aca="false">RANK(R327,$R$221:$R$396)</f>
        <v>19</v>
      </c>
      <c r="U327" s="245" t="e">
        <f aca="false">VLOOKUP(D327,DVactu!$A$2:$D$198,4,0)</f>
        <v>#N/A</v>
      </c>
      <c r="V327" s="202" t="n">
        <f aca="false">IF(ISERROR(E327/$U327),0,E327/$U327)</f>
        <v>0</v>
      </c>
      <c r="W327" s="202" t="n">
        <f aca="false">IF(ISERROR(F327/$U327),0,F327/$U327)</f>
        <v>0</v>
      </c>
      <c r="X327" s="202" t="n">
        <f aca="false">IF(ISERROR(G327/$U327),0,G327/$U327)</f>
        <v>0</v>
      </c>
      <c r="Y327" s="202" t="n">
        <f aca="false">IF(ISERROR(H327/$U327),0,H327/$U327)</f>
        <v>0</v>
      </c>
      <c r="Z327" s="202" t="n">
        <f aca="false">IF(ISERROR(I327/$U327),0,I327/$U327)</f>
        <v>0</v>
      </c>
      <c r="AA327" s="202" t="n">
        <f aca="false">IF(ISERROR(J327/$U327),0,J327/$U327)</f>
        <v>0</v>
      </c>
      <c r="AB327" s="249" t="n">
        <f aca="false">SUM(V327:AA327)</f>
        <v>0</v>
      </c>
      <c r="AC327" s="202" t="n">
        <f aca="false">IF(ISERROR(L327/$U327),0,L327/$U327)</f>
        <v>0</v>
      </c>
    </row>
    <row r="328" customFormat="false" ht="14.65" hidden="true" customHeight="false" outlineLevel="0" collapsed="false">
      <c r="A328" s="195" t="s">
        <v>485</v>
      </c>
      <c r="B328" s="116" t="s">
        <v>142</v>
      </c>
      <c r="C328" s="196" t="s">
        <v>204</v>
      </c>
      <c r="D328" s="244" t="s">
        <v>674</v>
      </c>
      <c r="E328" s="198" t="n">
        <v>0</v>
      </c>
      <c r="F328" s="198" t="n">
        <v>0</v>
      </c>
      <c r="G328" s="198" t="n">
        <v>0</v>
      </c>
      <c r="H328" s="198" t="n">
        <v>0</v>
      </c>
      <c r="I328" s="198" t="n">
        <v>0</v>
      </c>
      <c r="J328" s="198" t="n">
        <v>0</v>
      </c>
      <c r="K328" s="199" t="n">
        <f aca="false">SUM(E328:J328)</f>
        <v>0</v>
      </c>
      <c r="L328" s="198" t="n">
        <v>1119088</v>
      </c>
      <c r="M328" s="29"/>
      <c r="P328" s="223" t="n">
        <f aca="false">K328/$K$22</f>
        <v>0</v>
      </c>
      <c r="Q328" s="224" t="n">
        <f aca="false">RANK(P328,$P$221:$P$396)</f>
        <v>28</v>
      </c>
      <c r="R328" s="225" t="n">
        <f aca="false">L328/$L$22</f>
        <v>5.50649095801385E-005</v>
      </c>
      <c r="S328" s="224" t="n">
        <f aca="false">RANK(R328,$R$221:$R$396)</f>
        <v>57</v>
      </c>
      <c r="U328" s="245" t="e">
        <f aca="false">VLOOKUP(D328,DVactu!$A$2:$D$198,4,0)</f>
        <v>#N/A</v>
      </c>
      <c r="V328" s="202" t="n">
        <f aca="false">IF(ISERROR(E328/$U328),0,E328/$U328)</f>
        <v>0</v>
      </c>
      <c r="W328" s="202" t="n">
        <f aca="false">IF(ISERROR(F328/$U328),0,F328/$U328)</f>
        <v>0</v>
      </c>
      <c r="X328" s="202" t="n">
        <f aca="false">IF(ISERROR(G328/$U328),0,G328/$U328)</f>
        <v>0</v>
      </c>
      <c r="Y328" s="202" t="n">
        <f aca="false">IF(ISERROR(H328/$U328),0,H328/$U328)</f>
        <v>0</v>
      </c>
      <c r="Z328" s="202" t="n">
        <f aca="false">IF(ISERROR(I328/$U328),0,I328/$U328)</f>
        <v>0</v>
      </c>
      <c r="AA328" s="202" t="n">
        <f aca="false">IF(ISERROR(J328/$U328),0,J328/$U328)</f>
        <v>0</v>
      </c>
      <c r="AB328" s="199" t="n">
        <f aca="false">SUM(V328:AA328)</f>
        <v>0</v>
      </c>
      <c r="AC328" s="202" t="n">
        <f aca="false">IF(ISERROR(L328/$U328),0,L328/$U328)</f>
        <v>0</v>
      </c>
    </row>
    <row r="329" customFormat="false" ht="14.65" hidden="true" customHeight="false" outlineLevel="0" collapsed="false">
      <c r="A329" s="195" t="s">
        <v>485</v>
      </c>
      <c r="B329" s="116" t="s">
        <v>142</v>
      </c>
      <c r="C329" s="196" t="s">
        <v>675</v>
      </c>
      <c r="D329" s="244" t="s">
        <v>676</v>
      </c>
      <c r="E329" s="198" t="n">
        <v>0</v>
      </c>
      <c r="F329" s="198" t="n">
        <v>0</v>
      </c>
      <c r="G329" s="198" t="n">
        <v>0</v>
      </c>
      <c r="H329" s="198" t="n">
        <v>0</v>
      </c>
      <c r="I329" s="198" t="n">
        <v>0</v>
      </c>
      <c r="J329" s="198" t="n">
        <v>0</v>
      </c>
      <c r="K329" s="199" t="n">
        <f aca="false">SUM(E329:J329)</f>
        <v>0</v>
      </c>
      <c r="L329" s="198" t="n">
        <v>3881724.2</v>
      </c>
      <c r="M329" s="29"/>
      <c r="P329" s="223" t="n">
        <f aca="false">K329/$K$22</f>
        <v>0</v>
      </c>
      <c r="Q329" s="224" t="n">
        <f aca="false">RANK(P329,$P$221:$P$396)</f>
        <v>28</v>
      </c>
      <c r="R329" s="225" t="n">
        <f aca="false">L329/$L$22</f>
        <v>0.000191000879366087</v>
      </c>
      <c r="S329" s="224" t="n">
        <f aca="false">RANK(R329,$R$221:$R$396)</f>
        <v>45</v>
      </c>
      <c r="U329" s="245" t="n">
        <f aca="false">VLOOKUP(D329,DVactu!$A$2:$D$198,4,0)</f>
        <v>14.1339393987664</v>
      </c>
      <c r="V329" s="202" t="n">
        <f aca="false">IF(ISERROR(E329/$U329),0,E329/$U329)</f>
        <v>0</v>
      </c>
      <c r="W329" s="202" t="n">
        <f aca="false">IF(ISERROR(F329/$U329),0,F329/$U329)</f>
        <v>0</v>
      </c>
      <c r="X329" s="202" t="n">
        <f aca="false">IF(ISERROR(G329/$U329),0,G329/$U329)</f>
        <v>0</v>
      </c>
      <c r="Y329" s="202" t="n">
        <f aca="false">IF(ISERROR(H329/$U329),0,H329/$U329)</f>
        <v>0</v>
      </c>
      <c r="Z329" s="202" t="n">
        <f aca="false">IF(ISERROR(I329/$U329),0,I329/$U329)</f>
        <v>0</v>
      </c>
      <c r="AA329" s="202" t="n">
        <f aca="false">IF(ISERROR(J329/$U329),0,J329/$U329)</f>
        <v>0</v>
      </c>
      <c r="AB329" s="199" t="n">
        <f aca="false">SUM(V329:AA329)</f>
        <v>0</v>
      </c>
      <c r="AC329" s="202" t="n">
        <f aca="false">IF(ISERROR(L329/$U329),0,L329/$U329)</f>
        <v>274638.520124035</v>
      </c>
    </row>
    <row r="330" customFormat="false" ht="14.65" hidden="true" customHeight="false" outlineLevel="0" collapsed="false">
      <c r="A330" s="195" t="s">
        <v>485</v>
      </c>
      <c r="B330" s="116" t="s">
        <v>142</v>
      </c>
      <c r="C330" s="196" t="s">
        <v>677</v>
      </c>
      <c r="D330" s="244" t="s">
        <v>678</v>
      </c>
      <c r="E330" s="198" t="n">
        <v>0</v>
      </c>
      <c r="F330" s="198" t="n">
        <v>0</v>
      </c>
      <c r="G330" s="198" t="n">
        <v>0</v>
      </c>
      <c r="H330" s="198" t="n">
        <v>0</v>
      </c>
      <c r="I330" s="198" t="n">
        <v>0</v>
      </c>
      <c r="J330" s="198" t="n">
        <v>0</v>
      </c>
      <c r="K330" s="199" t="n">
        <f aca="false">SUM(E330:J330)</f>
        <v>0</v>
      </c>
      <c r="L330" s="198" t="n">
        <v>0</v>
      </c>
      <c r="M330" s="29"/>
      <c r="P330" s="223" t="n">
        <f aca="false">K330/$K$22</f>
        <v>0</v>
      </c>
      <c r="Q330" s="224" t="n">
        <f aca="false">RANK(P330,$P$221:$P$396)</f>
        <v>28</v>
      </c>
      <c r="R330" s="225" t="n">
        <f aca="false">L330/$L$22</f>
        <v>0</v>
      </c>
      <c r="S330" s="224" t="n">
        <f aca="false">RANK(R330,$R$221:$R$396)</f>
        <v>79</v>
      </c>
      <c r="U330" s="245" t="n">
        <f aca="false">VLOOKUP(D330,DVactu!$A$2:$D$198,4,0)</f>
        <v>14.5903263449677</v>
      </c>
      <c r="V330" s="202" t="n">
        <f aca="false">IF(ISERROR(E330/$U330),0,E330/$U330)</f>
        <v>0</v>
      </c>
      <c r="W330" s="202" t="n">
        <f aca="false">IF(ISERROR(F330/$U330),0,F330/$U330)</f>
        <v>0</v>
      </c>
      <c r="X330" s="202" t="n">
        <f aca="false">IF(ISERROR(G330/$U330),0,G330/$U330)</f>
        <v>0</v>
      </c>
      <c r="Y330" s="202" t="n">
        <f aca="false">IF(ISERROR(H330/$U330),0,H330/$U330)</f>
        <v>0</v>
      </c>
      <c r="Z330" s="202" t="n">
        <f aca="false">IF(ISERROR(I330/$U330),0,I330/$U330)</f>
        <v>0</v>
      </c>
      <c r="AA330" s="202" t="n">
        <f aca="false">IF(ISERROR(J330/$U330),0,J330/$U330)</f>
        <v>0</v>
      </c>
      <c r="AB330" s="199" t="n">
        <f aca="false">SUM(V330:AA330)</f>
        <v>0</v>
      </c>
      <c r="AC330" s="202" t="n">
        <f aca="false">IF(ISERROR(L330/$U330),0,L330/$U330)</f>
        <v>0</v>
      </c>
    </row>
    <row r="331" customFormat="false" ht="14.65" hidden="true" customHeight="false" outlineLevel="0" collapsed="false">
      <c r="A331" s="195" t="s">
        <v>485</v>
      </c>
      <c r="B331" s="116" t="s">
        <v>142</v>
      </c>
      <c r="C331" s="196" t="s">
        <v>679</v>
      </c>
      <c r="D331" s="244" t="s">
        <v>680</v>
      </c>
      <c r="E331" s="198" t="n">
        <v>0</v>
      </c>
      <c r="F331" s="198" t="n">
        <v>0</v>
      </c>
      <c r="G331" s="198" t="n">
        <v>0</v>
      </c>
      <c r="H331" s="198" t="n">
        <v>0</v>
      </c>
      <c r="I331" s="198" t="n">
        <v>0</v>
      </c>
      <c r="J331" s="198" t="n">
        <v>0</v>
      </c>
      <c r="K331" s="199" t="n">
        <f aca="false">SUM(E331:J331)</f>
        <v>0</v>
      </c>
      <c r="L331" s="198" t="n">
        <v>24201925.57</v>
      </c>
      <c r="M331" s="29"/>
      <c r="P331" s="223" t="n">
        <f aca="false">K331/$K$22</f>
        <v>0</v>
      </c>
      <c r="Q331" s="224" t="n">
        <f aca="false">RANK(P331,$P$221:$P$396)</f>
        <v>28</v>
      </c>
      <c r="R331" s="225" t="n">
        <f aca="false">L331/$L$22</f>
        <v>0.00119085973862403</v>
      </c>
      <c r="S331" s="224" t="n">
        <f aca="false">RANK(R331,$R$221:$R$396)</f>
        <v>37</v>
      </c>
      <c r="U331" s="245" t="n">
        <f aca="false">VLOOKUP(D331,DVactu!$A$2:$D$198,4,0)</f>
        <v>12.652295607854</v>
      </c>
      <c r="V331" s="202" t="n">
        <f aca="false">IF(ISERROR(E331/$U331),0,E331/$U331)</f>
        <v>0</v>
      </c>
      <c r="W331" s="202" t="n">
        <f aca="false">IF(ISERROR(F331/$U331),0,F331/$U331)</f>
        <v>0</v>
      </c>
      <c r="X331" s="202" t="n">
        <f aca="false">IF(ISERROR(G331/$U331),0,G331/$U331)</f>
        <v>0</v>
      </c>
      <c r="Y331" s="202" t="n">
        <f aca="false">IF(ISERROR(H331/$U331),0,H331/$U331)</f>
        <v>0</v>
      </c>
      <c r="Z331" s="202" t="n">
        <f aca="false">IF(ISERROR(I331/$U331),0,I331/$U331)</f>
        <v>0</v>
      </c>
      <c r="AA331" s="202" t="n">
        <f aca="false">IF(ISERROR(J331/$U331),0,J331/$U331)</f>
        <v>0</v>
      </c>
      <c r="AB331" s="199" t="n">
        <f aca="false">SUM(V331:AA331)</f>
        <v>0</v>
      </c>
      <c r="AC331" s="202" t="n">
        <f aca="false">IF(ISERROR(L331/$U331),0,L331/$U331)</f>
        <v>1912848.57073498</v>
      </c>
    </row>
    <row r="332" customFormat="false" ht="14.65" hidden="true" customHeight="false" outlineLevel="0" collapsed="false">
      <c r="A332" s="195" t="s">
        <v>485</v>
      </c>
      <c r="B332" s="116" t="s">
        <v>142</v>
      </c>
      <c r="C332" s="196" t="s">
        <v>681</v>
      </c>
      <c r="D332" s="244" t="s">
        <v>682</v>
      </c>
      <c r="E332" s="198" t="n">
        <v>0</v>
      </c>
      <c r="F332" s="198" t="n">
        <v>0</v>
      </c>
      <c r="G332" s="198" t="n">
        <v>0</v>
      </c>
      <c r="H332" s="198" t="n">
        <v>0</v>
      </c>
      <c r="I332" s="198" t="n">
        <v>0</v>
      </c>
      <c r="J332" s="198" t="n">
        <v>0</v>
      </c>
      <c r="K332" s="199" t="n">
        <f aca="false">SUM(E332:J332)</f>
        <v>0</v>
      </c>
      <c r="L332" s="198" t="n">
        <v>63687419.09</v>
      </c>
      <c r="M332" s="29"/>
      <c r="P332" s="223" t="n">
        <f aca="false">K332/$K$22</f>
        <v>0</v>
      </c>
      <c r="Q332" s="224" t="n">
        <f aca="false">RANK(P332,$P$221:$P$396)</f>
        <v>28</v>
      </c>
      <c r="R332" s="225" t="n">
        <f aca="false">L332/$L$22</f>
        <v>0.00313374995852269</v>
      </c>
      <c r="S332" s="224" t="n">
        <f aca="false">RANK(R332,$R$221:$R$396)</f>
        <v>26</v>
      </c>
      <c r="U332" s="245" t="n">
        <f aca="false">VLOOKUP(D332,DVactu!$A$2:$D$198,4,0)</f>
        <v>12.652295607854</v>
      </c>
      <c r="V332" s="202" t="n">
        <f aca="false">IF(ISERROR(E332/$U332),0,E332/$U332)</f>
        <v>0</v>
      </c>
      <c r="W332" s="202" t="n">
        <f aca="false">IF(ISERROR(F332/$U332),0,F332/$U332)</f>
        <v>0</v>
      </c>
      <c r="X332" s="202" t="n">
        <f aca="false">IF(ISERROR(G332/$U332),0,G332/$U332)</f>
        <v>0</v>
      </c>
      <c r="Y332" s="202" t="n">
        <f aca="false">IF(ISERROR(H332/$U332),0,H332/$U332)</f>
        <v>0</v>
      </c>
      <c r="Z332" s="202" t="n">
        <f aca="false">IF(ISERROR(I332/$U332),0,I332/$U332)</f>
        <v>0</v>
      </c>
      <c r="AA332" s="202" t="n">
        <f aca="false">IF(ISERROR(J332/$U332),0,J332/$U332)</f>
        <v>0</v>
      </c>
      <c r="AB332" s="199" t="n">
        <f aca="false">SUM(V332:AA332)</f>
        <v>0</v>
      </c>
      <c r="AC332" s="202" t="n">
        <f aca="false">IF(ISERROR(L332/$U332),0,L332/$U332)</f>
        <v>5033665.1200645</v>
      </c>
    </row>
    <row r="333" customFormat="false" ht="14.65" hidden="true" customHeight="false" outlineLevel="0" collapsed="false">
      <c r="A333" s="195" t="s">
        <v>485</v>
      </c>
      <c r="B333" s="116" t="s">
        <v>142</v>
      </c>
      <c r="C333" s="196" t="s">
        <v>683</v>
      </c>
      <c r="D333" s="244" t="s">
        <v>684</v>
      </c>
      <c r="E333" s="198" t="n">
        <v>0</v>
      </c>
      <c r="F333" s="198" t="n">
        <v>0</v>
      </c>
      <c r="G333" s="198" t="n">
        <v>0</v>
      </c>
      <c r="H333" s="198" t="n">
        <v>0</v>
      </c>
      <c r="I333" s="198" t="n">
        <v>0</v>
      </c>
      <c r="J333" s="198" t="n">
        <v>0</v>
      </c>
      <c r="K333" s="199" t="n">
        <f aca="false">SUM(E333:J333)</f>
        <v>0</v>
      </c>
      <c r="L333" s="198" t="n">
        <v>61788818.75</v>
      </c>
      <c r="M333" s="29"/>
      <c r="P333" s="223" t="n">
        <f aca="false">K333/$K$22</f>
        <v>0</v>
      </c>
      <c r="Q333" s="224" t="n">
        <f aca="false">RANK(P333,$P$221:$P$396)</f>
        <v>28</v>
      </c>
      <c r="R333" s="225" t="n">
        <f aca="false">L333/$L$22</f>
        <v>0.0030403290157095</v>
      </c>
      <c r="S333" s="224" t="n">
        <f aca="false">RANK(R333,$R$221:$R$396)</f>
        <v>27</v>
      </c>
      <c r="U333" s="245" t="n">
        <f aca="false">VLOOKUP(D333,DVactu!$A$2:$D$198,4,0)</f>
        <v>17.9837146326911</v>
      </c>
      <c r="V333" s="202" t="n">
        <f aca="false">IF(ISERROR(E333/$U333),0,E333/$U333)</f>
        <v>0</v>
      </c>
      <c r="W333" s="202" t="n">
        <f aca="false">IF(ISERROR(F333/$U333),0,F333/$U333)</f>
        <v>0</v>
      </c>
      <c r="X333" s="202" t="n">
        <f aca="false">IF(ISERROR(G333/$U333),0,G333/$U333)</f>
        <v>0</v>
      </c>
      <c r="Y333" s="202" t="n">
        <f aca="false">IF(ISERROR(H333/$U333),0,H333/$U333)</f>
        <v>0</v>
      </c>
      <c r="Z333" s="202" t="n">
        <f aca="false">IF(ISERROR(I333/$U333),0,I333/$U333)</f>
        <v>0</v>
      </c>
      <c r="AA333" s="202" t="n">
        <f aca="false">IF(ISERROR(J333/$U333),0,J333/$U333)</f>
        <v>0</v>
      </c>
      <c r="AB333" s="199" t="n">
        <f aca="false">SUM(V333:AA333)</f>
        <v>0</v>
      </c>
      <c r="AC333" s="202" t="n">
        <f aca="false">IF(ISERROR(L333/$U333),0,L333/$U333)</f>
        <v>3435820.6862157</v>
      </c>
    </row>
    <row r="334" customFormat="false" ht="14.65" hidden="true" customHeight="false" outlineLevel="0" collapsed="false">
      <c r="A334" s="195" t="s">
        <v>485</v>
      </c>
      <c r="B334" s="116" t="s">
        <v>142</v>
      </c>
      <c r="C334" s="196" t="s">
        <v>300</v>
      </c>
      <c r="D334" s="244" t="s">
        <v>685</v>
      </c>
      <c r="E334" s="198" t="n">
        <v>0</v>
      </c>
      <c r="F334" s="198" t="n">
        <v>0</v>
      </c>
      <c r="G334" s="198" t="n">
        <v>0</v>
      </c>
      <c r="H334" s="198" t="n">
        <v>0</v>
      </c>
      <c r="I334" s="198" t="n">
        <v>0</v>
      </c>
      <c r="J334" s="198" t="n">
        <v>0</v>
      </c>
      <c r="K334" s="199" t="n">
        <f aca="false">SUM(E334:J334)</f>
        <v>0</v>
      </c>
      <c r="L334" s="198" t="n">
        <v>0</v>
      </c>
      <c r="M334" s="29"/>
      <c r="P334" s="223" t="n">
        <f aca="false">K334/$K$22</f>
        <v>0</v>
      </c>
      <c r="Q334" s="224" t="n">
        <f aca="false">RANK(P334,$P$221:$P$396)</f>
        <v>28</v>
      </c>
      <c r="R334" s="225" t="n">
        <f aca="false">L334/$L$22</f>
        <v>0</v>
      </c>
      <c r="S334" s="224" t="n">
        <f aca="false">RANK(R334,$R$221:$R$396)</f>
        <v>79</v>
      </c>
      <c r="U334" s="245" t="e">
        <f aca="false">VLOOKUP(D334,DVactu!$A$2:$D$198,4,0)</f>
        <v>#N/A</v>
      </c>
      <c r="V334" s="202" t="n">
        <f aca="false">IF(ISERROR(E334/$U334),0,E334/$U334)</f>
        <v>0</v>
      </c>
      <c r="W334" s="202" t="n">
        <f aca="false">IF(ISERROR(F334/$U334),0,F334/$U334)</f>
        <v>0</v>
      </c>
      <c r="X334" s="202" t="n">
        <f aca="false">IF(ISERROR(G334/$U334),0,G334/$U334)</f>
        <v>0</v>
      </c>
      <c r="Y334" s="202" t="n">
        <f aca="false">IF(ISERROR(H334/$U334),0,H334/$U334)</f>
        <v>0</v>
      </c>
      <c r="Z334" s="202" t="n">
        <f aca="false">IF(ISERROR(I334/$U334),0,I334/$U334)</f>
        <v>0</v>
      </c>
      <c r="AA334" s="202" t="n">
        <f aca="false">IF(ISERROR(J334/$U334),0,J334/$U334)</f>
        <v>0</v>
      </c>
      <c r="AB334" s="199" t="n">
        <f aca="false">SUM(V334:AA334)</f>
        <v>0</v>
      </c>
      <c r="AC334" s="202" t="n">
        <f aca="false">IF(ISERROR(L334/$U334),0,L334/$U334)</f>
        <v>0</v>
      </c>
    </row>
    <row r="335" customFormat="false" ht="14.65" hidden="true" customHeight="false" outlineLevel="0" collapsed="false">
      <c r="A335" s="195" t="s">
        <v>485</v>
      </c>
      <c r="B335" s="116" t="s">
        <v>142</v>
      </c>
      <c r="C335" s="196" t="s">
        <v>686</v>
      </c>
      <c r="D335" s="244" t="s">
        <v>687</v>
      </c>
      <c r="E335" s="198" t="n">
        <v>0</v>
      </c>
      <c r="F335" s="198" t="n">
        <v>0</v>
      </c>
      <c r="G335" s="198" t="n">
        <v>0</v>
      </c>
      <c r="H335" s="198" t="n">
        <v>0</v>
      </c>
      <c r="I335" s="198" t="n">
        <v>0</v>
      </c>
      <c r="J335" s="198" t="n">
        <v>0</v>
      </c>
      <c r="K335" s="199" t="n">
        <f aca="false">SUM(E335:J335)</f>
        <v>0</v>
      </c>
      <c r="L335" s="198" t="n">
        <v>0</v>
      </c>
      <c r="M335" s="29"/>
      <c r="P335" s="223" t="n">
        <f aca="false">K335/$K$22</f>
        <v>0</v>
      </c>
      <c r="Q335" s="224" t="n">
        <f aca="false">RANK(P335,$P$221:$P$396)</f>
        <v>28</v>
      </c>
      <c r="R335" s="225" t="n">
        <f aca="false">L335/$L$22</f>
        <v>0</v>
      </c>
      <c r="S335" s="224" t="n">
        <f aca="false">RANK(R335,$R$221:$R$396)</f>
        <v>79</v>
      </c>
      <c r="U335" s="245" t="e">
        <f aca="false">VLOOKUP(D335,DVactu!$A$2:$D$198,4,0)</f>
        <v>#N/A</v>
      </c>
      <c r="V335" s="202" t="n">
        <f aca="false">IF(ISERROR(E335/$U335),0,E335/$U335)</f>
        <v>0</v>
      </c>
      <c r="W335" s="202" t="n">
        <f aca="false">IF(ISERROR(F335/$U335),0,F335/$U335)</f>
        <v>0</v>
      </c>
      <c r="X335" s="202" t="n">
        <f aca="false">IF(ISERROR(G335/$U335),0,G335/$U335)</f>
        <v>0</v>
      </c>
      <c r="Y335" s="202" t="n">
        <f aca="false">IF(ISERROR(H335/$U335),0,H335/$U335)</f>
        <v>0</v>
      </c>
      <c r="Z335" s="202" t="n">
        <f aca="false">IF(ISERROR(I335/$U335),0,I335/$U335)</f>
        <v>0</v>
      </c>
      <c r="AA335" s="202" t="n">
        <f aca="false">IF(ISERROR(J335/$U335),0,J335/$U335)</f>
        <v>0</v>
      </c>
      <c r="AB335" s="199" t="n">
        <f aca="false">SUM(V335:AA335)</f>
        <v>0</v>
      </c>
      <c r="AC335" s="202" t="n">
        <f aca="false">IF(ISERROR(L335/$U335),0,L335/$U335)</f>
        <v>0</v>
      </c>
    </row>
    <row r="336" customFormat="false" ht="37.75" hidden="false" customHeight="false" outlineLevel="0" collapsed="false">
      <c r="A336" s="257" t="s">
        <v>485</v>
      </c>
      <c r="B336" s="257" t="s">
        <v>142</v>
      </c>
      <c r="C336" s="257" t="s">
        <v>688</v>
      </c>
      <c r="D336" s="244" t="s">
        <v>689</v>
      </c>
      <c r="E336" s="258" t="n">
        <v>11432220</v>
      </c>
      <c r="F336" s="258" t="n">
        <v>3585834</v>
      </c>
      <c r="G336" s="258" t="n">
        <v>14679804</v>
      </c>
      <c r="H336" s="258" t="n">
        <v>127527764</v>
      </c>
      <c r="I336" s="258" t="n">
        <v>52800128</v>
      </c>
      <c r="J336" s="258" t="n">
        <v>34985790</v>
      </c>
      <c r="K336" s="259" t="n">
        <f aca="false">SUM(E336:J336)</f>
        <v>245011540</v>
      </c>
      <c r="L336" s="258" t="n">
        <v>2302078213</v>
      </c>
      <c r="M336" s="250" t="n">
        <f aca="false">K336*$O$15/1000</f>
        <v>1727739.70956667</v>
      </c>
      <c r="N336" s="251" t="n">
        <f aca="false">20200*5000*(O15/1000)</f>
        <v>712218.333333334</v>
      </c>
      <c r="O336" s="252" t="s">
        <v>690</v>
      </c>
      <c r="P336" s="253" t="n">
        <f aca="false">K336/$K$22</f>
        <v>0.24005952046055</v>
      </c>
      <c r="Q336" s="254" t="n">
        <f aca="false">RANK(P336,$P$221:$P$396)</f>
        <v>1</v>
      </c>
      <c r="R336" s="223" t="n">
        <f aca="false">L336/$L$22</f>
        <v>0.113274138088561</v>
      </c>
      <c r="S336" s="254" t="n">
        <f aca="false">RANK(R336,$R$221:$R$396)</f>
        <v>2</v>
      </c>
      <c r="U336" s="245" t="n">
        <f aca="false">VLOOKUP(D336,DVactu!$A$2:$D$198,4,0)</f>
        <v>10.985647846633</v>
      </c>
      <c r="V336" s="202" t="n">
        <f aca="false">IF(ISERROR(E336/$U336),0,E336/$U336)</f>
        <v>1040650.50687965</v>
      </c>
      <c r="W336" s="202" t="n">
        <f aca="false">IF(ISERROR(F336/$U336),0,F336/$U336)</f>
        <v>326410.790702619</v>
      </c>
      <c r="X336" s="202" t="n">
        <f aca="false">IF(ISERROR(G336/$U336),0,G336/$U336)</f>
        <v>1336271.12437426</v>
      </c>
      <c r="Y336" s="202" t="n">
        <f aca="false">IF(ISERROR(H336/$U336),0,H336/$U336)</f>
        <v>11608579.282749</v>
      </c>
      <c r="Z336" s="202" t="n">
        <f aca="false">IF(ISERROR(I336/$U336),0,I336/$U336)</f>
        <v>4806282.59135238</v>
      </c>
      <c r="AA336" s="202" t="n">
        <f aca="false">IF(ISERROR(J336/$U336),0,J336/$U336)</f>
        <v>3184681.54891046</v>
      </c>
      <c r="AB336" s="249" t="n">
        <f aca="false">SUM(V336:AA336)</f>
        <v>22302875.8449684</v>
      </c>
      <c r="AC336" s="202" t="n">
        <f aca="false">IF(ISERROR(L336/$U336),0,L336/$U336)</f>
        <v>209553250.307907</v>
      </c>
    </row>
    <row r="337" customFormat="false" ht="14.65" hidden="true" customHeight="false" outlineLevel="0" collapsed="false">
      <c r="A337" s="195" t="s">
        <v>485</v>
      </c>
      <c r="B337" s="116" t="s">
        <v>142</v>
      </c>
      <c r="C337" s="196" t="s">
        <v>691</v>
      </c>
      <c r="D337" s="244" t="s">
        <v>692</v>
      </c>
      <c r="E337" s="198" t="n">
        <v>0</v>
      </c>
      <c r="F337" s="198" t="n">
        <v>0</v>
      </c>
      <c r="G337" s="198" t="n">
        <v>0</v>
      </c>
      <c r="H337" s="198" t="n">
        <v>0</v>
      </c>
      <c r="I337" s="198" t="n">
        <v>0</v>
      </c>
      <c r="J337" s="198" t="n">
        <v>0</v>
      </c>
      <c r="K337" s="199" t="n">
        <f aca="false">SUM(E337:J337)</f>
        <v>0</v>
      </c>
      <c r="L337" s="198" t="n">
        <v>3295620</v>
      </c>
      <c r="M337" s="29"/>
      <c r="P337" s="223" t="n">
        <f aca="false">K337/$K$22</f>
        <v>0</v>
      </c>
      <c r="Q337" s="224" t="n">
        <f aca="false">RANK(P337,$P$221:$P$396)</f>
        <v>28</v>
      </c>
      <c r="R337" s="225" t="n">
        <f aca="false">L337/$L$22</f>
        <v>0.000162161525555181</v>
      </c>
      <c r="S337" s="224" t="n">
        <f aca="false">RANK(R337,$R$221:$R$396)</f>
        <v>47</v>
      </c>
      <c r="U337" s="245" t="n">
        <f aca="false">VLOOKUP(D337,DVactu!$A$2:$D$198,4,0)</f>
        <v>8.43533161052923</v>
      </c>
      <c r="V337" s="202" t="n">
        <f aca="false">IF(ISERROR(E337/$U337),0,E337/$U337)</f>
        <v>0</v>
      </c>
      <c r="W337" s="202" t="n">
        <f aca="false">IF(ISERROR(F337/$U337),0,F337/$U337)</f>
        <v>0</v>
      </c>
      <c r="X337" s="202" t="n">
        <f aca="false">IF(ISERROR(G337/$U337),0,G337/$U337)</f>
        <v>0</v>
      </c>
      <c r="Y337" s="202" t="n">
        <f aca="false">IF(ISERROR(H337/$U337),0,H337/$U337)</f>
        <v>0</v>
      </c>
      <c r="Z337" s="202" t="n">
        <f aca="false">IF(ISERROR(I337/$U337),0,I337/$U337)</f>
        <v>0</v>
      </c>
      <c r="AA337" s="202" t="n">
        <f aca="false">IF(ISERROR(J337/$U337),0,J337/$U337)</f>
        <v>0</v>
      </c>
      <c r="AB337" s="199" t="n">
        <f aca="false">SUM(V337:AA337)</f>
        <v>0</v>
      </c>
      <c r="AC337" s="202" t="n">
        <f aca="false">IF(ISERROR(L337/$U337),0,L337/$U337)</f>
        <v>390692.405724312</v>
      </c>
    </row>
    <row r="338" customFormat="false" ht="19.3" hidden="false" customHeight="false" outlineLevel="0" collapsed="false">
      <c r="A338" s="257" t="s">
        <v>485</v>
      </c>
      <c r="B338" s="257" t="s">
        <v>142</v>
      </c>
      <c r="C338" s="257" t="s">
        <v>693</v>
      </c>
      <c r="D338" s="244" t="s">
        <v>694</v>
      </c>
      <c r="E338" s="258" t="n">
        <v>35256056</v>
      </c>
      <c r="F338" s="258" t="n">
        <v>0</v>
      </c>
      <c r="G338" s="258" t="n">
        <v>28424550</v>
      </c>
      <c r="H338" s="258" t="n">
        <v>55937984</v>
      </c>
      <c r="I338" s="258" t="n">
        <v>23976960</v>
      </c>
      <c r="J338" s="258" t="n">
        <v>0</v>
      </c>
      <c r="K338" s="259" t="n">
        <f aca="false">SUM(E338:J338)</f>
        <v>143595550</v>
      </c>
      <c r="L338" s="258" t="n">
        <v>2274670518.35</v>
      </c>
      <c r="M338" s="250" t="n">
        <f aca="false">K338*$O$15/1000</f>
        <v>1012587.95341667</v>
      </c>
      <c r="P338" s="253" t="n">
        <f aca="false">K338/$K$22</f>
        <v>0.140693286827506</v>
      </c>
      <c r="Q338" s="254" t="n">
        <f aca="false">RANK(P338,$P$221:$P$396)</f>
        <v>2</v>
      </c>
      <c r="R338" s="225" t="n">
        <f aca="false">L338/$L$22</f>
        <v>0.111925537953717</v>
      </c>
      <c r="S338" s="254" t="n">
        <f aca="false">RANK(R338,$R$221:$R$396)</f>
        <v>3</v>
      </c>
      <c r="U338" s="245" t="n">
        <f aca="false">VLOOKUP(D338,DVactu!$A$2:$D$198,4,0)</f>
        <v>10.985647846633</v>
      </c>
      <c r="V338" s="202" t="n">
        <f aca="false">IF(ISERROR(E338/$U338),0,E338/$U338)</f>
        <v>3209283.28417205</v>
      </c>
      <c r="W338" s="202" t="n">
        <f aca="false">IF(ISERROR(F338/$U338),0,F338/$U338)</f>
        <v>0</v>
      </c>
      <c r="X338" s="202" t="n">
        <f aca="false">IF(ISERROR(G338/$U338),0,G338/$U338)</f>
        <v>2587425.92124067</v>
      </c>
      <c r="Y338" s="202" t="n">
        <f aca="false">IF(ISERROR(H338/$U338),0,H338/$U338)</f>
        <v>5091914.90396668</v>
      </c>
      <c r="Z338" s="202" t="n">
        <f aca="false">IF(ISERROR(I338/$U338),0,I338/$U338)</f>
        <v>2182571.32712922</v>
      </c>
      <c r="AA338" s="202" t="n">
        <f aca="false">IF(ISERROR(J338/$U338),0,J338/$U338)</f>
        <v>0</v>
      </c>
      <c r="AB338" s="152" t="n">
        <f aca="false">SUM(V338:AA338)</f>
        <v>13071195.4365086</v>
      </c>
      <c r="AC338" s="202" t="n">
        <f aca="false">IF(ISERROR(L338/$U338),0,L338/$U338)</f>
        <v>207058386.551792</v>
      </c>
    </row>
    <row r="339" customFormat="false" ht="14.65" hidden="true" customHeight="false" outlineLevel="0" collapsed="false">
      <c r="A339" s="195" t="s">
        <v>485</v>
      </c>
      <c r="B339" s="116" t="s">
        <v>142</v>
      </c>
      <c r="C339" s="196" t="s">
        <v>302</v>
      </c>
      <c r="D339" s="244" t="s">
        <v>695</v>
      </c>
      <c r="E339" s="198" t="n">
        <v>0</v>
      </c>
      <c r="F339" s="198" t="n">
        <v>0</v>
      </c>
      <c r="G339" s="198" t="n">
        <v>0</v>
      </c>
      <c r="H339" s="198" t="n">
        <v>0</v>
      </c>
      <c r="I339" s="198" t="n">
        <v>0</v>
      </c>
      <c r="J339" s="198" t="n">
        <v>0</v>
      </c>
      <c r="K339" s="199" t="n">
        <f aca="false">SUM(E339:J339)</f>
        <v>0</v>
      </c>
      <c r="L339" s="198" t="n">
        <v>0</v>
      </c>
      <c r="M339" s="29"/>
      <c r="P339" s="223" t="n">
        <f aca="false">K339/$K$22</f>
        <v>0</v>
      </c>
      <c r="Q339" s="224" t="n">
        <f aca="false">RANK(P339,$P$221:$P$396)</f>
        <v>28</v>
      </c>
      <c r="R339" s="225" t="n">
        <f aca="false">L339/$L$22</f>
        <v>0</v>
      </c>
      <c r="S339" s="224" t="n">
        <f aca="false">RANK(R339,$R$221:$R$396)</f>
        <v>79</v>
      </c>
      <c r="U339" s="245" t="e">
        <f aca="false">VLOOKUP(D339,DVactu!$A$2:$D$198,4,0)</f>
        <v>#N/A</v>
      </c>
      <c r="V339" s="202" t="n">
        <f aca="false">IF(ISERROR(E339/$U339),0,E339/$U339)</f>
        <v>0</v>
      </c>
      <c r="W339" s="202" t="n">
        <f aca="false">IF(ISERROR(F339/$U339),0,F339/$U339)</f>
        <v>0</v>
      </c>
      <c r="X339" s="202" t="n">
        <f aca="false">IF(ISERROR(G339/$U339),0,G339/$U339)</f>
        <v>0</v>
      </c>
      <c r="Y339" s="202" t="n">
        <f aca="false">IF(ISERROR(H339/$U339),0,H339/$U339)</f>
        <v>0</v>
      </c>
      <c r="Z339" s="202" t="n">
        <f aca="false">IF(ISERROR(I339/$U339),0,I339/$U339)</f>
        <v>0</v>
      </c>
      <c r="AA339" s="202" t="n">
        <f aca="false">IF(ISERROR(J339/$U339),0,J339/$U339)</f>
        <v>0</v>
      </c>
      <c r="AB339" s="199" t="n">
        <f aca="false">SUM(V339:AA339)</f>
        <v>0</v>
      </c>
      <c r="AC339" s="202" t="n">
        <f aca="false">IF(ISERROR(L339/$U339),0,L339/$U339)</f>
        <v>0</v>
      </c>
    </row>
    <row r="340" customFormat="false" ht="14.65" hidden="true" customHeight="false" outlineLevel="0" collapsed="false">
      <c r="A340" s="195" t="s">
        <v>485</v>
      </c>
      <c r="B340" s="116" t="s">
        <v>142</v>
      </c>
      <c r="C340" s="196" t="s">
        <v>696</v>
      </c>
      <c r="D340" s="244" t="s">
        <v>697</v>
      </c>
      <c r="E340" s="198" t="n">
        <v>0</v>
      </c>
      <c r="F340" s="198" t="n">
        <v>0</v>
      </c>
      <c r="G340" s="198" t="n">
        <v>0</v>
      </c>
      <c r="H340" s="198" t="n">
        <v>0</v>
      </c>
      <c r="I340" s="198" t="n">
        <v>0</v>
      </c>
      <c r="J340" s="198" t="n">
        <v>0</v>
      </c>
      <c r="K340" s="199"/>
      <c r="L340" s="198" t="n">
        <v>0</v>
      </c>
      <c r="M340" s="29"/>
      <c r="P340" s="223" t="n">
        <f aca="false">K340/$K$22</f>
        <v>0</v>
      </c>
      <c r="Q340" s="224" t="n">
        <f aca="false">RANK(P340,$P$221:$P$396)</f>
        <v>28</v>
      </c>
      <c r="R340" s="225" t="n">
        <f aca="false">L340/$L$22</f>
        <v>0</v>
      </c>
      <c r="S340" s="224" t="n">
        <f aca="false">RANK(R340,$R$221:$R$396)</f>
        <v>79</v>
      </c>
      <c r="U340" s="245" t="e">
        <f aca="false">VLOOKUP(D340,DVactu!$A$2:$D$198,4,0)</f>
        <v>#N/A</v>
      </c>
      <c r="V340" s="202" t="n">
        <f aca="false">IF(ISERROR(E340/$U340),0,E340/$U340)</f>
        <v>0</v>
      </c>
      <c r="W340" s="202" t="n">
        <f aca="false">IF(ISERROR(F340/$U340),0,F340/$U340)</f>
        <v>0</v>
      </c>
      <c r="X340" s="202" t="n">
        <f aca="false">IF(ISERROR(G340/$U340),0,G340/$U340)</f>
        <v>0</v>
      </c>
      <c r="Y340" s="202" t="n">
        <f aca="false">IF(ISERROR(H340/$U340),0,H340/$U340)</f>
        <v>0</v>
      </c>
      <c r="Z340" s="202" t="n">
        <f aca="false">IF(ISERROR(I340/$U340),0,I340/$U340)</f>
        <v>0</v>
      </c>
      <c r="AA340" s="202" t="n">
        <f aca="false">IF(ISERROR(J340/$U340),0,J340/$U340)</f>
        <v>0</v>
      </c>
      <c r="AB340" s="199"/>
      <c r="AC340" s="202" t="n">
        <f aca="false">IF(ISERROR(L340/$U340),0,L340/$U340)</f>
        <v>0</v>
      </c>
    </row>
    <row r="341" customFormat="false" ht="14.65" hidden="true" customHeight="false" outlineLevel="0" collapsed="false">
      <c r="A341" s="195" t="s">
        <v>485</v>
      </c>
      <c r="B341" s="116" t="s">
        <v>142</v>
      </c>
      <c r="C341" s="196" t="s">
        <v>698</v>
      </c>
      <c r="D341" s="244" t="s">
        <v>699</v>
      </c>
      <c r="E341" s="198" t="n">
        <v>0</v>
      </c>
      <c r="F341" s="198" t="n">
        <v>0</v>
      </c>
      <c r="G341" s="198" t="n">
        <v>0</v>
      </c>
      <c r="H341" s="198" t="n">
        <v>0</v>
      </c>
      <c r="I341" s="198" t="n">
        <v>0</v>
      </c>
      <c r="J341" s="198" t="n">
        <v>0</v>
      </c>
      <c r="K341" s="199" t="n">
        <f aca="false">SUM(E341:J341)</f>
        <v>0</v>
      </c>
      <c r="L341" s="198" t="n">
        <v>0</v>
      </c>
      <c r="M341" s="29"/>
      <c r="P341" s="223" t="n">
        <f aca="false">K341/$K$22</f>
        <v>0</v>
      </c>
      <c r="Q341" s="224" t="n">
        <f aca="false">RANK(P341,$P$221:$P$396)</f>
        <v>28</v>
      </c>
      <c r="R341" s="225" t="n">
        <f aca="false">L341/$L$22</f>
        <v>0</v>
      </c>
      <c r="S341" s="224" t="n">
        <f aca="false">RANK(R341,$R$221:$R$396)</f>
        <v>79</v>
      </c>
      <c r="U341" s="245" t="n">
        <f aca="false">VLOOKUP(D341,DVactu!$A$2:$D$198,4,0)</f>
        <v>15.0291599470843</v>
      </c>
      <c r="V341" s="202" t="n">
        <f aca="false">IF(ISERROR(E341/$U341),0,E341/$U341)</f>
        <v>0</v>
      </c>
      <c r="W341" s="202" t="n">
        <f aca="false">IF(ISERROR(F341/$U341),0,F341/$U341)</f>
        <v>0</v>
      </c>
      <c r="X341" s="202" t="n">
        <f aca="false">IF(ISERROR(G341/$U341),0,G341/$U341)</f>
        <v>0</v>
      </c>
      <c r="Y341" s="202" t="n">
        <f aca="false">IF(ISERROR(H341/$U341),0,H341/$U341)</f>
        <v>0</v>
      </c>
      <c r="Z341" s="202" t="n">
        <f aca="false">IF(ISERROR(I341/$U341),0,I341/$U341)</f>
        <v>0</v>
      </c>
      <c r="AA341" s="202" t="n">
        <f aca="false">IF(ISERROR(J341/$U341),0,J341/$U341)</f>
        <v>0</v>
      </c>
      <c r="AB341" s="199" t="n">
        <f aca="false">SUM(V341:AA341)</f>
        <v>0</v>
      </c>
      <c r="AC341" s="202" t="n">
        <f aca="false">IF(ISERROR(L341/$U341),0,L341/$U341)</f>
        <v>0</v>
      </c>
    </row>
    <row r="342" customFormat="false" ht="14.65" hidden="true" customHeight="false" outlineLevel="0" collapsed="false">
      <c r="A342" s="195" t="s">
        <v>485</v>
      </c>
      <c r="B342" s="116" t="s">
        <v>142</v>
      </c>
      <c r="C342" s="196" t="s">
        <v>700</v>
      </c>
      <c r="D342" s="244" t="s">
        <v>701</v>
      </c>
      <c r="E342" s="198" t="n">
        <v>0</v>
      </c>
      <c r="F342" s="198" t="n">
        <v>0</v>
      </c>
      <c r="G342" s="198" t="n">
        <v>0</v>
      </c>
      <c r="H342" s="198" t="n">
        <v>0</v>
      </c>
      <c r="I342" s="198" t="n">
        <v>0</v>
      </c>
      <c r="J342" s="198" t="n">
        <v>0</v>
      </c>
      <c r="K342" s="199" t="n">
        <f aca="false">SUM(E342:J342)</f>
        <v>0</v>
      </c>
      <c r="L342" s="198" t="n">
        <v>0</v>
      </c>
      <c r="M342" s="29"/>
      <c r="P342" s="223" t="n">
        <f aca="false">K342/$K$22</f>
        <v>0</v>
      </c>
      <c r="Q342" s="224" t="n">
        <f aca="false">RANK(P342,$P$221:$P$396)</f>
        <v>28</v>
      </c>
      <c r="R342" s="225" t="n">
        <f aca="false">L342/$L$22</f>
        <v>0</v>
      </c>
      <c r="S342" s="224" t="n">
        <f aca="false">RANK(R342,$R$221:$R$396)</f>
        <v>79</v>
      </c>
      <c r="U342" s="245" t="n">
        <f aca="false">VLOOKUP(D342,DVactu!$A$2:$D$198,4,0)</f>
        <v>14.1339393987664</v>
      </c>
      <c r="V342" s="202" t="n">
        <f aca="false">IF(ISERROR(E342/$U342),0,E342/$U342)</f>
        <v>0</v>
      </c>
      <c r="W342" s="202" t="n">
        <f aca="false">IF(ISERROR(F342/$U342),0,F342/$U342)</f>
        <v>0</v>
      </c>
      <c r="X342" s="202" t="n">
        <f aca="false">IF(ISERROR(G342/$U342),0,G342/$U342)</f>
        <v>0</v>
      </c>
      <c r="Y342" s="202" t="n">
        <f aca="false">IF(ISERROR(H342/$U342),0,H342/$U342)</f>
        <v>0</v>
      </c>
      <c r="Z342" s="202" t="n">
        <f aca="false">IF(ISERROR(I342/$U342),0,I342/$U342)</f>
        <v>0</v>
      </c>
      <c r="AA342" s="202" t="n">
        <f aca="false">IF(ISERROR(J342/$U342),0,J342/$U342)</f>
        <v>0</v>
      </c>
      <c r="AB342" s="199" t="n">
        <f aca="false">SUM(V342:AA342)</f>
        <v>0</v>
      </c>
      <c r="AC342" s="202" t="n">
        <f aca="false">IF(ISERROR(L342/$U342),0,L342/$U342)</f>
        <v>0</v>
      </c>
    </row>
    <row r="343" customFormat="false" ht="14.65" hidden="true" customHeight="false" outlineLevel="0" collapsed="false">
      <c r="A343" s="195" t="s">
        <v>485</v>
      </c>
      <c r="B343" s="116" t="s">
        <v>142</v>
      </c>
      <c r="C343" s="196" t="s">
        <v>702</v>
      </c>
      <c r="D343" s="244" t="s">
        <v>703</v>
      </c>
      <c r="E343" s="198" t="n">
        <v>0</v>
      </c>
      <c r="F343" s="198" t="n">
        <v>0</v>
      </c>
      <c r="G343" s="198" t="n">
        <v>0</v>
      </c>
      <c r="H343" s="198" t="n">
        <v>0</v>
      </c>
      <c r="I343" s="198" t="n">
        <v>0</v>
      </c>
      <c r="J343" s="198" t="n">
        <v>0</v>
      </c>
      <c r="K343" s="199" t="n">
        <f aca="false">SUM(E343:J343)</f>
        <v>0</v>
      </c>
      <c r="L343" s="198" t="n">
        <v>21447874</v>
      </c>
      <c r="M343" s="29"/>
      <c r="P343" s="223" t="n">
        <f aca="false">K343/$K$22</f>
        <v>0</v>
      </c>
      <c r="Q343" s="224" t="n">
        <f aca="false">RANK(P343,$P$221:$P$396)</f>
        <v>28</v>
      </c>
      <c r="R343" s="225" t="n">
        <f aca="false">L343/$L$22</f>
        <v>0.00105534617697286</v>
      </c>
      <c r="S343" s="224" t="n">
        <f aca="false">RANK(R343,$R$221:$R$396)</f>
        <v>39</v>
      </c>
      <c r="U343" s="245" t="n">
        <f aca="false">VLOOKUP(D343,DVactu!$A$2:$D$198,4,0)</f>
        <v>11.5631229294548</v>
      </c>
      <c r="V343" s="202" t="n">
        <f aca="false">IF(ISERROR(E343/$U343),0,E343/$U343)</f>
        <v>0</v>
      </c>
      <c r="W343" s="202" t="n">
        <f aca="false">IF(ISERROR(F343/$U343),0,F343/$U343)</f>
        <v>0</v>
      </c>
      <c r="X343" s="202" t="n">
        <f aca="false">IF(ISERROR(G343/$U343),0,G343/$U343)</f>
        <v>0</v>
      </c>
      <c r="Y343" s="202" t="n">
        <f aca="false">IF(ISERROR(H343/$U343),0,H343/$U343)</f>
        <v>0</v>
      </c>
      <c r="Z343" s="202" t="n">
        <f aca="false">IF(ISERROR(I343/$U343),0,I343/$U343)</f>
        <v>0</v>
      </c>
      <c r="AA343" s="202" t="n">
        <f aca="false">IF(ISERROR(J343/$U343),0,J343/$U343)</f>
        <v>0</v>
      </c>
      <c r="AB343" s="199" t="n">
        <f aca="false">SUM(V343:AA343)</f>
        <v>0</v>
      </c>
      <c r="AC343" s="202" t="n">
        <f aca="false">IF(ISERROR(L343/$U343),0,L343/$U343)</f>
        <v>1854851.33478653</v>
      </c>
    </row>
    <row r="344" customFormat="false" ht="14.65" hidden="true" customHeight="false" outlineLevel="0" collapsed="false">
      <c r="A344" s="195" t="s">
        <v>485</v>
      </c>
      <c r="B344" s="116" t="s">
        <v>142</v>
      </c>
      <c r="C344" s="196" t="s">
        <v>704</v>
      </c>
      <c r="D344" s="244" t="s">
        <v>705</v>
      </c>
      <c r="E344" s="198" t="n">
        <v>0</v>
      </c>
      <c r="F344" s="198" t="n">
        <v>0</v>
      </c>
      <c r="G344" s="198" t="n">
        <v>0</v>
      </c>
      <c r="H344" s="198" t="n">
        <v>0</v>
      </c>
      <c r="I344" s="198" t="n">
        <v>0</v>
      </c>
      <c r="J344" s="198" t="n">
        <v>0</v>
      </c>
      <c r="K344" s="199" t="n">
        <f aca="false">SUM(E344:J344)</f>
        <v>0</v>
      </c>
      <c r="L344" s="198" t="n">
        <v>876150.66</v>
      </c>
      <c r="M344" s="29"/>
      <c r="P344" s="223" t="n">
        <f aca="false">K344/$K$22</f>
        <v>0</v>
      </c>
      <c r="Q344" s="224" t="n">
        <f aca="false">RANK(P344,$P$221:$P$396)</f>
        <v>28</v>
      </c>
      <c r="R344" s="225" t="n">
        <f aca="false">L344/$L$22</f>
        <v>4.31111377045225E-005</v>
      </c>
      <c r="S344" s="224" t="n">
        <f aca="false">RANK(R344,$R$221:$R$396)</f>
        <v>62</v>
      </c>
      <c r="U344" s="245" t="n">
        <f aca="false">VLOOKUP(D344,DVactu!$A$2:$D$198,4,0)</f>
        <v>11.5631229294548</v>
      </c>
      <c r="V344" s="202" t="n">
        <f aca="false">IF(ISERROR(E344/$U344),0,E344/$U344)</f>
        <v>0</v>
      </c>
      <c r="W344" s="202" t="n">
        <f aca="false">IF(ISERROR(F344/$U344),0,F344/$U344)</f>
        <v>0</v>
      </c>
      <c r="X344" s="202" t="n">
        <f aca="false">IF(ISERROR(G344/$U344),0,G344/$U344)</f>
        <v>0</v>
      </c>
      <c r="Y344" s="202" t="n">
        <f aca="false">IF(ISERROR(H344/$U344),0,H344/$U344)</f>
        <v>0</v>
      </c>
      <c r="Z344" s="202" t="n">
        <f aca="false">IF(ISERROR(I344/$U344),0,I344/$U344)</f>
        <v>0</v>
      </c>
      <c r="AA344" s="202" t="n">
        <f aca="false">IF(ISERROR(J344/$U344),0,J344/$U344)</f>
        <v>0</v>
      </c>
      <c r="AB344" s="199" t="n">
        <f aca="false">SUM(V344:AA344)</f>
        <v>0</v>
      </c>
      <c r="AC344" s="202" t="n">
        <f aca="false">IF(ISERROR(L344/$U344),0,L344/$U344)</f>
        <v>75771.1100491873</v>
      </c>
    </row>
    <row r="345" customFormat="false" ht="28.95" hidden="true" customHeight="false" outlineLevel="0" collapsed="false">
      <c r="A345" s="257" t="s">
        <v>485</v>
      </c>
      <c r="B345" s="257" t="s">
        <v>142</v>
      </c>
      <c r="C345" s="257" t="s">
        <v>706</v>
      </c>
      <c r="D345" s="244" t="s">
        <v>707</v>
      </c>
      <c r="E345" s="258" t="n">
        <v>2645784</v>
      </c>
      <c r="F345" s="258" t="n">
        <v>293544</v>
      </c>
      <c r="G345" s="258" t="n">
        <v>3222396</v>
      </c>
      <c r="H345" s="258" t="n">
        <v>19799501</v>
      </c>
      <c r="I345" s="258" t="n">
        <v>10127844</v>
      </c>
      <c r="J345" s="258" t="n">
        <v>4579678</v>
      </c>
      <c r="K345" s="259" t="n">
        <f aca="false">SUM(E345:J345)</f>
        <v>40668747</v>
      </c>
      <c r="L345" s="258" t="n">
        <v>316645111.8</v>
      </c>
      <c r="M345" s="29"/>
      <c r="P345" s="253" t="n">
        <f aca="false">K345/$K$22</f>
        <v>0.0398467757990151</v>
      </c>
      <c r="Q345" s="254" t="n">
        <f aca="false">RANK(P345,$P$221:$P$396)</f>
        <v>7</v>
      </c>
      <c r="R345" s="223" t="n">
        <f aca="false">L345/$L$22</f>
        <v>0.015580574941613</v>
      </c>
      <c r="S345" s="254" t="n">
        <f aca="false">RANK(R345,$R$221:$R$396)</f>
        <v>15</v>
      </c>
      <c r="U345" s="245" t="n">
        <f aca="false">VLOOKUP(D345,DVactu!$A$2:$D$198,4,0)</f>
        <v>10.985647846633</v>
      </c>
      <c r="V345" s="202" t="n">
        <f aca="false">IF(ISERROR(E345/$U345),0,E345/$U345)</f>
        <v>240840.052124091</v>
      </c>
      <c r="W345" s="202" t="n">
        <f aca="false">IF(ISERROR(F345/$U345),0,F345/$U345)</f>
        <v>26720.6817566038</v>
      </c>
      <c r="X345" s="202" t="n">
        <f aca="false">IF(ISERROR(G345/$U345),0,G345/$U345)</f>
        <v>293327.807789473</v>
      </c>
      <c r="Y345" s="202" t="n">
        <f aca="false">IF(ISERROR(H345/$U345),0,H345/$U345)</f>
        <v>1802306.17951843</v>
      </c>
      <c r="Z345" s="202" t="n">
        <f aca="false">IF(ISERROR(I345/$U345),0,I345/$U345)</f>
        <v>921915.952649446</v>
      </c>
      <c r="AA345" s="202" t="n">
        <f aca="false">IF(ISERROR(J345/$U345),0,J345/$U345)</f>
        <v>416878.281912489</v>
      </c>
      <c r="AB345" s="199" t="n">
        <f aca="false">SUM(V345:AA345)</f>
        <v>3701988.95575053</v>
      </c>
      <c r="AC345" s="202" t="n">
        <f aca="false">IF(ISERROR(L345/$U345),0,L345/$U345)</f>
        <v>28823526.4975337</v>
      </c>
    </row>
    <row r="346" customFormat="false" ht="19.3" hidden="true" customHeight="false" outlineLevel="0" collapsed="false">
      <c r="A346" s="257" t="s">
        <v>485</v>
      </c>
      <c r="B346" s="257" t="s">
        <v>142</v>
      </c>
      <c r="C346" s="257" t="s">
        <v>708</v>
      </c>
      <c r="D346" s="244" t="s">
        <v>709</v>
      </c>
      <c r="E346" s="258" t="n">
        <v>0</v>
      </c>
      <c r="F346" s="258" t="n">
        <v>0</v>
      </c>
      <c r="G346" s="258" t="n">
        <v>9921600</v>
      </c>
      <c r="H346" s="258" t="n">
        <v>1188000</v>
      </c>
      <c r="I346" s="258" t="n">
        <v>10256400</v>
      </c>
      <c r="J346" s="258" t="n">
        <v>15184000</v>
      </c>
      <c r="K346" s="259" t="n">
        <f aca="false">SUM(E346:J346)</f>
        <v>36550000</v>
      </c>
      <c r="L346" s="258" t="n">
        <v>1616581232</v>
      </c>
      <c r="M346" s="29"/>
      <c r="P346" s="253" t="n">
        <f aca="false">K346/$K$22</f>
        <v>0.0358112743294993</v>
      </c>
      <c r="Q346" s="254" t="n">
        <f aca="false">RANK(P346,$P$221:$P$396)</f>
        <v>8</v>
      </c>
      <c r="R346" s="223" t="n">
        <f aca="false">L346/$L$22</f>
        <v>0.079544146098456</v>
      </c>
      <c r="S346" s="254" t="n">
        <f aca="false">RANK(R346,$R$221:$R$396)</f>
        <v>4</v>
      </c>
      <c r="U346" s="245" t="n">
        <f aca="false">VLOOKUP(D346,DVactu!$A$2:$D$198,4,0)</f>
        <v>14.1339393987664</v>
      </c>
      <c r="V346" s="202" t="n">
        <f aca="false">IF(ISERROR(E346/$U346),0,E346/$U346)</f>
        <v>0</v>
      </c>
      <c r="W346" s="202" t="n">
        <f aca="false">IF(ISERROR(F346/$U346),0,F346/$U346)</f>
        <v>0</v>
      </c>
      <c r="X346" s="202" t="n">
        <f aca="false">IF(ISERROR(G346/$U346),0,G346/$U346)</f>
        <v>701969.898135119</v>
      </c>
      <c r="Y346" s="202" t="n">
        <f aca="false">IF(ISERROR(H346/$U346),0,H346/$U346)</f>
        <v>84052.9994138568</v>
      </c>
      <c r="Z346" s="202" t="n">
        <f aca="false">IF(ISERROR(I346/$U346),0,I346/$U346)</f>
        <v>725657.561606297</v>
      </c>
      <c r="AA346" s="202" t="n">
        <f aca="false">IF(ISERROR(J346/$U346),0,J346/$U346)</f>
        <v>1074293.55479798</v>
      </c>
      <c r="AB346" s="199" t="n">
        <f aca="false">SUM(V346:AA346)</f>
        <v>2585974.01395325</v>
      </c>
      <c r="AC346" s="202" t="n">
        <f aca="false">IF(ISERROR(L346/$U346),0,L346/$U346)</f>
        <v>114375842.883626</v>
      </c>
    </row>
    <row r="347" customFormat="false" ht="14.65" hidden="true" customHeight="false" outlineLevel="0" collapsed="false">
      <c r="A347" s="195" t="s">
        <v>485</v>
      </c>
      <c r="B347" s="116" t="s">
        <v>142</v>
      </c>
      <c r="C347" s="196" t="s">
        <v>453</v>
      </c>
      <c r="D347" s="244" t="s">
        <v>710</v>
      </c>
      <c r="E347" s="198" t="n">
        <v>0</v>
      </c>
      <c r="F347" s="198" t="n">
        <v>0</v>
      </c>
      <c r="G347" s="198" t="n">
        <v>0</v>
      </c>
      <c r="H347" s="198" t="n">
        <v>0</v>
      </c>
      <c r="I347" s="198" t="n">
        <v>0</v>
      </c>
      <c r="J347" s="198" t="n">
        <v>0</v>
      </c>
      <c r="K347" s="199" t="n">
        <f aca="false">SUM(E347:J347)</f>
        <v>0</v>
      </c>
      <c r="L347" s="198" t="n">
        <v>0</v>
      </c>
      <c r="M347" s="29"/>
      <c r="P347" s="223" t="n">
        <f aca="false">K347/$K$22</f>
        <v>0</v>
      </c>
      <c r="Q347" s="224" t="n">
        <f aca="false">RANK(P347,$P$221:$P$396)</f>
        <v>28</v>
      </c>
      <c r="R347" s="225" t="n">
        <f aca="false">L347/$L$22</f>
        <v>0</v>
      </c>
      <c r="S347" s="224" t="n">
        <f aca="false">RANK(R347,$R$221:$R$396)</f>
        <v>79</v>
      </c>
      <c r="U347" s="245" t="e">
        <f aca="false">VLOOKUP(D347,DVactu!$A$2:$D$198,4,0)</f>
        <v>#N/A</v>
      </c>
      <c r="V347" s="202" t="n">
        <f aca="false">IF(ISERROR(E347/$U347),0,E347/$U347)</f>
        <v>0</v>
      </c>
      <c r="W347" s="202" t="n">
        <f aca="false">IF(ISERROR(F347/$U347),0,F347/$U347)</f>
        <v>0</v>
      </c>
      <c r="X347" s="202" t="n">
        <f aca="false">IF(ISERROR(G347/$U347),0,G347/$U347)</f>
        <v>0</v>
      </c>
      <c r="Y347" s="202" t="n">
        <f aca="false">IF(ISERROR(H347/$U347),0,H347/$U347)</f>
        <v>0</v>
      </c>
      <c r="Z347" s="202" t="n">
        <f aca="false">IF(ISERROR(I347/$U347),0,I347/$U347)</f>
        <v>0</v>
      </c>
      <c r="AA347" s="202" t="n">
        <f aca="false">IF(ISERROR(J347/$U347),0,J347/$U347)</f>
        <v>0</v>
      </c>
      <c r="AB347" s="199" t="n">
        <f aca="false">SUM(V347:AA347)</f>
        <v>0</v>
      </c>
      <c r="AC347" s="202" t="n">
        <f aca="false">IF(ISERROR(L347/$U347),0,L347/$U347)</f>
        <v>0</v>
      </c>
    </row>
    <row r="348" customFormat="false" ht="14.65" hidden="true" customHeight="false" outlineLevel="0" collapsed="false">
      <c r="A348" s="195" t="s">
        <v>485</v>
      </c>
      <c r="B348" s="116" t="s">
        <v>142</v>
      </c>
      <c r="C348" s="196" t="s">
        <v>711</v>
      </c>
      <c r="D348" s="244" t="s">
        <v>712</v>
      </c>
      <c r="E348" s="198" t="n">
        <v>0</v>
      </c>
      <c r="F348" s="198" t="n">
        <v>0</v>
      </c>
      <c r="G348" s="198" t="n">
        <v>0</v>
      </c>
      <c r="H348" s="198" t="n">
        <v>0</v>
      </c>
      <c r="I348" s="198" t="n">
        <v>0</v>
      </c>
      <c r="J348" s="198" t="n">
        <v>0</v>
      </c>
      <c r="K348" s="199"/>
      <c r="L348" s="198" t="n">
        <v>0</v>
      </c>
      <c r="M348" s="29"/>
      <c r="P348" s="223" t="n">
        <f aca="false">K348/$K$22</f>
        <v>0</v>
      </c>
      <c r="Q348" s="224" t="n">
        <f aca="false">RANK(P348,$P$221:$P$396)</f>
        <v>28</v>
      </c>
      <c r="R348" s="225" t="n">
        <f aca="false">L348/$L$22</f>
        <v>0</v>
      </c>
      <c r="S348" s="224" t="n">
        <f aca="false">RANK(R348,$R$221:$R$396)</f>
        <v>79</v>
      </c>
      <c r="U348" s="245" t="e">
        <f aca="false">VLOOKUP(D348,DVactu!$A$2:$D$198,4,0)</f>
        <v>#N/A</v>
      </c>
      <c r="V348" s="202" t="n">
        <f aca="false">IF(ISERROR(E348/$U348),0,E348/$U348)</f>
        <v>0</v>
      </c>
      <c r="W348" s="202" t="n">
        <f aca="false">IF(ISERROR(F348/$U348),0,F348/$U348)</f>
        <v>0</v>
      </c>
      <c r="X348" s="202" t="n">
        <f aca="false">IF(ISERROR(G348/$U348),0,G348/$U348)</f>
        <v>0</v>
      </c>
      <c r="Y348" s="202" t="n">
        <f aca="false">IF(ISERROR(H348/$U348),0,H348/$U348)</f>
        <v>0</v>
      </c>
      <c r="Z348" s="202" t="n">
        <f aca="false">IF(ISERROR(I348/$U348),0,I348/$U348)</f>
        <v>0</v>
      </c>
      <c r="AA348" s="202" t="n">
        <f aca="false">IF(ISERROR(J348/$U348),0,J348/$U348)</f>
        <v>0</v>
      </c>
      <c r="AB348" s="199"/>
      <c r="AC348" s="202" t="n">
        <f aca="false">IF(ISERROR(L348/$U348),0,L348/$U348)</f>
        <v>0</v>
      </c>
    </row>
    <row r="349" customFormat="false" ht="14.65" hidden="true" customHeight="false" outlineLevel="0" collapsed="false">
      <c r="A349" s="195" t="s">
        <v>485</v>
      </c>
      <c r="B349" s="116" t="s">
        <v>142</v>
      </c>
      <c r="C349" s="196" t="s">
        <v>713</v>
      </c>
      <c r="D349" s="244" t="s">
        <v>714</v>
      </c>
      <c r="E349" s="198" t="n">
        <v>0</v>
      </c>
      <c r="F349" s="198" t="n">
        <v>0</v>
      </c>
      <c r="G349" s="198" t="n">
        <v>0</v>
      </c>
      <c r="H349" s="198" t="n">
        <v>0</v>
      </c>
      <c r="I349" s="198" t="n">
        <v>0</v>
      </c>
      <c r="J349" s="198" t="n">
        <v>0</v>
      </c>
      <c r="K349" s="199"/>
      <c r="L349" s="198" t="n">
        <v>0</v>
      </c>
      <c r="M349" s="29"/>
      <c r="P349" s="223" t="n">
        <f aca="false">K349/$K$22</f>
        <v>0</v>
      </c>
      <c r="Q349" s="224" t="n">
        <f aca="false">RANK(P349,$P$221:$P$396)</f>
        <v>28</v>
      </c>
      <c r="R349" s="225" t="n">
        <f aca="false">L349/$L$22</f>
        <v>0</v>
      </c>
      <c r="S349" s="224" t="n">
        <f aca="false">RANK(R349,$R$221:$R$396)</f>
        <v>79</v>
      </c>
      <c r="U349" s="245" t="e">
        <f aca="false">VLOOKUP(D349,DVactu!$A$2:$D$198,4,0)</f>
        <v>#N/A</v>
      </c>
      <c r="V349" s="202" t="n">
        <f aca="false">IF(ISERROR(E349/$U349),0,E349/$U349)</f>
        <v>0</v>
      </c>
      <c r="W349" s="202" t="n">
        <f aca="false">IF(ISERROR(F349/$U349),0,F349/$U349)</f>
        <v>0</v>
      </c>
      <c r="X349" s="202" t="n">
        <f aca="false">IF(ISERROR(G349/$U349),0,G349/$U349)</f>
        <v>0</v>
      </c>
      <c r="Y349" s="202" t="n">
        <f aca="false">IF(ISERROR(H349/$U349),0,H349/$U349)</f>
        <v>0</v>
      </c>
      <c r="Z349" s="202" t="n">
        <f aca="false">IF(ISERROR(I349/$U349),0,I349/$U349)</f>
        <v>0</v>
      </c>
      <c r="AA349" s="202" t="n">
        <f aca="false">IF(ISERROR(J349/$U349),0,J349/$U349)</f>
        <v>0</v>
      </c>
      <c r="AB349" s="199"/>
      <c r="AC349" s="202" t="n">
        <f aca="false">IF(ISERROR(L349/$U349),0,L349/$U349)</f>
        <v>0</v>
      </c>
    </row>
    <row r="350" customFormat="false" ht="14.65" hidden="true" customHeight="false" outlineLevel="0" collapsed="false">
      <c r="A350" s="195" t="s">
        <v>485</v>
      </c>
      <c r="B350" s="116" t="s">
        <v>142</v>
      </c>
      <c r="C350" s="196" t="s">
        <v>713</v>
      </c>
      <c r="D350" s="244" t="s">
        <v>715</v>
      </c>
      <c r="E350" s="198" t="n">
        <v>0</v>
      </c>
      <c r="F350" s="198" t="n">
        <v>0</v>
      </c>
      <c r="G350" s="198" t="n">
        <v>0</v>
      </c>
      <c r="H350" s="198" t="n">
        <v>0</v>
      </c>
      <c r="I350" s="198" t="n">
        <v>0</v>
      </c>
      <c r="J350" s="198" t="n">
        <v>0</v>
      </c>
      <c r="K350" s="199"/>
      <c r="L350" s="198" t="n">
        <v>0</v>
      </c>
      <c r="M350" s="29"/>
      <c r="P350" s="223" t="n">
        <f aca="false">K350/$K$22</f>
        <v>0</v>
      </c>
      <c r="Q350" s="224" t="n">
        <f aca="false">RANK(P350,$P$221:$P$396)</f>
        <v>28</v>
      </c>
      <c r="R350" s="225" t="n">
        <f aca="false">L350/$L$22</f>
        <v>0</v>
      </c>
      <c r="S350" s="224" t="n">
        <f aca="false">RANK(R350,$R$221:$R$396)</f>
        <v>79</v>
      </c>
      <c r="U350" s="245" t="e">
        <f aca="false">VLOOKUP(D350,DVactu!$A$2:$D$198,4,0)</f>
        <v>#N/A</v>
      </c>
      <c r="V350" s="202" t="n">
        <f aca="false">IF(ISERROR(E350/$U350),0,E350/$U350)</f>
        <v>0</v>
      </c>
      <c r="W350" s="202" t="n">
        <f aca="false">IF(ISERROR(F350/$U350),0,F350/$U350)</f>
        <v>0</v>
      </c>
      <c r="X350" s="202" t="n">
        <f aca="false">IF(ISERROR(G350/$U350),0,G350/$U350)</f>
        <v>0</v>
      </c>
      <c r="Y350" s="202" t="n">
        <f aca="false">IF(ISERROR(H350/$U350),0,H350/$U350)</f>
        <v>0</v>
      </c>
      <c r="Z350" s="202" t="n">
        <f aca="false">IF(ISERROR(I350/$U350),0,I350/$U350)</f>
        <v>0</v>
      </c>
      <c r="AA350" s="202" t="n">
        <f aca="false">IF(ISERROR(J350/$U350),0,J350/$U350)</f>
        <v>0</v>
      </c>
      <c r="AB350" s="199"/>
      <c r="AC350" s="202" t="n">
        <f aca="false">IF(ISERROR(L350/$U350),0,L350/$U350)</f>
        <v>0</v>
      </c>
    </row>
    <row r="351" customFormat="false" ht="14.65" hidden="true" customHeight="false" outlineLevel="0" collapsed="false">
      <c r="A351" s="195" t="s">
        <v>485</v>
      </c>
      <c r="B351" s="116" t="s">
        <v>142</v>
      </c>
      <c r="C351" s="196" t="s">
        <v>716</v>
      </c>
      <c r="D351" s="244" t="s">
        <v>717</v>
      </c>
      <c r="E351" s="198" t="n">
        <v>0</v>
      </c>
      <c r="F351" s="198" t="n">
        <v>0</v>
      </c>
      <c r="G351" s="198" t="n">
        <v>0</v>
      </c>
      <c r="H351" s="198" t="n">
        <v>0</v>
      </c>
      <c r="I351" s="198" t="n">
        <v>0</v>
      </c>
      <c r="J351" s="198" t="n">
        <v>0</v>
      </c>
      <c r="K351" s="199"/>
      <c r="L351" s="198" t="n">
        <v>0</v>
      </c>
      <c r="M351" s="29"/>
      <c r="P351" s="223"/>
      <c r="Q351" s="224"/>
      <c r="R351" s="225"/>
      <c r="S351" s="224"/>
      <c r="U351" s="245"/>
      <c r="V351" s="202"/>
      <c r="W351" s="202"/>
      <c r="X351" s="202"/>
      <c r="Y351" s="202"/>
      <c r="Z351" s="202"/>
      <c r="AA351" s="202"/>
      <c r="AB351" s="199"/>
      <c r="AC351" s="202"/>
    </row>
    <row r="352" customFormat="false" ht="16.9" hidden="true" customHeight="true" outlineLevel="0" collapsed="false">
      <c r="A352" s="195" t="s">
        <v>485</v>
      </c>
      <c r="B352" s="116" t="s">
        <v>142</v>
      </c>
      <c r="C352" s="196" t="s">
        <v>407</v>
      </c>
      <c r="D352" s="244" t="s">
        <v>718</v>
      </c>
      <c r="E352" s="198" t="n">
        <v>0</v>
      </c>
      <c r="F352" s="198" t="n">
        <v>0</v>
      </c>
      <c r="G352" s="198" t="n">
        <v>0</v>
      </c>
      <c r="H352" s="198" t="n">
        <v>0</v>
      </c>
      <c r="I352" s="198" t="n">
        <v>0</v>
      </c>
      <c r="J352" s="198" t="n">
        <v>0</v>
      </c>
      <c r="K352" s="199"/>
      <c r="L352" s="198" t="n">
        <v>0</v>
      </c>
      <c r="M352" s="29"/>
      <c r="P352" s="223"/>
      <c r="Q352" s="224"/>
      <c r="R352" s="225"/>
      <c r="S352" s="224"/>
      <c r="U352" s="245"/>
      <c r="V352" s="202"/>
      <c r="W352" s="202"/>
      <c r="X352" s="202"/>
      <c r="Y352" s="202"/>
      <c r="Z352" s="202"/>
      <c r="AA352" s="202"/>
      <c r="AB352" s="199"/>
      <c r="AC352" s="202"/>
    </row>
    <row r="353" customFormat="false" ht="14.65" hidden="true" customHeight="false" outlineLevel="0" collapsed="false">
      <c r="A353" s="195" t="s">
        <v>485</v>
      </c>
      <c r="B353" s="116" t="s">
        <v>142</v>
      </c>
      <c r="C353" s="196" t="s">
        <v>719</v>
      </c>
      <c r="D353" s="244" t="s">
        <v>720</v>
      </c>
      <c r="E353" s="198" t="n">
        <v>0</v>
      </c>
      <c r="F353" s="198" t="n">
        <v>0</v>
      </c>
      <c r="G353" s="198" t="n">
        <v>0</v>
      </c>
      <c r="H353" s="198" t="n">
        <v>0</v>
      </c>
      <c r="I353" s="198" t="n">
        <v>0</v>
      </c>
      <c r="J353" s="198" t="n">
        <v>0</v>
      </c>
      <c r="K353" s="199" t="n">
        <f aca="false">SUM(E353:J353)</f>
        <v>0</v>
      </c>
      <c r="L353" s="198" t="n">
        <v>647080</v>
      </c>
      <c r="M353" s="29"/>
      <c r="P353" s="223" t="n">
        <f aca="false">K353/$K$22</f>
        <v>0</v>
      </c>
      <c r="Q353" s="224" t="n">
        <f aca="false">RANK(P353,$P$221:$P$396)</f>
        <v>28</v>
      </c>
      <c r="R353" s="225" t="n">
        <f aca="false">L353/$L$22</f>
        <v>3.18396781049533E-005</v>
      </c>
      <c r="S353" s="224" t="n">
        <f aca="false">RANK(R353,$R$221:$R$396)</f>
        <v>65</v>
      </c>
      <c r="U353" s="245" t="e">
        <f aca="false">VLOOKUP(D353,DVactu!$A$2:$D$198,4,0)</f>
        <v>#N/A</v>
      </c>
      <c r="V353" s="202" t="n">
        <f aca="false">IF(ISERROR(E353/$U353),0,E353/$U353)</f>
        <v>0</v>
      </c>
      <c r="W353" s="202" t="n">
        <f aca="false">IF(ISERROR(F353/$U353),0,F353/$U353)</f>
        <v>0</v>
      </c>
      <c r="X353" s="202" t="n">
        <f aca="false">IF(ISERROR(G353/$U353),0,G353/$U353)</f>
        <v>0</v>
      </c>
      <c r="Y353" s="202" t="n">
        <f aca="false">IF(ISERROR(H353/$U353),0,H353/$U353)</f>
        <v>0</v>
      </c>
      <c r="Z353" s="202" t="n">
        <f aca="false">IF(ISERROR(I353/$U353),0,I353/$U353)</f>
        <v>0</v>
      </c>
      <c r="AA353" s="202" t="n">
        <f aca="false">IF(ISERROR(J353/$U353),0,J353/$U353)</f>
        <v>0</v>
      </c>
      <c r="AB353" s="199" t="n">
        <f aca="false">SUM(V353:AA353)</f>
        <v>0</v>
      </c>
      <c r="AC353" s="202" t="n">
        <f aca="false">IF(ISERROR(L353/$U353),0,L353/$U353)</f>
        <v>0</v>
      </c>
    </row>
    <row r="354" customFormat="false" ht="14.65" hidden="true" customHeight="false" outlineLevel="0" collapsed="false">
      <c r="A354" s="195" t="s">
        <v>485</v>
      </c>
      <c r="B354" s="116" t="s">
        <v>142</v>
      </c>
      <c r="C354" s="196" t="s">
        <v>721</v>
      </c>
      <c r="D354" s="244" t="s">
        <v>722</v>
      </c>
      <c r="E354" s="198" t="n">
        <v>0</v>
      </c>
      <c r="F354" s="198" t="n">
        <v>0</v>
      </c>
      <c r="G354" s="198" t="n">
        <v>0</v>
      </c>
      <c r="H354" s="198" t="n">
        <v>0</v>
      </c>
      <c r="I354" s="198" t="n">
        <v>0</v>
      </c>
      <c r="J354" s="198" t="n">
        <v>0</v>
      </c>
      <c r="K354" s="199" t="n">
        <f aca="false">SUM(E354:J354)</f>
        <v>0</v>
      </c>
      <c r="L354" s="198" t="n">
        <v>0</v>
      </c>
      <c r="M354" s="29"/>
      <c r="P354" s="223" t="n">
        <f aca="false">K354/$K$22</f>
        <v>0</v>
      </c>
      <c r="Q354" s="224" t="n">
        <f aca="false">RANK(P354,$P$221:$P$396)</f>
        <v>28</v>
      </c>
      <c r="R354" s="225" t="n">
        <f aca="false">L354/$L$22</f>
        <v>0</v>
      </c>
      <c r="S354" s="224" t="n">
        <f aca="false">RANK(R354,$R$221:$R$396)</f>
        <v>79</v>
      </c>
      <c r="U354" s="245" t="e">
        <f aca="false">VLOOKUP(D354,DVactu!$A$2:$D$198,4,0)</f>
        <v>#N/A</v>
      </c>
      <c r="V354" s="202" t="n">
        <f aca="false">IF(ISERROR(E354/$U354),0,E354/$U354)</f>
        <v>0</v>
      </c>
      <c r="W354" s="202" t="n">
        <f aca="false">IF(ISERROR(F354/$U354),0,F354/$U354)</f>
        <v>0</v>
      </c>
      <c r="X354" s="202" t="n">
        <f aca="false">IF(ISERROR(G354/$U354),0,G354/$U354)</f>
        <v>0</v>
      </c>
      <c r="Y354" s="202" t="n">
        <f aca="false">IF(ISERROR(H354/$U354),0,H354/$U354)</f>
        <v>0</v>
      </c>
      <c r="Z354" s="202" t="n">
        <f aca="false">IF(ISERROR(I354/$U354),0,I354/$U354)</f>
        <v>0</v>
      </c>
      <c r="AA354" s="202" t="n">
        <f aca="false">IF(ISERROR(J354/$U354),0,J354/$U354)</f>
        <v>0</v>
      </c>
      <c r="AB354" s="199" t="n">
        <f aca="false">SUM(V354:AA354)</f>
        <v>0</v>
      </c>
      <c r="AC354" s="202" t="n">
        <f aca="false">IF(ISERROR(L354/$U354),0,L354/$U354)</f>
        <v>0</v>
      </c>
    </row>
    <row r="355" customFormat="false" ht="14.65" hidden="true" customHeight="false" outlineLevel="0" collapsed="false">
      <c r="A355" s="195" t="s">
        <v>485</v>
      </c>
      <c r="B355" s="116" t="s">
        <v>142</v>
      </c>
      <c r="C355" s="196" t="s">
        <v>723</v>
      </c>
      <c r="D355" s="244" t="s">
        <v>724</v>
      </c>
      <c r="E355" s="198" t="n">
        <v>0</v>
      </c>
      <c r="F355" s="198" t="n">
        <v>0</v>
      </c>
      <c r="G355" s="198" t="n">
        <v>0</v>
      </c>
      <c r="H355" s="198" t="n">
        <v>0</v>
      </c>
      <c r="I355" s="198" t="n">
        <v>0</v>
      </c>
      <c r="J355" s="198" t="n">
        <v>0</v>
      </c>
      <c r="K355" s="199" t="n">
        <f aca="false">SUM(E355:J355)</f>
        <v>0</v>
      </c>
      <c r="L355" s="198" t="n">
        <v>0</v>
      </c>
      <c r="M355" s="29"/>
      <c r="P355" s="223" t="n">
        <f aca="false">K355/$K$22</f>
        <v>0</v>
      </c>
      <c r="Q355" s="224" t="n">
        <f aca="false">RANK(P355,$P$221:$P$396)</f>
        <v>28</v>
      </c>
      <c r="R355" s="225" t="n">
        <f aca="false">L355/$L$22</f>
        <v>0</v>
      </c>
      <c r="S355" s="224" t="n">
        <f aca="false">RANK(R355,$R$221:$R$396)</f>
        <v>79</v>
      </c>
      <c r="U355" s="245" t="e">
        <f aca="false">VLOOKUP(D355,DVactu!$A$2:$D$198,4,0)</f>
        <v>#N/A</v>
      </c>
      <c r="V355" s="202" t="n">
        <f aca="false">IF(ISERROR(E355/$U355),0,E355/$U355)</f>
        <v>0</v>
      </c>
      <c r="W355" s="202" t="n">
        <f aca="false">IF(ISERROR(F355/$U355),0,F355/$U355)</f>
        <v>0</v>
      </c>
      <c r="X355" s="202" t="n">
        <f aca="false">IF(ISERROR(G355/$U355),0,G355/$U355)</f>
        <v>0</v>
      </c>
      <c r="Y355" s="202" t="n">
        <f aca="false">IF(ISERROR(H355/$U355),0,H355/$U355)</f>
        <v>0</v>
      </c>
      <c r="Z355" s="202" t="n">
        <f aca="false">IF(ISERROR(I355/$U355),0,I355/$U355)</f>
        <v>0</v>
      </c>
      <c r="AA355" s="202" t="n">
        <f aca="false">IF(ISERROR(J355/$U355),0,J355/$U355)</f>
        <v>0</v>
      </c>
      <c r="AB355" s="199" t="n">
        <f aca="false">SUM(V355:AA355)</f>
        <v>0</v>
      </c>
      <c r="AC355" s="202" t="n">
        <f aca="false">IF(ISERROR(L355/$U355),0,L355/$U355)</f>
        <v>0</v>
      </c>
    </row>
    <row r="356" customFormat="false" ht="14.65" hidden="true" customHeight="false" outlineLevel="0" collapsed="false">
      <c r="A356" s="195" t="s">
        <v>485</v>
      </c>
      <c r="B356" s="116" t="s">
        <v>142</v>
      </c>
      <c r="C356" s="196" t="s">
        <v>725</v>
      </c>
      <c r="D356" s="244" t="s">
        <v>726</v>
      </c>
      <c r="E356" s="198" t="n">
        <v>0</v>
      </c>
      <c r="F356" s="198" t="n">
        <v>0</v>
      </c>
      <c r="G356" s="198" t="n">
        <v>0</v>
      </c>
      <c r="H356" s="198" t="n">
        <v>0</v>
      </c>
      <c r="I356" s="198" t="n">
        <v>0</v>
      </c>
      <c r="J356" s="198" t="n">
        <v>0</v>
      </c>
      <c r="K356" s="199" t="n">
        <f aca="false">SUM(E356:J356)</f>
        <v>0</v>
      </c>
      <c r="L356" s="198" t="n">
        <v>0</v>
      </c>
      <c r="M356" s="29"/>
      <c r="P356" s="223" t="n">
        <f aca="false">K356/$K$22</f>
        <v>0</v>
      </c>
      <c r="Q356" s="224" t="n">
        <f aca="false">RANK(P356,$P$221:$P$396)</f>
        <v>28</v>
      </c>
      <c r="R356" s="225" t="n">
        <f aca="false">L356/$L$22</f>
        <v>0</v>
      </c>
      <c r="S356" s="224" t="n">
        <f aca="false">RANK(R356,$R$221:$R$396)</f>
        <v>79</v>
      </c>
      <c r="U356" s="245" t="e">
        <f aca="false">VLOOKUP(D356,DVactu!$A$2:$D$198,4,0)</f>
        <v>#N/A</v>
      </c>
      <c r="V356" s="202" t="n">
        <f aca="false">IF(ISERROR(E356/$U356),0,E356/$U356)</f>
        <v>0</v>
      </c>
      <c r="W356" s="202" t="n">
        <f aca="false">IF(ISERROR(F356/$U356),0,F356/$U356)</f>
        <v>0</v>
      </c>
      <c r="X356" s="202" t="n">
        <f aca="false">IF(ISERROR(G356/$U356),0,G356/$U356)</f>
        <v>0</v>
      </c>
      <c r="Y356" s="202" t="n">
        <f aca="false">IF(ISERROR(H356/$U356),0,H356/$U356)</f>
        <v>0</v>
      </c>
      <c r="Z356" s="202" t="n">
        <f aca="false">IF(ISERROR(I356/$U356),0,I356/$U356)</f>
        <v>0</v>
      </c>
      <c r="AA356" s="202" t="n">
        <f aca="false">IF(ISERROR(J356/$U356),0,J356/$U356)</f>
        <v>0</v>
      </c>
      <c r="AB356" s="199" t="n">
        <f aca="false">SUM(V356:AA356)</f>
        <v>0</v>
      </c>
      <c r="AC356" s="202" t="n">
        <f aca="false">IF(ISERROR(L356/$U356),0,L356/$U356)</f>
        <v>0</v>
      </c>
    </row>
    <row r="357" customFormat="false" ht="14.65" hidden="true" customHeight="false" outlineLevel="0" collapsed="false">
      <c r="A357" s="195" t="s">
        <v>485</v>
      </c>
      <c r="B357" s="116" t="s">
        <v>142</v>
      </c>
      <c r="C357" s="196" t="s">
        <v>431</v>
      </c>
      <c r="D357" s="244" t="s">
        <v>727</v>
      </c>
      <c r="E357" s="198" t="n">
        <v>0</v>
      </c>
      <c r="F357" s="198" t="n">
        <v>0</v>
      </c>
      <c r="G357" s="198" t="n">
        <v>0</v>
      </c>
      <c r="H357" s="198" t="n">
        <v>0</v>
      </c>
      <c r="I357" s="198" t="n">
        <v>0</v>
      </c>
      <c r="J357" s="198" t="n">
        <v>0</v>
      </c>
      <c r="K357" s="199" t="n">
        <f aca="false">SUM(E357:J357)</f>
        <v>0</v>
      </c>
      <c r="L357" s="198" t="n">
        <v>0</v>
      </c>
      <c r="M357" s="29"/>
      <c r="P357" s="223" t="n">
        <f aca="false">K357/$K$22</f>
        <v>0</v>
      </c>
      <c r="Q357" s="224" t="n">
        <f aca="false">RANK(P357,$P$221:$P$396)</f>
        <v>28</v>
      </c>
      <c r="R357" s="225" t="n">
        <f aca="false">L357/$L$22</f>
        <v>0</v>
      </c>
      <c r="S357" s="224" t="n">
        <f aca="false">RANK(R357,$R$221:$R$396)</f>
        <v>79</v>
      </c>
      <c r="U357" s="245" t="e">
        <f aca="false">VLOOKUP(D357,DVactu!$A$2:$D$198,4,0)</f>
        <v>#N/A</v>
      </c>
      <c r="V357" s="202" t="n">
        <f aca="false">IF(ISERROR(E357/$U357),0,E357/$U357)</f>
        <v>0</v>
      </c>
      <c r="W357" s="202" t="n">
        <f aca="false">IF(ISERROR(F357/$U357),0,F357/$U357)</f>
        <v>0</v>
      </c>
      <c r="X357" s="202" t="n">
        <f aca="false">IF(ISERROR(G357/$U357),0,G357/$U357)</f>
        <v>0</v>
      </c>
      <c r="Y357" s="202" t="n">
        <f aca="false">IF(ISERROR(H357/$U357),0,H357/$U357)</f>
        <v>0</v>
      </c>
      <c r="Z357" s="202" t="n">
        <f aca="false">IF(ISERROR(I357/$U357),0,I357/$U357)</f>
        <v>0</v>
      </c>
      <c r="AA357" s="202" t="n">
        <f aca="false">IF(ISERROR(J357/$U357),0,J357/$U357)</f>
        <v>0</v>
      </c>
      <c r="AB357" s="199" t="n">
        <f aca="false">SUM(V357:AA357)</f>
        <v>0</v>
      </c>
      <c r="AC357" s="202" t="n">
        <f aca="false">IF(ISERROR(L357/$U357),0,L357/$U357)</f>
        <v>0</v>
      </c>
    </row>
    <row r="358" customFormat="false" ht="14.65" hidden="true" customHeight="false" outlineLevel="0" collapsed="false">
      <c r="A358" s="195" t="s">
        <v>485</v>
      </c>
      <c r="B358" s="116" t="s">
        <v>142</v>
      </c>
      <c r="C358" s="196" t="s">
        <v>728</v>
      </c>
      <c r="D358" s="244" t="s">
        <v>729</v>
      </c>
      <c r="E358" s="198" t="n">
        <v>0</v>
      </c>
      <c r="F358" s="198" t="n">
        <v>0</v>
      </c>
      <c r="G358" s="198" t="n">
        <v>0</v>
      </c>
      <c r="H358" s="198" t="n">
        <v>0</v>
      </c>
      <c r="I358" s="198" t="n">
        <v>0</v>
      </c>
      <c r="J358" s="198" t="n">
        <v>0</v>
      </c>
      <c r="K358" s="199" t="n">
        <f aca="false">SUM(E358:J358)</f>
        <v>0</v>
      </c>
      <c r="L358" s="198" t="n">
        <v>7280600</v>
      </c>
      <c r="M358" s="29"/>
      <c r="P358" s="223" t="n">
        <f aca="false">K358/$K$22</f>
        <v>0</v>
      </c>
      <c r="Q358" s="224" t="n">
        <f aca="false">RANK(P358,$P$221:$P$396)</f>
        <v>28</v>
      </c>
      <c r="R358" s="225" t="n">
        <f aca="false">L358/$L$22</f>
        <v>0.000358243123587382</v>
      </c>
      <c r="S358" s="224" t="n">
        <f aca="false">RANK(R358,$R$221:$R$396)</f>
        <v>43</v>
      </c>
      <c r="U358" s="245" t="e">
        <f aca="false">VLOOKUP(D358,DVactu!$A$2:$D$198,4,0)</f>
        <v>#N/A</v>
      </c>
      <c r="V358" s="202" t="n">
        <f aca="false">IF(ISERROR(E358/$U358),0,E358/$U358)</f>
        <v>0</v>
      </c>
      <c r="W358" s="202" t="n">
        <f aca="false">IF(ISERROR(F358/$U358),0,F358/$U358)</f>
        <v>0</v>
      </c>
      <c r="X358" s="202" t="n">
        <f aca="false">IF(ISERROR(G358/$U358),0,G358/$U358)</f>
        <v>0</v>
      </c>
      <c r="Y358" s="202" t="n">
        <f aca="false">IF(ISERROR(H358/$U358),0,H358/$U358)</f>
        <v>0</v>
      </c>
      <c r="Z358" s="202" t="n">
        <f aca="false">IF(ISERROR(I358/$U358),0,I358/$U358)</f>
        <v>0</v>
      </c>
      <c r="AA358" s="202" t="n">
        <f aca="false">IF(ISERROR(J358/$U358),0,J358/$U358)</f>
        <v>0</v>
      </c>
      <c r="AB358" s="199" t="n">
        <f aca="false">SUM(V358:AA358)</f>
        <v>0</v>
      </c>
      <c r="AC358" s="202" t="n">
        <f aca="false">IF(ISERROR(L358/$U358),0,L358/$U358)</f>
        <v>0</v>
      </c>
    </row>
    <row r="359" customFormat="false" ht="14.65" hidden="true" customHeight="false" outlineLevel="0" collapsed="false">
      <c r="A359" s="195" t="s">
        <v>485</v>
      </c>
      <c r="B359" s="116" t="s">
        <v>142</v>
      </c>
      <c r="C359" s="196" t="s">
        <v>730</v>
      </c>
      <c r="D359" s="244" t="s">
        <v>731</v>
      </c>
      <c r="E359" s="198" t="n">
        <v>0</v>
      </c>
      <c r="F359" s="198" t="n">
        <v>0</v>
      </c>
      <c r="G359" s="198" t="n">
        <v>0</v>
      </c>
      <c r="H359" s="198" t="n">
        <v>0</v>
      </c>
      <c r="I359" s="198" t="n">
        <v>0</v>
      </c>
      <c r="J359" s="198" t="n">
        <v>0</v>
      </c>
      <c r="K359" s="199" t="n">
        <f aca="false">SUM(E359:J359)</f>
        <v>0</v>
      </c>
      <c r="L359" s="198" t="n">
        <v>0</v>
      </c>
      <c r="M359" s="29"/>
      <c r="P359" s="223" t="n">
        <f aca="false">K359/$K$22</f>
        <v>0</v>
      </c>
      <c r="Q359" s="224" t="n">
        <f aca="false">RANK(P359,$P$221:$P$396)</f>
        <v>28</v>
      </c>
      <c r="R359" s="225" t="n">
        <f aca="false">L359/$L$22</f>
        <v>0</v>
      </c>
      <c r="S359" s="224" t="n">
        <f aca="false">RANK(R359,$R$221:$R$396)</f>
        <v>79</v>
      </c>
      <c r="U359" s="245" t="e">
        <f aca="false">VLOOKUP(D359,DVactu!$A$2:$D$198,4,0)</f>
        <v>#N/A</v>
      </c>
      <c r="V359" s="202" t="n">
        <f aca="false">IF(ISERROR(E359/$U359),0,E359/$U359)</f>
        <v>0</v>
      </c>
      <c r="W359" s="202" t="n">
        <f aca="false">IF(ISERROR(F359/$U359),0,F359/$U359)</f>
        <v>0</v>
      </c>
      <c r="X359" s="202" t="n">
        <f aca="false">IF(ISERROR(G359/$U359),0,G359/$U359)</f>
        <v>0</v>
      </c>
      <c r="Y359" s="202" t="n">
        <f aca="false">IF(ISERROR(H359/$U359),0,H359/$U359)</f>
        <v>0</v>
      </c>
      <c r="Z359" s="202" t="n">
        <f aca="false">IF(ISERROR(I359/$U359),0,I359/$U359)</f>
        <v>0</v>
      </c>
      <c r="AA359" s="202" t="n">
        <f aca="false">IF(ISERROR(J359/$U359),0,J359/$U359)</f>
        <v>0</v>
      </c>
      <c r="AB359" s="199" t="n">
        <f aca="false">SUM(V359:AA359)</f>
        <v>0</v>
      </c>
      <c r="AC359" s="202" t="n">
        <f aca="false">IF(ISERROR(L359/$U359),0,L359/$U359)</f>
        <v>0</v>
      </c>
    </row>
    <row r="360" customFormat="false" ht="14.65" hidden="true" customHeight="false" outlineLevel="0" collapsed="false">
      <c r="A360" s="195" t="s">
        <v>485</v>
      </c>
      <c r="B360" s="116" t="s">
        <v>142</v>
      </c>
      <c r="C360" s="196" t="s">
        <v>732</v>
      </c>
      <c r="D360" s="244" t="s">
        <v>733</v>
      </c>
      <c r="E360" s="198" t="n">
        <v>0</v>
      </c>
      <c r="F360" s="198" t="n">
        <v>0</v>
      </c>
      <c r="G360" s="198" t="n">
        <v>0</v>
      </c>
      <c r="H360" s="198" t="n">
        <v>0</v>
      </c>
      <c r="I360" s="198" t="n">
        <v>0</v>
      </c>
      <c r="J360" s="198" t="n">
        <v>0</v>
      </c>
      <c r="K360" s="199" t="n">
        <f aca="false">SUM(E360:J360)</f>
        <v>0</v>
      </c>
      <c r="L360" s="198" t="n">
        <v>0</v>
      </c>
      <c r="M360" s="29"/>
      <c r="P360" s="223" t="n">
        <f aca="false">K360/$K$22</f>
        <v>0</v>
      </c>
      <c r="Q360" s="224" t="n">
        <f aca="false">RANK(P360,$P$221:$P$396)</f>
        <v>28</v>
      </c>
      <c r="R360" s="225" t="n">
        <f aca="false">L360/$L$22</f>
        <v>0</v>
      </c>
      <c r="S360" s="224" t="n">
        <f aca="false">RANK(R360,$R$221:$R$396)</f>
        <v>79</v>
      </c>
      <c r="U360" s="245" t="e">
        <f aca="false">VLOOKUP(D360,DVactu!$A$2:$D$198,4,0)</f>
        <v>#N/A</v>
      </c>
      <c r="V360" s="202" t="n">
        <f aca="false">IF(ISERROR(E360/$U360),0,E360/$U360)</f>
        <v>0</v>
      </c>
      <c r="W360" s="202" t="n">
        <f aca="false">IF(ISERROR(F360/$U360),0,F360/$U360)</f>
        <v>0</v>
      </c>
      <c r="X360" s="202" t="n">
        <f aca="false">IF(ISERROR(G360/$U360),0,G360/$U360)</f>
        <v>0</v>
      </c>
      <c r="Y360" s="202" t="n">
        <f aca="false">IF(ISERROR(H360/$U360),0,H360/$U360)</f>
        <v>0</v>
      </c>
      <c r="Z360" s="202" t="n">
        <f aca="false">IF(ISERROR(I360/$U360),0,I360/$U360)</f>
        <v>0</v>
      </c>
      <c r="AA360" s="202" t="n">
        <f aca="false">IF(ISERROR(J360/$U360),0,J360/$U360)</f>
        <v>0</v>
      </c>
      <c r="AB360" s="199" t="n">
        <f aca="false">SUM(V360:AA360)</f>
        <v>0</v>
      </c>
      <c r="AC360" s="202" t="n">
        <f aca="false">IF(ISERROR(L360/$U360),0,L360/$U360)</f>
        <v>0</v>
      </c>
    </row>
    <row r="361" customFormat="false" ht="14.65" hidden="true" customHeight="false" outlineLevel="0" collapsed="false">
      <c r="A361" s="195" t="s">
        <v>485</v>
      </c>
      <c r="B361" s="116" t="s">
        <v>142</v>
      </c>
      <c r="C361" s="196" t="s">
        <v>734</v>
      </c>
      <c r="D361" s="244" t="s">
        <v>735</v>
      </c>
      <c r="E361" s="198" t="n">
        <v>0</v>
      </c>
      <c r="F361" s="198" t="n">
        <v>0</v>
      </c>
      <c r="G361" s="198" t="n">
        <v>0</v>
      </c>
      <c r="H361" s="198" t="n">
        <v>0</v>
      </c>
      <c r="I361" s="198" t="n">
        <v>0</v>
      </c>
      <c r="J361" s="198" t="n">
        <v>0</v>
      </c>
      <c r="K361" s="199" t="n">
        <f aca="false">SUM(E361:J361)</f>
        <v>0</v>
      </c>
      <c r="L361" s="198" t="n">
        <v>0</v>
      </c>
      <c r="M361" s="29"/>
      <c r="P361" s="223" t="n">
        <f aca="false">K361/$K$22</f>
        <v>0</v>
      </c>
      <c r="Q361" s="224" t="n">
        <f aca="false">RANK(P361,$P$221:$P$396)</f>
        <v>28</v>
      </c>
      <c r="R361" s="225" t="n">
        <f aca="false">L361/$L$22</f>
        <v>0</v>
      </c>
      <c r="S361" s="224" t="n">
        <f aca="false">RANK(R361,$R$221:$R$396)</f>
        <v>79</v>
      </c>
      <c r="U361" s="245" t="e">
        <f aca="false">VLOOKUP(D361,DVactu!$A$2:$D$198,4,0)</f>
        <v>#N/A</v>
      </c>
      <c r="V361" s="202" t="n">
        <f aca="false">IF(ISERROR(E361/$U361),0,E361/$U361)</f>
        <v>0</v>
      </c>
      <c r="W361" s="202" t="n">
        <f aca="false">IF(ISERROR(F361/$U361),0,F361/$U361)</f>
        <v>0</v>
      </c>
      <c r="X361" s="202" t="n">
        <f aca="false">IF(ISERROR(G361/$U361),0,G361/$U361)</f>
        <v>0</v>
      </c>
      <c r="Y361" s="202" t="n">
        <f aca="false">IF(ISERROR(H361/$U361),0,H361/$U361)</f>
        <v>0</v>
      </c>
      <c r="Z361" s="202" t="n">
        <f aca="false">IF(ISERROR(I361/$U361),0,I361/$U361)</f>
        <v>0</v>
      </c>
      <c r="AA361" s="202" t="n">
        <f aca="false">IF(ISERROR(J361/$U361),0,J361/$U361)</f>
        <v>0</v>
      </c>
      <c r="AB361" s="199" t="n">
        <f aca="false">SUM(V361:AA361)</f>
        <v>0</v>
      </c>
      <c r="AC361" s="202" t="n">
        <f aca="false">IF(ISERROR(L361/$U361),0,L361/$U361)</f>
        <v>0</v>
      </c>
    </row>
    <row r="362" customFormat="false" ht="14.65" hidden="true" customHeight="false" outlineLevel="0" collapsed="false">
      <c r="A362" s="195" t="s">
        <v>485</v>
      </c>
      <c r="B362" s="116" t="s">
        <v>142</v>
      </c>
      <c r="C362" s="196" t="s">
        <v>736</v>
      </c>
      <c r="D362" s="244" t="s">
        <v>737</v>
      </c>
      <c r="E362" s="198" t="n">
        <v>0</v>
      </c>
      <c r="F362" s="198" t="n">
        <v>0</v>
      </c>
      <c r="G362" s="198" t="n">
        <v>0</v>
      </c>
      <c r="H362" s="198" t="n">
        <v>0</v>
      </c>
      <c r="I362" s="198" t="n">
        <v>0</v>
      </c>
      <c r="J362" s="198" t="n">
        <v>0</v>
      </c>
      <c r="K362" s="199" t="n">
        <f aca="false">SUM(E362:J362)</f>
        <v>0</v>
      </c>
      <c r="L362" s="198" t="n">
        <v>0</v>
      </c>
      <c r="M362" s="29"/>
      <c r="P362" s="223" t="n">
        <f aca="false">K362/$K$22</f>
        <v>0</v>
      </c>
      <c r="Q362" s="224" t="n">
        <f aca="false">RANK(P362,$P$221:$P$396)</f>
        <v>28</v>
      </c>
      <c r="R362" s="225" t="n">
        <f aca="false">L362/$L$22</f>
        <v>0</v>
      </c>
      <c r="S362" s="224" t="n">
        <f aca="false">RANK(R362,$R$221:$R$396)</f>
        <v>79</v>
      </c>
      <c r="U362" s="245" t="e">
        <f aca="false">VLOOKUP(D362,DVactu!$A$2:$D$198,4,0)</f>
        <v>#N/A</v>
      </c>
      <c r="V362" s="202" t="n">
        <f aca="false">IF(ISERROR(E362/$U362),0,E362/$U362)</f>
        <v>0</v>
      </c>
      <c r="W362" s="202" t="n">
        <f aca="false">IF(ISERROR(F362/$U362),0,F362/$U362)</f>
        <v>0</v>
      </c>
      <c r="X362" s="202" t="n">
        <f aca="false">IF(ISERROR(G362/$U362),0,G362/$U362)</f>
        <v>0</v>
      </c>
      <c r="Y362" s="202" t="n">
        <f aca="false">IF(ISERROR(H362/$U362),0,H362/$U362)</f>
        <v>0</v>
      </c>
      <c r="Z362" s="202" t="n">
        <f aca="false">IF(ISERROR(I362/$U362),0,I362/$U362)</f>
        <v>0</v>
      </c>
      <c r="AA362" s="202" t="n">
        <f aca="false">IF(ISERROR(J362/$U362),0,J362/$U362)</f>
        <v>0</v>
      </c>
      <c r="AB362" s="199" t="n">
        <f aca="false">SUM(V362:AA362)</f>
        <v>0</v>
      </c>
      <c r="AC362" s="202" t="n">
        <f aca="false">IF(ISERROR(L362/$U362),0,L362/$U362)</f>
        <v>0</v>
      </c>
    </row>
    <row r="363" customFormat="false" ht="14.65" hidden="true" customHeight="false" outlineLevel="0" collapsed="false">
      <c r="A363" s="195" t="s">
        <v>485</v>
      </c>
      <c r="B363" s="116" t="s">
        <v>142</v>
      </c>
      <c r="C363" s="196" t="s">
        <v>738</v>
      </c>
      <c r="D363" s="244" t="s">
        <v>739</v>
      </c>
      <c r="E363" s="198" t="n">
        <v>0</v>
      </c>
      <c r="F363" s="198" t="n">
        <v>0</v>
      </c>
      <c r="G363" s="198" t="n">
        <v>0</v>
      </c>
      <c r="H363" s="198" t="n">
        <v>0</v>
      </c>
      <c r="I363" s="198" t="n">
        <v>0</v>
      </c>
      <c r="J363" s="198" t="n">
        <v>0</v>
      </c>
      <c r="K363" s="199" t="n">
        <f aca="false">SUM(E363:J363)</f>
        <v>0</v>
      </c>
      <c r="L363" s="198" t="n">
        <v>0</v>
      </c>
      <c r="M363" s="29"/>
      <c r="P363" s="223" t="n">
        <f aca="false">K363/$K$22</f>
        <v>0</v>
      </c>
      <c r="Q363" s="224" t="n">
        <f aca="false">RANK(P363,$P$221:$P$396)</f>
        <v>28</v>
      </c>
      <c r="R363" s="225" t="n">
        <f aca="false">L363/$L$22</f>
        <v>0</v>
      </c>
      <c r="S363" s="224" t="n">
        <f aca="false">RANK(R363,$R$221:$R$396)</f>
        <v>79</v>
      </c>
      <c r="U363" s="245" t="e">
        <f aca="false">VLOOKUP(D363,DVactu!$A$2:$D$198,4,0)</f>
        <v>#N/A</v>
      </c>
      <c r="V363" s="202" t="n">
        <f aca="false">IF(ISERROR(E363/$U363),0,E363/$U363)</f>
        <v>0</v>
      </c>
      <c r="W363" s="202" t="n">
        <f aca="false">IF(ISERROR(F363/$U363),0,F363/$U363)</f>
        <v>0</v>
      </c>
      <c r="X363" s="202" t="n">
        <f aca="false">IF(ISERROR(G363/$U363),0,G363/$U363)</f>
        <v>0</v>
      </c>
      <c r="Y363" s="202" t="n">
        <f aca="false">IF(ISERROR(H363/$U363),0,H363/$U363)</f>
        <v>0</v>
      </c>
      <c r="Z363" s="202" t="n">
        <f aca="false">IF(ISERROR(I363/$U363),0,I363/$U363)</f>
        <v>0</v>
      </c>
      <c r="AA363" s="202" t="n">
        <f aca="false">IF(ISERROR(J363/$U363),0,J363/$U363)</f>
        <v>0</v>
      </c>
      <c r="AB363" s="199" t="n">
        <f aca="false">SUM(V363:AA363)</f>
        <v>0</v>
      </c>
      <c r="AC363" s="202" t="n">
        <f aca="false">IF(ISERROR(L363/$U363),0,L363/$U363)</f>
        <v>0</v>
      </c>
    </row>
    <row r="364" customFormat="false" ht="14.65" hidden="true" customHeight="false" outlineLevel="0" collapsed="false">
      <c r="A364" s="195" t="s">
        <v>485</v>
      </c>
      <c r="B364" s="116" t="s">
        <v>142</v>
      </c>
      <c r="C364" s="196" t="s">
        <v>740</v>
      </c>
      <c r="D364" s="244" t="s">
        <v>741</v>
      </c>
      <c r="E364" s="198" t="n">
        <v>0</v>
      </c>
      <c r="F364" s="198" t="n">
        <v>0</v>
      </c>
      <c r="G364" s="198" t="n">
        <v>0</v>
      </c>
      <c r="H364" s="198" t="n">
        <v>0</v>
      </c>
      <c r="I364" s="198" t="n">
        <v>0</v>
      </c>
      <c r="J364" s="198" t="n">
        <v>0</v>
      </c>
      <c r="K364" s="199" t="n">
        <f aca="false">SUM(E364:J364)</f>
        <v>0</v>
      </c>
      <c r="L364" s="198" t="n">
        <v>0</v>
      </c>
      <c r="M364" s="29"/>
      <c r="P364" s="223" t="n">
        <f aca="false">K364/$K$22</f>
        <v>0</v>
      </c>
      <c r="Q364" s="224" t="n">
        <f aca="false">RANK(P364,$P$221:$P$396)</f>
        <v>28</v>
      </c>
      <c r="R364" s="225" t="n">
        <f aca="false">L364/$L$22</f>
        <v>0</v>
      </c>
      <c r="S364" s="224" t="n">
        <f aca="false">RANK(R364,$R$221:$R$396)</f>
        <v>79</v>
      </c>
      <c r="U364" s="245" t="e">
        <f aca="false">VLOOKUP(D364,DVactu!$A$2:$D$198,4,0)</f>
        <v>#N/A</v>
      </c>
      <c r="V364" s="202" t="n">
        <f aca="false">IF(ISERROR(E364/$U364),0,E364/$U364)</f>
        <v>0</v>
      </c>
      <c r="W364" s="202" t="n">
        <f aca="false">IF(ISERROR(F364/$U364),0,F364/$U364)</f>
        <v>0</v>
      </c>
      <c r="X364" s="202" t="n">
        <f aca="false">IF(ISERROR(G364/$U364),0,G364/$U364)</f>
        <v>0</v>
      </c>
      <c r="Y364" s="202" t="n">
        <f aca="false">IF(ISERROR(H364/$U364),0,H364/$U364)</f>
        <v>0</v>
      </c>
      <c r="Z364" s="202" t="n">
        <f aca="false">IF(ISERROR(I364/$U364),0,I364/$U364)</f>
        <v>0</v>
      </c>
      <c r="AA364" s="202" t="n">
        <f aca="false">IF(ISERROR(J364/$U364),0,J364/$U364)</f>
        <v>0</v>
      </c>
      <c r="AB364" s="199" t="n">
        <f aca="false">SUM(V364:AA364)</f>
        <v>0</v>
      </c>
      <c r="AC364" s="202" t="n">
        <f aca="false">IF(ISERROR(L364/$U364),0,L364/$U364)</f>
        <v>0</v>
      </c>
    </row>
    <row r="365" customFormat="false" ht="14.65" hidden="true" customHeight="false" outlineLevel="0" collapsed="false">
      <c r="A365" s="195" t="s">
        <v>485</v>
      </c>
      <c r="B365" s="116" t="s">
        <v>142</v>
      </c>
      <c r="C365" s="196" t="s">
        <v>742</v>
      </c>
      <c r="D365" s="244" t="s">
        <v>743</v>
      </c>
      <c r="E365" s="198" t="n">
        <v>0</v>
      </c>
      <c r="F365" s="198" t="n">
        <v>0</v>
      </c>
      <c r="G365" s="198" t="n">
        <v>0</v>
      </c>
      <c r="H365" s="198" t="n">
        <v>0</v>
      </c>
      <c r="I365" s="198" t="n">
        <v>0</v>
      </c>
      <c r="J365" s="198" t="n">
        <v>0</v>
      </c>
      <c r="K365" s="199" t="n">
        <f aca="false">SUM(E365:J365)</f>
        <v>0</v>
      </c>
      <c r="L365" s="198" t="n">
        <v>0</v>
      </c>
      <c r="M365" s="29"/>
      <c r="P365" s="223" t="n">
        <f aca="false">K365/$K$22</f>
        <v>0</v>
      </c>
      <c r="Q365" s="224" t="n">
        <f aca="false">RANK(P365,$P$221:$P$396)</f>
        <v>28</v>
      </c>
      <c r="R365" s="225" t="n">
        <f aca="false">L365/$L$22</f>
        <v>0</v>
      </c>
      <c r="S365" s="224" t="n">
        <f aca="false">RANK(R365,$R$221:$R$396)</f>
        <v>79</v>
      </c>
      <c r="U365" s="245" t="e">
        <f aca="false">VLOOKUP(D365,DVactu!$A$2:$D$198,4,0)</f>
        <v>#N/A</v>
      </c>
      <c r="V365" s="202" t="n">
        <f aca="false">IF(ISERROR(E365/$U365),0,E365/$U365)</f>
        <v>0</v>
      </c>
      <c r="W365" s="202" t="n">
        <f aca="false">IF(ISERROR(F365/$U365),0,F365/$U365)</f>
        <v>0</v>
      </c>
      <c r="X365" s="202" t="n">
        <f aca="false">IF(ISERROR(G365/$U365),0,G365/$U365)</f>
        <v>0</v>
      </c>
      <c r="Y365" s="202" t="n">
        <f aca="false">IF(ISERROR(H365/$U365),0,H365/$U365)</f>
        <v>0</v>
      </c>
      <c r="Z365" s="202" t="n">
        <f aca="false">IF(ISERROR(I365/$U365),0,I365/$U365)</f>
        <v>0</v>
      </c>
      <c r="AA365" s="202" t="n">
        <f aca="false">IF(ISERROR(J365/$U365),0,J365/$U365)</f>
        <v>0</v>
      </c>
      <c r="AB365" s="199" t="n">
        <f aca="false">SUM(V365:AA365)</f>
        <v>0</v>
      </c>
      <c r="AC365" s="202" t="n">
        <f aca="false">IF(ISERROR(L365/$U365),0,L365/$U365)</f>
        <v>0</v>
      </c>
    </row>
    <row r="366" customFormat="false" ht="14.65" hidden="true" customHeight="false" outlineLevel="0" collapsed="false">
      <c r="A366" s="195" t="s">
        <v>485</v>
      </c>
      <c r="B366" s="116" t="s">
        <v>142</v>
      </c>
      <c r="C366" s="196" t="s">
        <v>744</v>
      </c>
      <c r="D366" s="244" t="s">
        <v>745</v>
      </c>
      <c r="E366" s="198" t="n">
        <v>0</v>
      </c>
      <c r="F366" s="198" t="n">
        <v>0</v>
      </c>
      <c r="G366" s="198" t="n">
        <v>0</v>
      </c>
      <c r="H366" s="198" t="n">
        <v>0</v>
      </c>
      <c r="I366" s="198" t="n">
        <v>0</v>
      </c>
      <c r="J366" s="198" t="n">
        <v>0</v>
      </c>
      <c r="K366" s="199" t="n">
        <f aca="false">SUM(E366:J366)</f>
        <v>0</v>
      </c>
      <c r="L366" s="198" t="n">
        <v>188840.4</v>
      </c>
      <c r="M366" s="29"/>
      <c r="P366" s="223" t="n">
        <f aca="false">K366/$K$22</f>
        <v>0</v>
      </c>
      <c r="Q366" s="224" t="n">
        <f aca="false">RANK(P366,$P$221:$P$396)</f>
        <v>28</v>
      </c>
      <c r="R366" s="225" t="n">
        <f aca="false">L366/$L$22</f>
        <v>9.29192302220843E-006</v>
      </c>
      <c r="S366" s="224" t="n">
        <f aca="false">RANK(R366,$R$221:$R$396)</f>
        <v>71</v>
      </c>
      <c r="U366" s="245" t="e">
        <f aca="false">VLOOKUP(D366,DVactu!$A$2:$D$198,4,0)</f>
        <v>#N/A</v>
      </c>
      <c r="V366" s="202" t="n">
        <f aca="false">IF(ISERROR(E366/$U366),0,E366/$U366)</f>
        <v>0</v>
      </c>
      <c r="W366" s="202" t="n">
        <f aca="false">IF(ISERROR(F366/$U366),0,F366/$U366)</f>
        <v>0</v>
      </c>
      <c r="X366" s="202" t="n">
        <f aca="false">IF(ISERROR(G366/$U366),0,G366/$U366)</f>
        <v>0</v>
      </c>
      <c r="Y366" s="202" t="n">
        <f aca="false">IF(ISERROR(H366/$U366),0,H366/$U366)</f>
        <v>0</v>
      </c>
      <c r="Z366" s="202" t="n">
        <f aca="false">IF(ISERROR(I366/$U366),0,I366/$U366)</f>
        <v>0</v>
      </c>
      <c r="AA366" s="202" t="n">
        <f aca="false">IF(ISERROR(J366/$U366),0,J366/$U366)</f>
        <v>0</v>
      </c>
      <c r="AB366" s="199" t="n">
        <f aca="false">SUM(V366:AA366)</f>
        <v>0</v>
      </c>
      <c r="AC366" s="202" t="n">
        <f aca="false">IF(ISERROR(L366/$U366),0,L366/$U366)</f>
        <v>0</v>
      </c>
    </row>
    <row r="367" customFormat="false" ht="14.65" hidden="true" customHeight="false" outlineLevel="0" collapsed="false">
      <c r="A367" s="195" t="s">
        <v>485</v>
      </c>
      <c r="B367" s="116" t="s">
        <v>142</v>
      </c>
      <c r="C367" s="196" t="s">
        <v>746</v>
      </c>
      <c r="D367" s="244" t="s">
        <v>747</v>
      </c>
      <c r="E367" s="198" t="n">
        <v>0</v>
      </c>
      <c r="F367" s="198" t="n">
        <v>0</v>
      </c>
      <c r="G367" s="198" t="n">
        <v>0</v>
      </c>
      <c r="H367" s="198" t="n">
        <v>0</v>
      </c>
      <c r="I367" s="198" t="n">
        <v>0</v>
      </c>
      <c r="J367" s="198" t="n">
        <v>0</v>
      </c>
      <c r="K367" s="199" t="n">
        <f aca="false">SUM(E367:J367)</f>
        <v>0</v>
      </c>
      <c r="L367" s="198" t="n">
        <v>0</v>
      </c>
      <c r="M367" s="29"/>
      <c r="P367" s="223" t="n">
        <f aca="false">K367/$K$22</f>
        <v>0</v>
      </c>
      <c r="Q367" s="224" t="n">
        <f aca="false">RANK(P367,$P$221:$P$396)</f>
        <v>28</v>
      </c>
      <c r="R367" s="225" t="n">
        <f aca="false">L367/$L$22</f>
        <v>0</v>
      </c>
      <c r="S367" s="224" t="n">
        <f aca="false">RANK(R367,$R$221:$R$396)</f>
        <v>79</v>
      </c>
      <c r="U367" s="245" t="e">
        <f aca="false">VLOOKUP(D367,DVactu!$A$2:$D$198,4,0)</f>
        <v>#N/A</v>
      </c>
      <c r="V367" s="202" t="n">
        <f aca="false">IF(ISERROR(E367/$U367),0,E367/$U367)</f>
        <v>0</v>
      </c>
      <c r="W367" s="202" t="n">
        <f aca="false">IF(ISERROR(F367/$U367),0,F367/$U367)</f>
        <v>0</v>
      </c>
      <c r="X367" s="202" t="n">
        <f aca="false">IF(ISERROR(G367/$U367),0,G367/$U367)</f>
        <v>0</v>
      </c>
      <c r="Y367" s="202" t="n">
        <f aca="false">IF(ISERROR(H367/$U367),0,H367/$U367)</f>
        <v>0</v>
      </c>
      <c r="Z367" s="202" t="n">
        <f aca="false">IF(ISERROR(I367/$U367),0,I367/$U367)</f>
        <v>0</v>
      </c>
      <c r="AA367" s="202" t="n">
        <f aca="false">IF(ISERROR(J367/$U367),0,J367/$U367)</f>
        <v>0</v>
      </c>
      <c r="AB367" s="199" t="n">
        <f aca="false">SUM(V367:AA367)</f>
        <v>0</v>
      </c>
      <c r="AC367" s="202" t="n">
        <f aca="false">IF(ISERROR(L367/$U367),0,L367/$U367)</f>
        <v>0</v>
      </c>
    </row>
    <row r="368" customFormat="false" ht="14.65" hidden="true" customHeight="false" outlineLevel="0" collapsed="false">
      <c r="A368" s="195" t="s">
        <v>485</v>
      </c>
      <c r="B368" s="116" t="s">
        <v>142</v>
      </c>
      <c r="C368" s="196" t="s">
        <v>748</v>
      </c>
      <c r="D368" s="244" t="s">
        <v>749</v>
      </c>
      <c r="E368" s="198" t="n">
        <v>0</v>
      </c>
      <c r="F368" s="198" t="n">
        <v>0</v>
      </c>
      <c r="G368" s="198" t="n">
        <v>0</v>
      </c>
      <c r="H368" s="198" t="n">
        <v>0</v>
      </c>
      <c r="I368" s="198" t="n">
        <v>0</v>
      </c>
      <c r="J368" s="198" t="n">
        <v>0</v>
      </c>
      <c r="K368" s="199" t="n">
        <f aca="false">SUM(E368:J368)</f>
        <v>0</v>
      </c>
      <c r="L368" s="198" t="n">
        <v>158480</v>
      </c>
      <c r="M368" s="29"/>
      <c r="P368" s="223" t="n">
        <f aca="false">K368/$K$22</f>
        <v>0</v>
      </c>
      <c r="Q368" s="224" t="n">
        <f aca="false">RANK(P368,$P$221:$P$396)</f>
        <v>28</v>
      </c>
      <c r="R368" s="225" t="n">
        <f aca="false">L368/$L$22</f>
        <v>7.7980345337099E-006</v>
      </c>
      <c r="S368" s="224" t="n">
        <f aca="false">RANK(R368,$R$221:$R$396)</f>
        <v>72</v>
      </c>
      <c r="U368" s="245" t="e">
        <f aca="false">VLOOKUP(D368,DVactu!$A$2:$D$198,4,0)</f>
        <v>#N/A</v>
      </c>
      <c r="V368" s="202" t="n">
        <f aca="false">IF(ISERROR(E368/$U368),0,E368/$U368)</f>
        <v>0</v>
      </c>
      <c r="W368" s="202" t="n">
        <f aca="false">IF(ISERROR(F368/$U368),0,F368/$U368)</f>
        <v>0</v>
      </c>
      <c r="X368" s="202" t="n">
        <f aca="false">IF(ISERROR(G368/$U368),0,G368/$U368)</f>
        <v>0</v>
      </c>
      <c r="Y368" s="202" t="n">
        <f aca="false">IF(ISERROR(H368/$U368),0,H368/$U368)</f>
        <v>0</v>
      </c>
      <c r="Z368" s="202" t="n">
        <f aca="false">IF(ISERROR(I368/$U368),0,I368/$U368)</f>
        <v>0</v>
      </c>
      <c r="AA368" s="202" t="n">
        <f aca="false">IF(ISERROR(J368/$U368),0,J368/$U368)</f>
        <v>0</v>
      </c>
      <c r="AB368" s="199" t="n">
        <f aca="false">SUM(V368:AA368)</f>
        <v>0</v>
      </c>
      <c r="AC368" s="202" t="n">
        <f aca="false">IF(ISERROR(L368/$U368),0,L368/$U368)</f>
        <v>0</v>
      </c>
    </row>
    <row r="369" customFormat="false" ht="14.65" hidden="true" customHeight="false" outlineLevel="0" collapsed="false">
      <c r="A369" s="195" t="s">
        <v>485</v>
      </c>
      <c r="B369" s="116" t="s">
        <v>142</v>
      </c>
      <c r="C369" s="196" t="s">
        <v>750</v>
      </c>
      <c r="D369" s="244" t="s">
        <v>751</v>
      </c>
      <c r="E369" s="198" t="n">
        <v>0</v>
      </c>
      <c r="F369" s="198" t="n">
        <v>0</v>
      </c>
      <c r="G369" s="198" t="n">
        <v>0</v>
      </c>
      <c r="H369" s="198" t="n">
        <v>0</v>
      </c>
      <c r="I369" s="198" t="n">
        <v>0</v>
      </c>
      <c r="J369" s="198" t="n">
        <v>0</v>
      </c>
      <c r="K369" s="199" t="n">
        <f aca="false">SUM(E369:J369)</f>
        <v>0</v>
      </c>
      <c r="L369" s="198" t="n">
        <v>0</v>
      </c>
      <c r="M369" s="29"/>
      <c r="P369" s="223" t="n">
        <f aca="false">K369/$K$22</f>
        <v>0</v>
      </c>
      <c r="Q369" s="224" t="n">
        <f aca="false">RANK(P369,$P$221:$P$396)</f>
        <v>28</v>
      </c>
      <c r="R369" s="225" t="n">
        <f aca="false">L369/$L$22</f>
        <v>0</v>
      </c>
      <c r="S369" s="224" t="n">
        <f aca="false">RANK(R369,$R$221:$R$396)</f>
        <v>79</v>
      </c>
      <c r="U369" s="245" t="e">
        <f aca="false">VLOOKUP(D369,DVactu!$A$2:$D$198,4,0)</f>
        <v>#N/A</v>
      </c>
      <c r="V369" s="202" t="n">
        <f aca="false">IF(ISERROR(E369/$U369),0,E369/$U369)</f>
        <v>0</v>
      </c>
      <c r="W369" s="202" t="n">
        <f aca="false">IF(ISERROR(F369/$U369),0,F369/$U369)</f>
        <v>0</v>
      </c>
      <c r="X369" s="202" t="n">
        <f aca="false">IF(ISERROR(G369/$U369),0,G369/$U369)</f>
        <v>0</v>
      </c>
      <c r="Y369" s="202" t="n">
        <f aca="false">IF(ISERROR(H369/$U369),0,H369/$U369)</f>
        <v>0</v>
      </c>
      <c r="Z369" s="202" t="n">
        <f aca="false">IF(ISERROR(I369/$U369),0,I369/$U369)</f>
        <v>0</v>
      </c>
      <c r="AA369" s="202" t="n">
        <f aca="false">IF(ISERROR(J369/$U369),0,J369/$U369)</f>
        <v>0</v>
      </c>
      <c r="AB369" s="199" t="n">
        <f aca="false">SUM(V369:AA369)</f>
        <v>0</v>
      </c>
      <c r="AC369" s="202" t="n">
        <f aca="false">IF(ISERROR(L369/$U369),0,L369/$U369)</f>
        <v>0</v>
      </c>
    </row>
    <row r="370" customFormat="false" ht="14.65" hidden="true" customHeight="false" outlineLevel="0" collapsed="false">
      <c r="A370" s="195" t="s">
        <v>485</v>
      </c>
      <c r="B370" s="116" t="s">
        <v>142</v>
      </c>
      <c r="C370" s="196" t="s">
        <v>752</v>
      </c>
      <c r="D370" s="244" t="s">
        <v>753</v>
      </c>
      <c r="E370" s="198" t="n">
        <v>0</v>
      </c>
      <c r="F370" s="198" t="n">
        <v>0</v>
      </c>
      <c r="G370" s="198" t="n">
        <v>0</v>
      </c>
      <c r="H370" s="198" t="n">
        <v>0</v>
      </c>
      <c r="I370" s="198" t="n">
        <v>0</v>
      </c>
      <c r="J370" s="198" t="n">
        <v>0</v>
      </c>
      <c r="K370" s="199" t="n">
        <f aca="false">SUM(E370:J370)</f>
        <v>0</v>
      </c>
      <c r="L370" s="198" t="n">
        <v>0</v>
      </c>
      <c r="M370" s="29"/>
      <c r="P370" s="223" t="n">
        <f aca="false">K370/$K$22</f>
        <v>0</v>
      </c>
      <c r="Q370" s="224" t="n">
        <f aca="false">RANK(P370,$P$221:$P$396)</f>
        <v>28</v>
      </c>
      <c r="R370" s="225" t="n">
        <f aca="false">L370/$L$22</f>
        <v>0</v>
      </c>
      <c r="S370" s="224" t="n">
        <f aca="false">RANK(R370,$R$221:$R$396)</f>
        <v>79</v>
      </c>
      <c r="U370" s="245" t="e">
        <f aca="false">VLOOKUP(D370,DVactu!$A$2:$D$198,4,0)</f>
        <v>#N/A</v>
      </c>
      <c r="V370" s="202" t="n">
        <f aca="false">IF(ISERROR(E370/$U370),0,E370/$U370)</f>
        <v>0</v>
      </c>
      <c r="W370" s="202" t="n">
        <f aca="false">IF(ISERROR(F370/$U370),0,F370/$U370)</f>
        <v>0</v>
      </c>
      <c r="X370" s="202" t="n">
        <f aca="false">IF(ISERROR(G370/$U370),0,G370/$U370)</f>
        <v>0</v>
      </c>
      <c r="Y370" s="202" t="n">
        <f aca="false">IF(ISERROR(H370/$U370),0,H370/$U370)</f>
        <v>0</v>
      </c>
      <c r="Z370" s="202" t="n">
        <f aca="false">IF(ISERROR(I370/$U370),0,I370/$U370)</f>
        <v>0</v>
      </c>
      <c r="AA370" s="202" t="n">
        <f aca="false">IF(ISERROR(J370/$U370),0,J370/$U370)</f>
        <v>0</v>
      </c>
      <c r="AB370" s="199" t="n">
        <f aca="false">SUM(V370:AA370)</f>
        <v>0</v>
      </c>
      <c r="AC370" s="202" t="n">
        <f aca="false">IF(ISERROR(L370/$U370),0,L370/$U370)</f>
        <v>0</v>
      </c>
    </row>
    <row r="371" customFormat="false" ht="14.65" hidden="true" customHeight="false" outlineLevel="0" collapsed="false">
      <c r="A371" s="195" t="s">
        <v>485</v>
      </c>
      <c r="B371" s="116" t="s">
        <v>142</v>
      </c>
      <c r="C371" s="196" t="s">
        <v>447</v>
      </c>
      <c r="D371" s="244" t="s">
        <v>754</v>
      </c>
      <c r="E371" s="198" t="n">
        <v>0</v>
      </c>
      <c r="F371" s="198" t="n">
        <v>0</v>
      </c>
      <c r="G371" s="198" t="n">
        <v>0</v>
      </c>
      <c r="H371" s="198" t="n">
        <v>0</v>
      </c>
      <c r="I371" s="198" t="n">
        <v>0</v>
      </c>
      <c r="J371" s="198" t="n">
        <v>0</v>
      </c>
      <c r="K371" s="199" t="n">
        <f aca="false">SUM(E371:J371)</f>
        <v>0</v>
      </c>
      <c r="L371" s="198" t="n">
        <v>0</v>
      </c>
      <c r="M371" s="29"/>
      <c r="P371" s="223" t="n">
        <f aca="false">K371/$K$22</f>
        <v>0</v>
      </c>
      <c r="Q371" s="224" t="n">
        <f aca="false">RANK(P371,$P$221:$P$396)</f>
        <v>28</v>
      </c>
      <c r="R371" s="225" t="n">
        <f aca="false">L371/$L$22</f>
        <v>0</v>
      </c>
      <c r="S371" s="224" t="n">
        <f aca="false">RANK(R371,$R$221:$R$396)</f>
        <v>79</v>
      </c>
      <c r="U371" s="245" t="e">
        <f aca="false">VLOOKUP(D371,DVactu!$A$2:$D$198,4,0)</f>
        <v>#N/A</v>
      </c>
      <c r="V371" s="202" t="n">
        <f aca="false">IF(ISERROR(E371/$U371),0,E371/$U371)</f>
        <v>0</v>
      </c>
      <c r="W371" s="202" t="n">
        <f aca="false">IF(ISERROR(F371/$U371),0,F371/$U371)</f>
        <v>0</v>
      </c>
      <c r="X371" s="202" t="n">
        <f aca="false">IF(ISERROR(G371/$U371),0,G371/$U371)</f>
        <v>0</v>
      </c>
      <c r="Y371" s="202" t="n">
        <f aca="false">IF(ISERROR(H371/$U371),0,H371/$U371)</f>
        <v>0</v>
      </c>
      <c r="Z371" s="202" t="n">
        <f aca="false">IF(ISERROR(I371/$U371),0,I371/$U371)</f>
        <v>0</v>
      </c>
      <c r="AA371" s="202" t="n">
        <f aca="false">IF(ISERROR(J371/$U371),0,J371/$U371)</f>
        <v>0</v>
      </c>
      <c r="AB371" s="199" t="n">
        <f aca="false">SUM(V371:AA371)</f>
        <v>0</v>
      </c>
      <c r="AC371" s="202" t="n">
        <f aca="false">IF(ISERROR(L371/$U371),0,L371/$U371)</f>
        <v>0</v>
      </c>
    </row>
    <row r="372" customFormat="false" ht="14.65" hidden="true" customHeight="false" outlineLevel="0" collapsed="false">
      <c r="A372" s="195" t="s">
        <v>485</v>
      </c>
      <c r="B372" s="116" t="s">
        <v>142</v>
      </c>
      <c r="C372" s="196" t="s">
        <v>755</v>
      </c>
      <c r="D372" s="244" t="s">
        <v>756</v>
      </c>
      <c r="E372" s="198" t="n">
        <v>0</v>
      </c>
      <c r="F372" s="198" t="n">
        <v>0</v>
      </c>
      <c r="G372" s="198" t="n">
        <v>0</v>
      </c>
      <c r="H372" s="198" t="n">
        <v>0</v>
      </c>
      <c r="I372" s="198" t="n">
        <v>0</v>
      </c>
      <c r="J372" s="198" t="n">
        <v>0</v>
      </c>
      <c r="K372" s="199" t="n">
        <f aca="false">SUM(E372:J372)</f>
        <v>0</v>
      </c>
      <c r="L372" s="198" t="n">
        <v>0</v>
      </c>
      <c r="M372" s="29"/>
      <c r="P372" s="223" t="n">
        <f aca="false">K372/$K$22</f>
        <v>0</v>
      </c>
      <c r="Q372" s="224" t="n">
        <f aca="false">RANK(P372,$P$221:$P$396)</f>
        <v>28</v>
      </c>
      <c r="R372" s="225" t="n">
        <f aca="false">L372/$L$22</f>
        <v>0</v>
      </c>
      <c r="S372" s="224" t="n">
        <f aca="false">RANK(R372,$R$221:$R$396)</f>
        <v>79</v>
      </c>
      <c r="U372" s="245" t="e">
        <f aca="false">VLOOKUP(D372,DVactu!$A$2:$D$198,4,0)</f>
        <v>#N/A</v>
      </c>
      <c r="V372" s="202" t="n">
        <f aca="false">IF(ISERROR(E372/$U372),0,E372/$U372)</f>
        <v>0</v>
      </c>
      <c r="W372" s="202" t="n">
        <f aca="false">IF(ISERROR(F372/$U372),0,F372/$U372)</f>
        <v>0</v>
      </c>
      <c r="X372" s="202" t="n">
        <f aca="false">IF(ISERROR(G372/$U372),0,G372/$U372)</f>
        <v>0</v>
      </c>
      <c r="Y372" s="202" t="n">
        <f aca="false">IF(ISERROR(H372/$U372),0,H372/$U372)</f>
        <v>0</v>
      </c>
      <c r="Z372" s="202" t="n">
        <f aca="false">IF(ISERROR(I372/$U372),0,I372/$U372)</f>
        <v>0</v>
      </c>
      <c r="AA372" s="202" t="n">
        <f aca="false">IF(ISERROR(J372/$U372),0,J372/$U372)</f>
        <v>0</v>
      </c>
      <c r="AB372" s="199" t="n">
        <f aca="false">SUM(V372:AA372)</f>
        <v>0</v>
      </c>
      <c r="AC372" s="202" t="n">
        <f aca="false">IF(ISERROR(L372/$U372),0,L372/$U372)</f>
        <v>0</v>
      </c>
    </row>
    <row r="373" customFormat="false" ht="14.65" hidden="true" customHeight="false" outlineLevel="0" collapsed="false">
      <c r="A373" s="195" t="s">
        <v>485</v>
      </c>
      <c r="B373" s="116" t="s">
        <v>142</v>
      </c>
      <c r="C373" s="196" t="s">
        <v>451</v>
      </c>
      <c r="D373" s="244" t="s">
        <v>757</v>
      </c>
      <c r="E373" s="198" t="n">
        <v>0</v>
      </c>
      <c r="F373" s="198" t="n">
        <v>0</v>
      </c>
      <c r="G373" s="198" t="n">
        <v>0</v>
      </c>
      <c r="H373" s="198" t="n">
        <v>0</v>
      </c>
      <c r="I373" s="198" t="n">
        <v>0</v>
      </c>
      <c r="J373" s="198" t="n">
        <v>0</v>
      </c>
      <c r="K373" s="199" t="n">
        <f aca="false">SUM(E373:J373)</f>
        <v>0</v>
      </c>
      <c r="L373" s="198" t="n">
        <v>0</v>
      </c>
      <c r="M373" s="29"/>
      <c r="P373" s="223" t="n">
        <f aca="false">K373/$K$22</f>
        <v>0</v>
      </c>
      <c r="Q373" s="224" t="n">
        <f aca="false">RANK(P373,$P$221:$P$396)</f>
        <v>28</v>
      </c>
      <c r="R373" s="225" t="n">
        <f aca="false">L373/$L$22</f>
        <v>0</v>
      </c>
      <c r="S373" s="224" t="n">
        <f aca="false">RANK(R373,$R$221:$R$396)</f>
        <v>79</v>
      </c>
      <c r="U373" s="245" t="e">
        <f aca="false">VLOOKUP(D373,DVactu!$A$2:$D$198,4,0)</f>
        <v>#N/A</v>
      </c>
      <c r="V373" s="202" t="n">
        <f aca="false">IF(ISERROR(E373/$U373),0,E373/$U373)</f>
        <v>0</v>
      </c>
      <c r="W373" s="202" t="n">
        <f aca="false">IF(ISERROR(F373/$U373),0,F373/$U373)</f>
        <v>0</v>
      </c>
      <c r="X373" s="202" t="n">
        <f aca="false">IF(ISERROR(G373/$U373),0,G373/$U373)</f>
        <v>0</v>
      </c>
      <c r="Y373" s="202" t="n">
        <f aca="false">IF(ISERROR(H373/$U373),0,H373/$U373)</f>
        <v>0</v>
      </c>
      <c r="Z373" s="202" t="n">
        <f aca="false">IF(ISERROR(I373/$U373),0,I373/$U373)</f>
        <v>0</v>
      </c>
      <c r="AA373" s="202" t="n">
        <f aca="false">IF(ISERROR(J373/$U373),0,J373/$U373)</f>
        <v>0</v>
      </c>
      <c r="AB373" s="199" t="n">
        <f aca="false">SUM(V373:AA373)</f>
        <v>0</v>
      </c>
      <c r="AC373" s="202" t="n">
        <f aca="false">IF(ISERROR(L373/$U373),0,L373/$U373)</f>
        <v>0</v>
      </c>
    </row>
    <row r="374" customFormat="false" ht="14.65" hidden="true" customHeight="false" outlineLevel="0" collapsed="false">
      <c r="A374" s="195" t="s">
        <v>485</v>
      </c>
      <c r="B374" s="116" t="s">
        <v>142</v>
      </c>
      <c r="C374" s="196" t="s">
        <v>758</v>
      </c>
      <c r="D374" s="244" t="s">
        <v>759</v>
      </c>
      <c r="E374" s="198" t="n">
        <v>0</v>
      </c>
      <c r="F374" s="198" t="n">
        <v>0</v>
      </c>
      <c r="G374" s="198" t="n">
        <v>0</v>
      </c>
      <c r="H374" s="198" t="n">
        <v>0</v>
      </c>
      <c r="I374" s="198" t="n">
        <v>0</v>
      </c>
      <c r="J374" s="198" t="n">
        <v>0</v>
      </c>
      <c r="K374" s="199" t="n">
        <f aca="false">SUM(E374:J374)</f>
        <v>0</v>
      </c>
      <c r="L374" s="198" t="n">
        <v>0</v>
      </c>
      <c r="M374" s="29"/>
      <c r="P374" s="223" t="n">
        <f aca="false">K374/$K$22</f>
        <v>0</v>
      </c>
      <c r="Q374" s="224" t="n">
        <f aca="false">RANK(P374,$P$221:$P$396)</f>
        <v>28</v>
      </c>
      <c r="R374" s="225" t="n">
        <f aca="false">L374/$L$22</f>
        <v>0</v>
      </c>
      <c r="S374" s="224" t="n">
        <f aca="false">RANK(R374,$R$221:$R$396)</f>
        <v>79</v>
      </c>
      <c r="U374" s="245" t="e">
        <f aca="false">VLOOKUP(D374,DVactu!$A$2:$D$198,4,0)</f>
        <v>#N/A</v>
      </c>
      <c r="V374" s="202" t="n">
        <f aca="false">IF(ISERROR(E374/$U374),0,E374/$U374)</f>
        <v>0</v>
      </c>
      <c r="W374" s="202" t="n">
        <f aca="false">IF(ISERROR(F374/$U374),0,F374/$U374)</f>
        <v>0</v>
      </c>
      <c r="X374" s="202" t="n">
        <f aca="false">IF(ISERROR(G374/$U374),0,G374/$U374)</f>
        <v>0</v>
      </c>
      <c r="Y374" s="202" t="n">
        <f aca="false">IF(ISERROR(H374/$U374),0,H374/$U374)</f>
        <v>0</v>
      </c>
      <c r="Z374" s="202" t="n">
        <f aca="false">IF(ISERROR(I374/$U374),0,I374/$U374)</f>
        <v>0</v>
      </c>
      <c r="AA374" s="202" t="n">
        <f aca="false">IF(ISERROR(J374/$U374),0,J374/$U374)</f>
        <v>0</v>
      </c>
      <c r="AB374" s="199" t="n">
        <f aca="false">SUM(V374:AA374)</f>
        <v>0</v>
      </c>
      <c r="AC374" s="202" t="n">
        <f aca="false">IF(ISERROR(L374/$U374),0,L374/$U374)</f>
        <v>0</v>
      </c>
    </row>
    <row r="375" customFormat="false" ht="14.65" hidden="true" customHeight="false" outlineLevel="0" collapsed="false">
      <c r="A375" s="195" t="s">
        <v>485</v>
      </c>
      <c r="B375" s="116" t="s">
        <v>142</v>
      </c>
      <c r="C375" s="196" t="s">
        <v>760</v>
      </c>
      <c r="D375" s="244" t="s">
        <v>761</v>
      </c>
      <c r="E375" s="198" t="n">
        <v>0</v>
      </c>
      <c r="F375" s="198" t="n">
        <v>0</v>
      </c>
      <c r="G375" s="198" t="n">
        <v>0</v>
      </c>
      <c r="H375" s="198" t="n">
        <v>0</v>
      </c>
      <c r="I375" s="198" t="n">
        <v>0</v>
      </c>
      <c r="J375" s="198" t="n">
        <v>0</v>
      </c>
      <c r="K375" s="199" t="n">
        <f aca="false">SUM(E375:J375)</f>
        <v>0</v>
      </c>
      <c r="L375" s="198" t="n">
        <v>0</v>
      </c>
      <c r="M375" s="29"/>
      <c r="P375" s="223" t="n">
        <f aca="false">K375/$K$22</f>
        <v>0</v>
      </c>
      <c r="Q375" s="224" t="n">
        <f aca="false">RANK(P375,$P$221:$P$396)</f>
        <v>28</v>
      </c>
      <c r="R375" s="225" t="n">
        <f aca="false">L375/$L$22</f>
        <v>0</v>
      </c>
      <c r="S375" s="224" t="n">
        <f aca="false">RANK(R375,$R$221:$R$396)</f>
        <v>79</v>
      </c>
      <c r="U375" s="245" t="e">
        <f aca="false">VLOOKUP(D375,DVactu!$A$2:$D$198,4,0)</f>
        <v>#N/A</v>
      </c>
      <c r="V375" s="202" t="n">
        <f aca="false">IF(ISERROR(E375/$U375),0,E375/$U375)</f>
        <v>0</v>
      </c>
      <c r="W375" s="202" t="n">
        <f aca="false">IF(ISERROR(F375/$U375),0,F375/$U375)</f>
        <v>0</v>
      </c>
      <c r="X375" s="202" t="n">
        <f aca="false">IF(ISERROR(G375/$U375),0,G375/$U375)</f>
        <v>0</v>
      </c>
      <c r="Y375" s="202" t="n">
        <f aca="false">IF(ISERROR(H375/$U375),0,H375/$U375)</f>
        <v>0</v>
      </c>
      <c r="Z375" s="202" t="n">
        <f aca="false">IF(ISERROR(I375/$U375),0,I375/$U375)</f>
        <v>0</v>
      </c>
      <c r="AA375" s="202" t="n">
        <f aca="false">IF(ISERROR(J375/$U375),0,J375/$U375)</f>
        <v>0</v>
      </c>
      <c r="AB375" s="199" t="n">
        <f aca="false">SUM(V375:AA375)</f>
        <v>0</v>
      </c>
      <c r="AC375" s="202" t="n">
        <f aca="false">IF(ISERROR(L375/$U375),0,L375/$U375)</f>
        <v>0</v>
      </c>
    </row>
    <row r="376" customFormat="false" ht="14.65" hidden="true" customHeight="false" outlineLevel="0" collapsed="false">
      <c r="A376" s="195" t="s">
        <v>485</v>
      </c>
      <c r="B376" s="116" t="s">
        <v>142</v>
      </c>
      <c r="C376" s="196" t="s">
        <v>762</v>
      </c>
      <c r="D376" s="244" t="s">
        <v>763</v>
      </c>
      <c r="E376" s="198" t="n">
        <v>0</v>
      </c>
      <c r="F376" s="198" t="n">
        <v>0</v>
      </c>
      <c r="G376" s="198" t="n">
        <v>0</v>
      </c>
      <c r="H376" s="198" t="n">
        <v>0</v>
      </c>
      <c r="I376" s="198" t="n">
        <v>0</v>
      </c>
      <c r="J376" s="198" t="n">
        <v>0</v>
      </c>
      <c r="K376" s="199" t="n">
        <f aca="false">SUM(E376:J376)</f>
        <v>0</v>
      </c>
      <c r="L376" s="198" t="n">
        <v>0</v>
      </c>
      <c r="M376" s="29"/>
      <c r="P376" s="223" t="n">
        <f aca="false">K376/$K$22</f>
        <v>0</v>
      </c>
      <c r="Q376" s="224" t="n">
        <f aca="false">RANK(P376,$P$221:$P$396)</f>
        <v>28</v>
      </c>
      <c r="R376" s="225" t="n">
        <f aca="false">L376/$L$22</f>
        <v>0</v>
      </c>
      <c r="S376" s="224" t="n">
        <f aca="false">RANK(R376,$R$221:$R$396)</f>
        <v>79</v>
      </c>
      <c r="U376" s="245" t="e">
        <f aca="false">VLOOKUP(D376,DVactu!$A$2:$D$198,4,0)</f>
        <v>#N/A</v>
      </c>
      <c r="V376" s="202" t="n">
        <f aca="false">IF(ISERROR(E376/$U376),0,E376/$U376)</f>
        <v>0</v>
      </c>
      <c r="W376" s="202" t="n">
        <f aca="false">IF(ISERROR(F376/$U376),0,F376/$U376)</f>
        <v>0</v>
      </c>
      <c r="X376" s="202" t="n">
        <f aca="false">IF(ISERROR(G376/$U376),0,G376/$U376)</f>
        <v>0</v>
      </c>
      <c r="Y376" s="202" t="n">
        <f aca="false">IF(ISERROR(H376/$U376),0,H376/$U376)</f>
        <v>0</v>
      </c>
      <c r="Z376" s="202" t="n">
        <f aca="false">IF(ISERROR(I376/$U376),0,I376/$U376)</f>
        <v>0</v>
      </c>
      <c r="AA376" s="202" t="n">
        <f aca="false">IF(ISERROR(J376/$U376),0,J376/$U376)</f>
        <v>0</v>
      </c>
      <c r="AB376" s="199" t="n">
        <f aca="false">SUM(V376:AA376)</f>
        <v>0</v>
      </c>
      <c r="AC376" s="202" t="n">
        <f aca="false">IF(ISERROR(L376/$U376),0,L376/$U376)</f>
        <v>0</v>
      </c>
    </row>
    <row r="377" customFormat="false" ht="14.65" hidden="true" customHeight="false" outlineLevel="0" collapsed="false">
      <c r="A377" s="195" t="s">
        <v>485</v>
      </c>
      <c r="B377" s="116" t="s">
        <v>142</v>
      </c>
      <c r="C377" s="196" t="s">
        <v>764</v>
      </c>
      <c r="D377" s="244" t="s">
        <v>765</v>
      </c>
      <c r="E377" s="198" t="n">
        <v>0</v>
      </c>
      <c r="F377" s="198" t="n">
        <v>0</v>
      </c>
      <c r="G377" s="198" t="n">
        <v>0</v>
      </c>
      <c r="H377" s="198" t="n">
        <v>0</v>
      </c>
      <c r="I377" s="198" t="n">
        <v>0</v>
      </c>
      <c r="J377" s="198" t="n">
        <v>0</v>
      </c>
      <c r="K377" s="199" t="n">
        <f aca="false">SUM(E377:J377)</f>
        <v>0</v>
      </c>
      <c r="L377" s="198" t="n">
        <v>0</v>
      </c>
      <c r="M377" s="29"/>
      <c r="P377" s="223" t="n">
        <f aca="false">K377/$K$22</f>
        <v>0</v>
      </c>
      <c r="Q377" s="224" t="n">
        <f aca="false">RANK(P377,$P$221:$P$396)</f>
        <v>28</v>
      </c>
      <c r="R377" s="225" t="n">
        <f aca="false">L377/$L$22</f>
        <v>0</v>
      </c>
      <c r="S377" s="224" t="n">
        <f aca="false">RANK(R377,$R$221:$R$396)</f>
        <v>79</v>
      </c>
      <c r="U377" s="245" t="e">
        <f aca="false">VLOOKUP(D377,DVactu!$A$2:$D$198,4,0)</f>
        <v>#N/A</v>
      </c>
      <c r="V377" s="202" t="n">
        <f aca="false">IF(ISERROR(E377/$U377),0,E377/$U377)</f>
        <v>0</v>
      </c>
      <c r="W377" s="202" t="n">
        <f aca="false">IF(ISERROR(F377/$U377),0,F377/$U377)</f>
        <v>0</v>
      </c>
      <c r="X377" s="202" t="n">
        <f aca="false">IF(ISERROR(G377/$U377),0,G377/$U377)</f>
        <v>0</v>
      </c>
      <c r="Y377" s="202" t="n">
        <f aca="false">IF(ISERROR(H377/$U377),0,H377/$U377)</f>
        <v>0</v>
      </c>
      <c r="Z377" s="202" t="n">
        <f aca="false">IF(ISERROR(I377/$U377),0,I377/$U377)</f>
        <v>0</v>
      </c>
      <c r="AA377" s="202" t="n">
        <f aca="false">IF(ISERROR(J377/$U377),0,J377/$U377)</f>
        <v>0</v>
      </c>
      <c r="AB377" s="199" t="n">
        <f aca="false">SUM(V377:AA377)</f>
        <v>0</v>
      </c>
      <c r="AC377" s="202" t="n">
        <f aca="false">IF(ISERROR(L377/$U377),0,L377/$U377)</f>
        <v>0</v>
      </c>
    </row>
    <row r="378" customFormat="false" ht="14.65" hidden="true" customHeight="false" outlineLevel="0" collapsed="false">
      <c r="A378" s="195" t="s">
        <v>485</v>
      </c>
      <c r="B378" s="116" t="s">
        <v>142</v>
      </c>
      <c r="C378" s="196" t="s">
        <v>766</v>
      </c>
      <c r="D378" s="244" t="s">
        <v>767</v>
      </c>
      <c r="E378" s="198" t="n">
        <v>0</v>
      </c>
      <c r="F378" s="198" t="n">
        <v>0</v>
      </c>
      <c r="G378" s="198" t="n">
        <v>0</v>
      </c>
      <c r="H378" s="198" t="n">
        <v>0</v>
      </c>
      <c r="I378" s="198" t="n">
        <v>0</v>
      </c>
      <c r="J378" s="198" t="n">
        <v>0</v>
      </c>
      <c r="K378" s="199" t="n">
        <f aca="false">SUM(E378:J378)</f>
        <v>0</v>
      </c>
      <c r="L378" s="198" t="n">
        <v>3741950.9</v>
      </c>
      <c r="M378" s="29"/>
      <c r="P378" s="223" t="n">
        <f aca="false">K378/$K$22</f>
        <v>0</v>
      </c>
      <c r="Q378" s="224" t="n">
        <f aca="false">RANK(P378,$P$221:$P$396)</f>
        <v>28</v>
      </c>
      <c r="R378" s="225" t="n">
        <f aca="false">L378/$L$22</f>
        <v>0.000184123311090654</v>
      </c>
      <c r="S378" s="224" t="n">
        <f aca="false">RANK(R378,$R$221:$R$396)</f>
        <v>46</v>
      </c>
      <c r="U378" s="245" t="e">
        <f aca="false">VLOOKUP(D378,DVactu!$A$2:$D$198,4,0)</f>
        <v>#N/A</v>
      </c>
      <c r="V378" s="202" t="n">
        <f aca="false">IF(ISERROR(E378/$U378),0,E378/$U378)</f>
        <v>0</v>
      </c>
      <c r="W378" s="202" t="n">
        <f aca="false">IF(ISERROR(F378/$U378),0,F378/$U378)</f>
        <v>0</v>
      </c>
      <c r="X378" s="202" t="n">
        <f aca="false">IF(ISERROR(G378/$U378),0,G378/$U378)</f>
        <v>0</v>
      </c>
      <c r="Y378" s="202" t="n">
        <f aca="false">IF(ISERROR(H378/$U378),0,H378/$U378)</f>
        <v>0</v>
      </c>
      <c r="Z378" s="202" t="n">
        <f aca="false">IF(ISERROR(I378/$U378),0,I378/$U378)</f>
        <v>0</v>
      </c>
      <c r="AA378" s="202" t="n">
        <f aca="false">IF(ISERROR(J378/$U378),0,J378/$U378)</f>
        <v>0</v>
      </c>
      <c r="AB378" s="199" t="n">
        <f aca="false">SUM(V378:AA378)</f>
        <v>0</v>
      </c>
      <c r="AC378" s="202" t="n">
        <f aca="false">IF(ISERROR(L378/$U378),0,L378/$U378)</f>
        <v>0</v>
      </c>
    </row>
    <row r="379" customFormat="false" ht="14.65" hidden="true" customHeight="false" outlineLevel="0" collapsed="false">
      <c r="A379" s="195" t="s">
        <v>485</v>
      </c>
      <c r="B379" s="116" t="s">
        <v>142</v>
      </c>
      <c r="C379" s="196" t="s">
        <v>768</v>
      </c>
      <c r="D379" s="244" t="s">
        <v>769</v>
      </c>
      <c r="E379" s="198" t="n">
        <v>0</v>
      </c>
      <c r="F379" s="198" t="n">
        <v>0</v>
      </c>
      <c r="G379" s="198" t="n">
        <v>0</v>
      </c>
      <c r="H379" s="198" t="n">
        <v>0</v>
      </c>
      <c r="I379" s="198" t="n">
        <v>0</v>
      </c>
      <c r="J379" s="198" t="n">
        <v>0</v>
      </c>
      <c r="K379" s="199" t="n">
        <f aca="false">SUM(E379:J379)</f>
        <v>0</v>
      </c>
      <c r="L379" s="198" t="n">
        <v>0</v>
      </c>
      <c r="M379" s="29"/>
      <c r="P379" s="223" t="n">
        <f aca="false">K379/$K$22</f>
        <v>0</v>
      </c>
      <c r="Q379" s="224" t="n">
        <f aca="false">RANK(P379,$P$221:$P$396)</f>
        <v>28</v>
      </c>
      <c r="R379" s="225" t="n">
        <f aca="false">L379/$L$22</f>
        <v>0</v>
      </c>
      <c r="S379" s="224" t="n">
        <f aca="false">RANK(R379,$R$221:$R$396)</f>
        <v>79</v>
      </c>
      <c r="U379" s="245" t="e">
        <f aca="false">VLOOKUP(D379,DVactu!$A$2:$D$198,4,0)</f>
        <v>#N/A</v>
      </c>
      <c r="V379" s="202" t="n">
        <f aca="false">IF(ISERROR(E379/$U379),0,E379/$U379)</f>
        <v>0</v>
      </c>
      <c r="W379" s="202" t="n">
        <f aca="false">IF(ISERROR(F379/$U379),0,F379/$U379)</f>
        <v>0</v>
      </c>
      <c r="X379" s="202" t="n">
        <f aca="false">IF(ISERROR(G379/$U379),0,G379/$U379)</f>
        <v>0</v>
      </c>
      <c r="Y379" s="202" t="n">
        <f aca="false">IF(ISERROR(H379/$U379),0,H379/$U379)</f>
        <v>0</v>
      </c>
      <c r="Z379" s="202" t="n">
        <f aca="false">IF(ISERROR(I379/$U379),0,I379/$U379)</f>
        <v>0</v>
      </c>
      <c r="AA379" s="202" t="n">
        <f aca="false">IF(ISERROR(J379/$U379),0,J379/$U379)</f>
        <v>0</v>
      </c>
      <c r="AB379" s="199" t="n">
        <f aca="false">SUM(V379:AA379)</f>
        <v>0</v>
      </c>
      <c r="AC379" s="202" t="n">
        <f aca="false">IF(ISERROR(L379/$U379),0,L379/$U379)</f>
        <v>0</v>
      </c>
    </row>
    <row r="380" customFormat="false" ht="14.65" hidden="true" customHeight="false" outlineLevel="0" collapsed="false">
      <c r="A380" s="195" t="s">
        <v>485</v>
      </c>
      <c r="B380" s="116" t="s">
        <v>142</v>
      </c>
      <c r="C380" s="196" t="s">
        <v>455</v>
      </c>
      <c r="D380" s="244" t="s">
        <v>770</v>
      </c>
      <c r="E380" s="198" t="n">
        <v>0</v>
      </c>
      <c r="F380" s="198" t="n">
        <v>0</v>
      </c>
      <c r="G380" s="198" t="n">
        <v>0</v>
      </c>
      <c r="H380" s="198" t="n">
        <v>0</v>
      </c>
      <c r="I380" s="198" t="n">
        <v>0</v>
      </c>
      <c r="J380" s="198" t="n">
        <v>0</v>
      </c>
      <c r="K380" s="199" t="n">
        <f aca="false">SUM(E380:J380)</f>
        <v>0</v>
      </c>
      <c r="L380" s="198" t="n">
        <v>0</v>
      </c>
      <c r="M380" s="29"/>
      <c r="P380" s="223" t="n">
        <f aca="false">K380/$K$22</f>
        <v>0</v>
      </c>
      <c r="Q380" s="224" t="n">
        <f aca="false">RANK(P380,$P$221:$P$396)</f>
        <v>28</v>
      </c>
      <c r="R380" s="225" t="n">
        <f aca="false">L380/$L$22</f>
        <v>0</v>
      </c>
      <c r="S380" s="224" t="n">
        <f aca="false">RANK(R380,$R$221:$R$396)</f>
        <v>79</v>
      </c>
      <c r="U380" s="245" t="e">
        <f aca="false">VLOOKUP(D380,DVactu!$A$2:$D$198,4,0)</f>
        <v>#N/A</v>
      </c>
      <c r="V380" s="202" t="n">
        <f aca="false">IF(ISERROR(E380/$U380),0,E380/$U380)</f>
        <v>0</v>
      </c>
      <c r="W380" s="202" t="n">
        <f aca="false">IF(ISERROR(F380/$U380),0,F380/$U380)</f>
        <v>0</v>
      </c>
      <c r="X380" s="202" t="n">
        <f aca="false">IF(ISERROR(G380/$U380),0,G380/$U380)</f>
        <v>0</v>
      </c>
      <c r="Y380" s="202" t="n">
        <f aca="false">IF(ISERROR(H380/$U380),0,H380/$U380)</f>
        <v>0</v>
      </c>
      <c r="Z380" s="202" t="n">
        <f aca="false">IF(ISERROR(I380/$U380),0,I380/$U380)</f>
        <v>0</v>
      </c>
      <c r="AA380" s="202" t="n">
        <f aca="false">IF(ISERROR(J380/$U380),0,J380/$U380)</f>
        <v>0</v>
      </c>
      <c r="AB380" s="199" t="n">
        <f aca="false">SUM(V380:AA380)</f>
        <v>0</v>
      </c>
      <c r="AC380" s="202" t="n">
        <f aca="false">IF(ISERROR(L380/$U380),0,L380/$U380)</f>
        <v>0</v>
      </c>
    </row>
    <row r="381" customFormat="false" ht="14.65" hidden="true" customHeight="false" outlineLevel="0" collapsed="false">
      <c r="A381" s="195" t="s">
        <v>485</v>
      </c>
      <c r="B381" s="116" t="s">
        <v>142</v>
      </c>
      <c r="C381" s="196" t="s">
        <v>771</v>
      </c>
      <c r="D381" s="244" t="s">
        <v>772</v>
      </c>
      <c r="E381" s="198" t="n">
        <v>0</v>
      </c>
      <c r="F381" s="198" t="n">
        <v>0</v>
      </c>
      <c r="G381" s="198" t="n">
        <v>0</v>
      </c>
      <c r="H381" s="198" t="n">
        <v>0</v>
      </c>
      <c r="I381" s="198" t="n">
        <v>0</v>
      </c>
      <c r="J381" s="198" t="n">
        <v>0</v>
      </c>
      <c r="K381" s="199" t="n">
        <f aca="false">SUM(E381:J381)</f>
        <v>0</v>
      </c>
      <c r="L381" s="198" t="n">
        <v>0</v>
      </c>
      <c r="M381" s="29"/>
      <c r="P381" s="223" t="n">
        <f aca="false">K381/$K$22</f>
        <v>0</v>
      </c>
      <c r="Q381" s="224" t="n">
        <f aca="false">RANK(P381,$P$221:$P$396)</f>
        <v>28</v>
      </c>
      <c r="R381" s="225" t="n">
        <f aca="false">L381/$L$22</f>
        <v>0</v>
      </c>
      <c r="S381" s="224" t="n">
        <f aca="false">RANK(R381,$R$221:$R$396)</f>
        <v>79</v>
      </c>
      <c r="U381" s="245" t="e">
        <f aca="false">VLOOKUP(D381,DVactu!$A$2:$D$198,4,0)</f>
        <v>#N/A</v>
      </c>
      <c r="V381" s="202" t="n">
        <f aca="false">IF(ISERROR(E381/$U381),0,E381/$U381)</f>
        <v>0</v>
      </c>
      <c r="W381" s="202" t="n">
        <f aca="false">IF(ISERROR(F381/$U381),0,F381/$U381)</f>
        <v>0</v>
      </c>
      <c r="X381" s="202" t="n">
        <f aca="false">IF(ISERROR(G381/$U381),0,G381/$U381)</f>
        <v>0</v>
      </c>
      <c r="Y381" s="202" t="n">
        <f aca="false">IF(ISERROR(H381/$U381),0,H381/$U381)</f>
        <v>0</v>
      </c>
      <c r="Z381" s="202" t="n">
        <f aca="false">IF(ISERROR(I381/$U381),0,I381/$U381)</f>
        <v>0</v>
      </c>
      <c r="AA381" s="202" t="n">
        <f aca="false">IF(ISERROR(J381/$U381),0,J381/$U381)</f>
        <v>0</v>
      </c>
      <c r="AB381" s="199" t="n">
        <f aca="false">SUM(V381:AA381)</f>
        <v>0</v>
      </c>
      <c r="AC381" s="202" t="n">
        <f aca="false">IF(ISERROR(L381/$U381),0,L381/$U381)</f>
        <v>0</v>
      </c>
    </row>
    <row r="382" customFormat="false" ht="14.65" hidden="true" customHeight="false" outlineLevel="0" collapsed="false">
      <c r="A382" s="195" t="s">
        <v>485</v>
      </c>
      <c r="B382" s="116" t="s">
        <v>142</v>
      </c>
      <c r="C382" s="196" t="s">
        <v>773</v>
      </c>
      <c r="D382" s="244" t="s">
        <v>774</v>
      </c>
      <c r="E382" s="198" t="n">
        <v>0</v>
      </c>
      <c r="F382" s="198" t="n">
        <v>0</v>
      </c>
      <c r="G382" s="198" t="n">
        <v>0</v>
      </c>
      <c r="H382" s="198" t="n">
        <v>0</v>
      </c>
      <c r="I382" s="198" t="n">
        <v>0</v>
      </c>
      <c r="J382" s="198" t="n">
        <v>0</v>
      </c>
      <c r="K382" s="199" t="n">
        <f aca="false">SUM(E382:J382)</f>
        <v>0</v>
      </c>
      <c r="L382" s="198" t="n">
        <v>0</v>
      </c>
      <c r="M382" s="29"/>
      <c r="P382" s="223" t="n">
        <f aca="false">K382/$K$22</f>
        <v>0</v>
      </c>
      <c r="Q382" s="224" t="n">
        <f aca="false">RANK(P382,$P$221:$P$396)</f>
        <v>28</v>
      </c>
      <c r="R382" s="225" t="n">
        <f aca="false">L382/$L$22</f>
        <v>0</v>
      </c>
      <c r="S382" s="224" t="n">
        <f aca="false">RANK(R382,$R$221:$R$396)</f>
        <v>79</v>
      </c>
      <c r="U382" s="245" t="e">
        <f aca="false">VLOOKUP(D382,DVactu!$A$2:$D$198,4,0)</f>
        <v>#N/A</v>
      </c>
      <c r="V382" s="202" t="n">
        <f aca="false">IF(ISERROR(E382/$U382),0,E382/$U382)</f>
        <v>0</v>
      </c>
      <c r="W382" s="202" t="n">
        <f aca="false">IF(ISERROR(F382/$U382),0,F382/$U382)</f>
        <v>0</v>
      </c>
      <c r="X382" s="202" t="n">
        <f aca="false">IF(ISERROR(G382/$U382),0,G382/$U382)</f>
        <v>0</v>
      </c>
      <c r="Y382" s="202" t="n">
        <f aca="false">IF(ISERROR(H382/$U382),0,H382/$U382)</f>
        <v>0</v>
      </c>
      <c r="Z382" s="202" t="n">
        <f aca="false">IF(ISERROR(I382/$U382),0,I382/$U382)</f>
        <v>0</v>
      </c>
      <c r="AA382" s="202" t="n">
        <f aca="false">IF(ISERROR(J382/$U382),0,J382/$U382)</f>
        <v>0</v>
      </c>
      <c r="AB382" s="199" t="n">
        <f aca="false">SUM(V382:AA382)</f>
        <v>0</v>
      </c>
      <c r="AC382" s="202" t="n">
        <f aca="false">IF(ISERROR(L382/$U382),0,L382/$U382)</f>
        <v>0</v>
      </c>
    </row>
    <row r="383" customFormat="false" ht="14.65" hidden="true" customHeight="false" outlineLevel="0" collapsed="false">
      <c r="A383" s="195" t="s">
        <v>485</v>
      </c>
      <c r="B383" s="116" t="s">
        <v>142</v>
      </c>
      <c r="C383" s="196" t="s">
        <v>775</v>
      </c>
      <c r="D383" s="244" t="s">
        <v>776</v>
      </c>
      <c r="E383" s="198" t="n">
        <v>0</v>
      </c>
      <c r="F383" s="198" t="n">
        <v>0</v>
      </c>
      <c r="G383" s="198" t="n">
        <v>0</v>
      </c>
      <c r="H383" s="198" t="n">
        <v>0</v>
      </c>
      <c r="I383" s="198" t="n">
        <v>0</v>
      </c>
      <c r="J383" s="198" t="n">
        <v>0</v>
      </c>
      <c r="K383" s="199" t="n">
        <f aca="false">SUM(E383:J383)</f>
        <v>0</v>
      </c>
      <c r="L383" s="198" t="n">
        <v>29928465</v>
      </c>
      <c r="M383" s="29"/>
      <c r="P383" s="223" t="n">
        <f aca="false">K383/$K$22</f>
        <v>0</v>
      </c>
      <c r="Q383" s="224" t="n">
        <f aca="false">RANK(P383,$P$221:$P$396)</f>
        <v>28</v>
      </c>
      <c r="R383" s="225" t="n">
        <f aca="false">L383/$L$22</f>
        <v>0.00147263505559647</v>
      </c>
      <c r="S383" s="224" t="n">
        <f aca="false">RANK(R383,$R$221:$R$396)</f>
        <v>32</v>
      </c>
      <c r="U383" s="245" t="e">
        <f aca="false">VLOOKUP(D383,DVactu!$A$2:$D$198,4,0)</f>
        <v>#N/A</v>
      </c>
      <c r="V383" s="202" t="n">
        <f aca="false">IF(ISERROR(E383/$U383),0,E383/$U383)</f>
        <v>0</v>
      </c>
      <c r="W383" s="202" t="n">
        <f aca="false">IF(ISERROR(F383/$U383),0,F383/$U383)</f>
        <v>0</v>
      </c>
      <c r="X383" s="202" t="n">
        <f aca="false">IF(ISERROR(G383/$U383),0,G383/$U383)</f>
        <v>0</v>
      </c>
      <c r="Y383" s="202" t="n">
        <f aca="false">IF(ISERROR(H383/$U383),0,H383/$U383)</f>
        <v>0</v>
      </c>
      <c r="Z383" s="202" t="n">
        <f aca="false">IF(ISERROR(I383/$U383),0,I383/$U383)</f>
        <v>0</v>
      </c>
      <c r="AA383" s="202" t="n">
        <f aca="false">IF(ISERROR(J383/$U383),0,J383/$U383)</f>
        <v>0</v>
      </c>
      <c r="AB383" s="199" t="n">
        <f aca="false">SUM(V383:AA383)</f>
        <v>0</v>
      </c>
      <c r="AC383" s="202" t="n">
        <f aca="false">IF(ISERROR(L383/$U383),0,L383/$U383)</f>
        <v>0</v>
      </c>
    </row>
    <row r="384" customFormat="false" ht="14.65" hidden="true" customHeight="false" outlineLevel="0" collapsed="false">
      <c r="A384" s="195" t="s">
        <v>485</v>
      </c>
      <c r="B384" s="116" t="s">
        <v>142</v>
      </c>
      <c r="C384" s="196" t="s">
        <v>698</v>
      </c>
      <c r="D384" s="244" t="s">
        <v>777</v>
      </c>
      <c r="E384" s="198" t="n">
        <v>0</v>
      </c>
      <c r="F384" s="198" t="n">
        <v>0</v>
      </c>
      <c r="G384" s="198" t="n">
        <v>0</v>
      </c>
      <c r="H384" s="198" t="n">
        <v>0</v>
      </c>
      <c r="I384" s="198" t="n">
        <v>0</v>
      </c>
      <c r="J384" s="198" t="n">
        <v>0</v>
      </c>
      <c r="K384" s="199" t="n">
        <f aca="false">SUM(E384:J384)</f>
        <v>0</v>
      </c>
      <c r="L384" s="198" t="n">
        <v>0</v>
      </c>
      <c r="M384" s="29"/>
      <c r="P384" s="223" t="n">
        <f aca="false">K384/$K$22</f>
        <v>0</v>
      </c>
      <c r="Q384" s="224" t="n">
        <f aca="false">RANK(P384,$P$221:$P$396)</f>
        <v>28</v>
      </c>
      <c r="R384" s="225" t="n">
        <f aca="false">L384/$L$22</f>
        <v>0</v>
      </c>
      <c r="S384" s="224" t="n">
        <f aca="false">RANK(R384,$R$221:$R$396)</f>
        <v>79</v>
      </c>
      <c r="U384" s="245" t="e">
        <f aca="false">VLOOKUP(D384,DVactu!$A$2:$D$198,4,0)</f>
        <v>#N/A</v>
      </c>
      <c r="V384" s="202" t="n">
        <f aca="false">IF(ISERROR(E384/$U384),0,E384/$U384)</f>
        <v>0</v>
      </c>
      <c r="W384" s="202" t="n">
        <f aca="false">IF(ISERROR(F384/$U384),0,F384/$U384)</f>
        <v>0</v>
      </c>
      <c r="X384" s="202" t="n">
        <f aca="false">IF(ISERROR(G384/$U384),0,G384/$U384)</f>
        <v>0</v>
      </c>
      <c r="Y384" s="202" t="n">
        <f aca="false">IF(ISERROR(H384/$U384),0,H384/$U384)</f>
        <v>0</v>
      </c>
      <c r="Z384" s="202" t="n">
        <f aca="false">IF(ISERROR(I384/$U384),0,I384/$U384)</f>
        <v>0</v>
      </c>
      <c r="AA384" s="202" t="n">
        <f aca="false">IF(ISERROR(J384/$U384),0,J384/$U384)</f>
        <v>0</v>
      </c>
      <c r="AB384" s="199" t="n">
        <f aca="false">SUM(V384:AA384)</f>
        <v>0</v>
      </c>
      <c r="AC384" s="202" t="n">
        <f aca="false">IF(ISERROR(L384/$U384),0,L384/$U384)</f>
        <v>0</v>
      </c>
    </row>
    <row r="385" customFormat="false" ht="14.65" hidden="true" customHeight="false" outlineLevel="0" collapsed="false">
      <c r="A385" s="195" t="s">
        <v>485</v>
      </c>
      <c r="B385" s="116" t="s">
        <v>142</v>
      </c>
      <c r="C385" s="196" t="s">
        <v>700</v>
      </c>
      <c r="D385" s="244" t="s">
        <v>778</v>
      </c>
      <c r="E385" s="198" t="n">
        <v>0</v>
      </c>
      <c r="F385" s="198" t="n">
        <v>0</v>
      </c>
      <c r="G385" s="198" t="n">
        <v>0</v>
      </c>
      <c r="H385" s="198" t="n">
        <v>0</v>
      </c>
      <c r="I385" s="198" t="n">
        <v>0</v>
      </c>
      <c r="J385" s="198" t="n">
        <v>0</v>
      </c>
      <c r="K385" s="199" t="n">
        <f aca="false">SUM(E385:J385)</f>
        <v>0</v>
      </c>
      <c r="L385" s="198" t="n">
        <v>0</v>
      </c>
      <c r="M385" s="29"/>
      <c r="P385" s="223" t="n">
        <f aca="false">K385/$K$22</f>
        <v>0</v>
      </c>
      <c r="Q385" s="224" t="n">
        <f aca="false">RANK(P385,$P$221:$P$396)</f>
        <v>28</v>
      </c>
      <c r="R385" s="225" t="n">
        <f aca="false">L385/$L$22</f>
        <v>0</v>
      </c>
      <c r="S385" s="224" t="n">
        <f aca="false">RANK(R385,$R$221:$R$396)</f>
        <v>79</v>
      </c>
      <c r="U385" s="245" t="e">
        <f aca="false">VLOOKUP(D385,DVactu!$A$2:$D$198,4,0)</f>
        <v>#N/A</v>
      </c>
      <c r="V385" s="202" t="n">
        <f aca="false">IF(ISERROR(E385/$U385),0,E385/$U385)</f>
        <v>0</v>
      </c>
      <c r="W385" s="202" t="n">
        <f aca="false">IF(ISERROR(F385/$U385),0,F385/$U385)</f>
        <v>0</v>
      </c>
      <c r="X385" s="202" t="n">
        <f aca="false">IF(ISERROR(G385/$U385),0,G385/$U385)</f>
        <v>0</v>
      </c>
      <c r="Y385" s="202" t="n">
        <f aca="false">IF(ISERROR(H385/$U385),0,H385/$U385)</f>
        <v>0</v>
      </c>
      <c r="Z385" s="202" t="n">
        <f aca="false">IF(ISERROR(I385/$U385),0,I385/$U385)</f>
        <v>0</v>
      </c>
      <c r="AA385" s="202" t="n">
        <f aca="false">IF(ISERROR(J385/$U385),0,J385/$U385)</f>
        <v>0</v>
      </c>
      <c r="AB385" s="199" t="n">
        <f aca="false">SUM(V385:AA385)</f>
        <v>0</v>
      </c>
      <c r="AC385" s="202" t="n">
        <f aca="false">IF(ISERROR(L385/$U385),0,L385/$U385)</f>
        <v>0</v>
      </c>
    </row>
    <row r="386" customFormat="false" ht="14.65" hidden="true" customHeight="false" outlineLevel="0" collapsed="false">
      <c r="A386" s="195" t="s">
        <v>485</v>
      </c>
      <c r="B386" s="116" t="s">
        <v>142</v>
      </c>
      <c r="C386" s="196" t="s">
        <v>779</v>
      </c>
      <c r="D386" s="244" t="s">
        <v>780</v>
      </c>
      <c r="E386" s="198" t="n">
        <v>0</v>
      </c>
      <c r="F386" s="198" t="n">
        <v>0</v>
      </c>
      <c r="G386" s="198" t="n">
        <v>0</v>
      </c>
      <c r="H386" s="198" t="n">
        <v>0</v>
      </c>
      <c r="I386" s="198" t="n">
        <v>0</v>
      </c>
      <c r="J386" s="198" t="n">
        <v>0</v>
      </c>
      <c r="K386" s="199" t="n">
        <f aca="false">SUM(E386:J386)</f>
        <v>0</v>
      </c>
      <c r="L386" s="198" t="n">
        <v>306000</v>
      </c>
      <c r="M386" s="29"/>
      <c r="P386" s="223" t="n">
        <f aca="false">K386/$K$22</f>
        <v>0</v>
      </c>
      <c r="Q386" s="224" t="n">
        <f aca="false">RANK(P386,$P$221:$P$396)</f>
        <v>28</v>
      </c>
      <c r="R386" s="225" t="n">
        <f aca="false">L386/$L$22</f>
        <v>1.50567804600911E-005</v>
      </c>
      <c r="S386" s="224" t="n">
        <f aca="false">RANK(R386,$R$221:$R$396)</f>
        <v>69</v>
      </c>
      <c r="U386" s="245" t="e">
        <f aca="false">VLOOKUP(D386,DVactu!$A$2:$D$198,4,0)</f>
        <v>#N/A</v>
      </c>
      <c r="V386" s="202" t="n">
        <f aca="false">IF(ISERROR(E386/$U386),0,E386/$U386)</f>
        <v>0</v>
      </c>
      <c r="W386" s="202" t="n">
        <f aca="false">IF(ISERROR(F386/$U386),0,F386/$U386)</f>
        <v>0</v>
      </c>
      <c r="X386" s="202" t="n">
        <f aca="false">IF(ISERROR(G386/$U386),0,G386/$U386)</f>
        <v>0</v>
      </c>
      <c r="Y386" s="202" t="n">
        <f aca="false">IF(ISERROR(H386/$U386),0,H386/$U386)</f>
        <v>0</v>
      </c>
      <c r="Z386" s="202" t="n">
        <f aca="false">IF(ISERROR(I386/$U386),0,I386/$U386)</f>
        <v>0</v>
      </c>
      <c r="AA386" s="202" t="n">
        <f aca="false">IF(ISERROR(J386/$U386),0,J386/$U386)</f>
        <v>0</v>
      </c>
      <c r="AB386" s="199" t="n">
        <f aca="false">SUM(V386:AA386)</f>
        <v>0</v>
      </c>
      <c r="AC386" s="202" t="n">
        <f aca="false">IF(ISERROR(L386/$U386),0,L386/$U386)</f>
        <v>0</v>
      </c>
    </row>
    <row r="387" customFormat="false" ht="14.65" hidden="true" customHeight="false" outlineLevel="0" collapsed="false">
      <c r="A387" s="195" t="s">
        <v>485</v>
      </c>
      <c r="B387" s="116" t="s">
        <v>142</v>
      </c>
      <c r="C387" s="196" t="s">
        <v>781</v>
      </c>
      <c r="D387" s="244" t="s">
        <v>782</v>
      </c>
      <c r="E387" s="198" t="n">
        <v>0</v>
      </c>
      <c r="F387" s="198" t="n">
        <v>0</v>
      </c>
      <c r="G387" s="198" t="n">
        <v>0</v>
      </c>
      <c r="H387" s="198" t="n">
        <v>0</v>
      </c>
      <c r="I387" s="198" t="n">
        <v>0</v>
      </c>
      <c r="J387" s="198" t="n">
        <v>0</v>
      </c>
      <c r="K387" s="199" t="n">
        <f aca="false">SUM(E387:J387)</f>
        <v>0</v>
      </c>
      <c r="L387" s="198" t="n">
        <v>0</v>
      </c>
      <c r="M387" s="29"/>
      <c r="P387" s="223" t="n">
        <f aca="false">K387/$K$22</f>
        <v>0</v>
      </c>
      <c r="Q387" s="224" t="n">
        <f aca="false">RANK(P387,$P$221:$P$396)</f>
        <v>28</v>
      </c>
      <c r="R387" s="225" t="n">
        <f aca="false">L387/$L$22</f>
        <v>0</v>
      </c>
      <c r="S387" s="224" t="n">
        <f aca="false">RANK(R387,$R$221:$R$396)</f>
        <v>79</v>
      </c>
      <c r="U387" s="245" t="e">
        <f aca="false">VLOOKUP(D387,DVactu!$A$2:$D$198,4,0)</f>
        <v>#N/A</v>
      </c>
      <c r="V387" s="202" t="n">
        <f aca="false">IF(ISERROR(E387/$U387),0,E387/$U387)</f>
        <v>0</v>
      </c>
      <c r="W387" s="202" t="n">
        <f aca="false">IF(ISERROR(F387/$U387),0,F387/$U387)</f>
        <v>0</v>
      </c>
      <c r="X387" s="202" t="n">
        <f aca="false">IF(ISERROR(G387/$U387),0,G387/$U387)</f>
        <v>0</v>
      </c>
      <c r="Y387" s="202" t="n">
        <f aca="false">IF(ISERROR(H387/$U387),0,H387/$U387)</f>
        <v>0</v>
      </c>
      <c r="Z387" s="202" t="n">
        <f aca="false">IF(ISERROR(I387/$U387),0,I387/$U387)</f>
        <v>0</v>
      </c>
      <c r="AA387" s="202" t="n">
        <f aca="false">IF(ISERROR(J387/$U387),0,J387/$U387)</f>
        <v>0</v>
      </c>
      <c r="AB387" s="199" t="n">
        <f aca="false">SUM(V387:AA387)</f>
        <v>0</v>
      </c>
      <c r="AC387" s="202" t="n">
        <f aca="false">IF(ISERROR(L387/$U387),0,L387/$U387)</f>
        <v>0</v>
      </c>
    </row>
    <row r="388" customFormat="false" ht="14.65" hidden="true" customHeight="false" outlineLevel="0" collapsed="false">
      <c r="A388" s="195" t="s">
        <v>485</v>
      </c>
      <c r="B388" s="116" t="s">
        <v>142</v>
      </c>
      <c r="C388" s="196" t="s">
        <v>783</v>
      </c>
      <c r="D388" s="244" t="s">
        <v>784</v>
      </c>
      <c r="E388" s="198" t="n">
        <v>0</v>
      </c>
      <c r="F388" s="198" t="n">
        <v>0</v>
      </c>
      <c r="G388" s="198" t="n">
        <v>0</v>
      </c>
      <c r="H388" s="198" t="n">
        <v>0</v>
      </c>
      <c r="I388" s="198" t="n">
        <v>0</v>
      </c>
      <c r="J388" s="198" t="n">
        <v>0</v>
      </c>
      <c r="K388" s="199" t="n">
        <f aca="false">SUM(E388:J388)</f>
        <v>0</v>
      </c>
      <c r="L388" s="198" t="n">
        <v>0</v>
      </c>
      <c r="M388" s="29"/>
      <c r="P388" s="223" t="n">
        <f aca="false">K388/$K$22</f>
        <v>0</v>
      </c>
      <c r="Q388" s="224" t="n">
        <f aca="false">RANK(P388,$P$221:$P$396)</f>
        <v>28</v>
      </c>
      <c r="R388" s="225" t="n">
        <f aca="false">L388/$L$22</f>
        <v>0</v>
      </c>
      <c r="S388" s="224" t="n">
        <f aca="false">RANK(R388,$R$221:$R$396)</f>
        <v>79</v>
      </c>
      <c r="U388" s="245" t="e">
        <f aca="false">VLOOKUP(D388,DVactu!$A$2:$D$198,4,0)</f>
        <v>#N/A</v>
      </c>
      <c r="V388" s="202" t="n">
        <f aca="false">IF(ISERROR(E388/$U388),0,E388/$U388)</f>
        <v>0</v>
      </c>
      <c r="W388" s="202" t="n">
        <f aca="false">IF(ISERROR(F388/$U388),0,F388/$U388)</f>
        <v>0</v>
      </c>
      <c r="X388" s="202" t="n">
        <f aca="false">IF(ISERROR(G388/$U388),0,G388/$U388)</f>
        <v>0</v>
      </c>
      <c r="Y388" s="202" t="n">
        <f aca="false">IF(ISERROR(H388/$U388),0,H388/$U388)</f>
        <v>0</v>
      </c>
      <c r="Z388" s="202" t="n">
        <f aca="false">IF(ISERROR(I388/$U388),0,I388/$U388)</f>
        <v>0</v>
      </c>
      <c r="AA388" s="202" t="n">
        <f aca="false">IF(ISERROR(J388/$U388),0,J388/$U388)</f>
        <v>0</v>
      </c>
      <c r="AB388" s="199" t="n">
        <f aca="false">SUM(V388:AA388)</f>
        <v>0</v>
      </c>
      <c r="AC388" s="202" t="n">
        <f aca="false">IF(ISERROR(L388/$U388),0,L388/$U388)</f>
        <v>0</v>
      </c>
    </row>
    <row r="389" customFormat="false" ht="14.65" hidden="true" customHeight="false" outlineLevel="0" collapsed="false">
      <c r="A389" s="195" t="s">
        <v>485</v>
      </c>
      <c r="B389" s="116" t="s">
        <v>142</v>
      </c>
      <c r="C389" s="196" t="s">
        <v>785</v>
      </c>
      <c r="D389" s="244" t="s">
        <v>786</v>
      </c>
      <c r="E389" s="198" t="n">
        <v>0</v>
      </c>
      <c r="F389" s="198" t="n">
        <v>0</v>
      </c>
      <c r="G389" s="198" t="n">
        <v>0</v>
      </c>
      <c r="H389" s="198" t="n">
        <v>0</v>
      </c>
      <c r="I389" s="198" t="n">
        <v>0</v>
      </c>
      <c r="J389" s="198" t="n">
        <v>0</v>
      </c>
      <c r="K389" s="199" t="n">
        <f aca="false">SUM(E389:J389)</f>
        <v>0</v>
      </c>
      <c r="L389" s="198" t="n">
        <v>104240</v>
      </c>
      <c r="M389" s="29"/>
      <c r="P389" s="223" t="n">
        <f aca="false">K389/$K$22</f>
        <v>0</v>
      </c>
      <c r="Q389" s="224" t="n">
        <f aca="false">RANK(P389,$P$221:$P$396)</f>
        <v>28</v>
      </c>
      <c r="R389" s="225" t="n">
        <f aca="false">L389/$L$22</f>
        <v>5.12914638941141E-006</v>
      </c>
      <c r="S389" s="224" t="n">
        <f aca="false">RANK(R389,$R$221:$R$396)</f>
        <v>74</v>
      </c>
      <c r="U389" s="245" t="e">
        <f aca="false">VLOOKUP(D389,DVactu!$A$2:$D$198,4,0)</f>
        <v>#N/A</v>
      </c>
      <c r="V389" s="202" t="n">
        <f aca="false">IF(ISERROR(E389/$U389),0,E389/$U389)</f>
        <v>0</v>
      </c>
      <c r="W389" s="202" t="n">
        <f aca="false">IF(ISERROR(F389/$U389),0,F389/$U389)</f>
        <v>0</v>
      </c>
      <c r="X389" s="202" t="n">
        <f aca="false">IF(ISERROR(G389/$U389),0,G389/$U389)</f>
        <v>0</v>
      </c>
      <c r="Y389" s="202" t="n">
        <f aca="false">IF(ISERROR(H389/$U389),0,H389/$U389)</f>
        <v>0</v>
      </c>
      <c r="Z389" s="202" t="n">
        <f aca="false">IF(ISERROR(I389/$U389),0,I389/$U389)</f>
        <v>0</v>
      </c>
      <c r="AA389" s="202" t="n">
        <f aca="false">IF(ISERROR(J389/$U389),0,J389/$U389)</f>
        <v>0</v>
      </c>
      <c r="AB389" s="199" t="n">
        <f aca="false">SUM(V389:AA389)</f>
        <v>0</v>
      </c>
      <c r="AC389" s="202" t="n">
        <f aca="false">IF(ISERROR(L389/$U389),0,L389/$U389)</f>
        <v>0</v>
      </c>
    </row>
    <row r="390" customFormat="false" ht="14.65" hidden="true" customHeight="false" outlineLevel="0" collapsed="false">
      <c r="A390" s="195" t="s">
        <v>485</v>
      </c>
      <c r="B390" s="116" t="s">
        <v>142</v>
      </c>
      <c r="C390" s="196" t="s">
        <v>787</v>
      </c>
      <c r="D390" s="244" t="s">
        <v>788</v>
      </c>
      <c r="E390" s="198" t="n">
        <v>0</v>
      </c>
      <c r="F390" s="198" t="n">
        <v>0</v>
      </c>
      <c r="G390" s="198" t="n">
        <v>0</v>
      </c>
      <c r="H390" s="198" t="n">
        <v>0</v>
      </c>
      <c r="I390" s="198" t="n">
        <v>0</v>
      </c>
      <c r="J390" s="198" t="n">
        <v>0</v>
      </c>
      <c r="K390" s="199" t="n">
        <f aca="false">SUM(E390:J390)</f>
        <v>0</v>
      </c>
      <c r="L390" s="198" t="n">
        <v>0</v>
      </c>
      <c r="M390" s="29"/>
      <c r="P390" s="223" t="n">
        <f aca="false">K390/$K$22</f>
        <v>0</v>
      </c>
      <c r="Q390" s="224" t="n">
        <f aca="false">RANK(P390,$P$221:$P$396)</f>
        <v>28</v>
      </c>
      <c r="R390" s="225" t="n">
        <f aca="false">L390/$L$22</f>
        <v>0</v>
      </c>
      <c r="S390" s="224" t="n">
        <f aca="false">RANK(R390,$R$221:$R$396)</f>
        <v>79</v>
      </c>
      <c r="U390" s="245" t="e">
        <f aca="false">VLOOKUP(D390,DVactu!$A$2:$D$198,4,0)</f>
        <v>#N/A</v>
      </c>
      <c r="V390" s="202" t="n">
        <f aca="false">IF(ISERROR(E390/$U390),0,E390/$U390)</f>
        <v>0</v>
      </c>
      <c r="W390" s="202" t="n">
        <f aca="false">IF(ISERROR(F390/$U390),0,F390/$U390)</f>
        <v>0</v>
      </c>
      <c r="X390" s="202" t="n">
        <f aca="false">IF(ISERROR(G390/$U390),0,G390/$U390)</f>
        <v>0</v>
      </c>
      <c r="Y390" s="202" t="n">
        <f aca="false">IF(ISERROR(H390/$U390),0,H390/$U390)</f>
        <v>0</v>
      </c>
      <c r="Z390" s="202" t="n">
        <f aca="false">IF(ISERROR(I390/$U390),0,I390/$U390)</f>
        <v>0</v>
      </c>
      <c r="AA390" s="202" t="n">
        <f aca="false">IF(ISERROR(J390/$U390),0,J390/$U390)</f>
        <v>0</v>
      </c>
      <c r="AB390" s="199" t="n">
        <f aca="false">SUM(V390:AA390)</f>
        <v>0</v>
      </c>
      <c r="AC390" s="202" t="n">
        <f aca="false">IF(ISERROR(L390/$U390),0,L390/$U390)</f>
        <v>0</v>
      </c>
    </row>
    <row r="391" customFormat="false" ht="14.65" hidden="true" customHeight="false" outlineLevel="0" collapsed="false">
      <c r="A391" s="195" t="s">
        <v>485</v>
      </c>
      <c r="B391" s="116" t="s">
        <v>142</v>
      </c>
      <c r="C391" s="196" t="s">
        <v>789</v>
      </c>
      <c r="D391" s="244" t="s">
        <v>790</v>
      </c>
      <c r="E391" s="198" t="n">
        <v>0</v>
      </c>
      <c r="F391" s="198" t="n">
        <v>0</v>
      </c>
      <c r="G391" s="198" t="n">
        <v>0</v>
      </c>
      <c r="H391" s="198" t="n">
        <v>0</v>
      </c>
      <c r="I391" s="198" t="n">
        <v>0</v>
      </c>
      <c r="J391" s="198" t="n">
        <v>0</v>
      </c>
      <c r="K391" s="199" t="n">
        <f aca="false">SUM(E391:J391)</f>
        <v>0</v>
      </c>
      <c r="L391" s="198" t="n">
        <v>0</v>
      </c>
      <c r="M391" s="29"/>
      <c r="P391" s="223" t="n">
        <f aca="false">K391/$K$22</f>
        <v>0</v>
      </c>
      <c r="Q391" s="224" t="n">
        <f aca="false">RANK(P391,$P$221:$P$396)</f>
        <v>28</v>
      </c>
      <c r="R391" s="225" t="n">
        <f aca="false">L391/$L$22</f>
        <v>0</v>
      </c>
      <c r="S391" s="224" t="n">
        <f aca="false">RANK(R391,$R$221:$R$396)</f>
        <v>79</v>
      </c>
      <c r="U391" s="245" t="e">
        <f aca="false">VLOOKUP(D391,DVactu!$A$2:$D$198,4,0)</f>
        <v>#N/A</v>
      </c>
      <c r="V391" s="202" t="n">
        <f aca="false">IF(ISERROR(E391/$U391),0,E391/$U391)</f>
        <v>0</v>
      </c>
      <c r="W391" s="202" t="n">
        <f aca="false">IF(ISERROR(F391/$U391),0,F391/$U391)</f>
        <v>0</v>
      </c>
      <c r="X391" s="202" t="n">
        <f aca="false">IF(ISERROR(G391/$U391),0,G391/$U391)</f>
        <v>0</v>
      </c>
      <c r="Y391" s="202" t="n">
        <f aca="false">IF(ISERROR(H391/$U391),0,H391/$U391)</f>
        <v>0</v>
      </c>
      <c r="Z391" s="202" t="n">
        <f aca="false">IF(ISERROR(I391/$U391),0,I391/$U391)</f>
        <v>0</v>
      </c>
      <c r="AA391" s="202" t="n">
        <f aca="false">IF(ISERROR(J391/$U391),0,J391/$U391)</f>
        <v>0</v>
      </c>
      <c r="AB391" s="199" t="n">
        <f aca="false">SUM(V391:AA391)</f>
        <v>0</v>
      </c>
      <c r="AC391" s="202" t="n">
        <f aca="false">IF(ISERROR(L391/$U391),0,L391/$U391)</f>
        <v>0</v>
      </c>
    </row>
    <row r="392" customFormat="false" ht="14.65" hidden="true" customHeight="false" outlineLevel="0" collapsed="false">
      <c r="A392" s="195" t="s">
        <v>485</v>
      </c>
      <c r="B392" s="116" t="s">
        <v>142</v>
      </c>
      <c r="C392" s="196" t="s">
        <v>791</v>
      </c>
      <c r="D392" s="244" t="s">
        <v>792</v>
      </c>
      <c r="E392" s="198" t="n">
        <v>0</v>
      </c>
      <c r="F392" s="198" t="n">
        <v>0</v>
      </c>
      <c r="G392" s="198" t="n">
        <v>0</v>
      </c>
      <c r="H392" s="198" t="n">
        <v>0</v>
      </c>
      <c r="I392" s="198" t="n">
        <v>0</v>
      </c>
      <c r="J392" s="198" t="n">
        <v>0</v>
      </c>
      <c r="K392" s="199" t="n">
        <f aca="false">SUM(E392:J392)</f>
        <v>0</v>
      </c>
      <c r="L392" s="198" t="n">
        <v>0</v>
      </c>
      <c r="M392" s="29"/>
      <c r="P392" s="223" t="n">
        <f aca="false">K392/$K$22</f>
        <v>0</v>
      </c>
      <c r="Q392" s="224" t="n">
        <f aca="false">RANK(P392,$P$221:$P$396)</f>
        <v>28</v>
      </c>
      <c r="R392" s="225" t="n">
        <f aca="false">L392/$L$22</f>
        <v>0</v>
      </c>
      <c r="S392" s="224" t="n">
        <f aca="false">RANK(R392,$R$221:$R$396)</f>
        <v>79</v>
      </c>
      <c r="U392" s="245" t="e">
        <f aca="false">VLOOKUP(D392,DVactu!$A$2:$D$198,4,0)</f>
        <v>#N/A</v>
      </c>
      <c r="V392" s="202" t="n">
        <f aca="false">IF(ISERROR(E392/$U392),0,E392/$U392)</f>
        <v>0</v>
      </c>
      <c r="W392" s="202" t="n">
        <f aca="false">IF(ISERROR(F392/$U392),0,F392/$U392)</f>
        <v>0</v>
      </c>
      <c r="X392" s="202" t="n">
        <f aca="false">IF(ISERROR(G392/$U392),0,G392/$U392)</f>
        <v>0</v>
      </c>
      <c r="Y392" s="202" t="n">
        <f aca="false">IF(ISERROR(H392/$U392),0,H392/$U392)</f>
        <v>0</v>
      </c>
      <c r="Z392" s="202" t="n">
        <f aca="false">IF(ISERROR(I392/$U392),0,I392/$U392)</f>
        <v>0</v>
      </c>
      <c r="AA392" s="202" t="n">
        <f aca="false">IF(ISERROR(J392/$U392),0,J392/$U392)</f>
        <v>0</v>
      </c>
      <c r="AB392" s="199" t="n">
        <f aca="false">SUM(V392:AA392)</f>
        <v>0</v>
      </c>
      <c r="AC392" s="202" t="n">
        <f aca="false">IF(ISERROR(L392/$U392),0,L392/$U392)</f>
        <v>0</v>
      </c>
    </row>
    <row r="393" customFormat="false" ht="14.65" hidden="true" customHeight="false" outlineLevel="0" collapsed="false">
      <c r="A393" s="195" t="s">
        <v>485</v>
      </c>
      <c r="B393" s="116" t="s">
        <v>142</v>
      </c>
      <c r="C393" s="196" t="s">
        <v>793</v>
      </c>
      <c r="D393" s="244" t="s">
        <v>794</v>
      </c>
      <c r="E393" s="198" t="n">
        <v>0</v>
      </c>
      <c r="F393" s="198" t="n">
        <v>0</v>
      </c>
      <c r="G393" s="198" t="n">
        <v>0</v>
      </c>
      <c r="H393" s="198" t="n">
        <v>0</v>
      </c>
      <c r="I393" s="198" t="n">
        <v>0</v>
      </c>
      <c r="J393" s="198" t="n">
        <v>0</v>
      </c>
      <c r="K393" s="199" t="n">
        <f aca="false">SUM(E393:J393)</f>
        <v>0</v>
      </c>
      <c r="L393" s="198" t="n">
        <v>0</v>
      </c>
      <c r="M393" s="29"/>
      <c r="P393" s="223" t="n">
        <f aca="false">K393/$K$22</f>
        <v>0</v>
      </c>
      <c r="Q393" s="224" t="n">
        <f aca="false">RANK(P393,$P$221:$P$396)</f>
        <v>28</v>
      </c>
      <c r="R393" s="225" t="n">
        <f aca="false">L393/$L$22</f>
        <v>0</v>
      </c>
      <c r="S393" s="224" t="n">
        <f aca="false">RANK(R393,$R$221:$R$396)</f>
        <v>79</v>
      </c>
      <c r="U393" s="245" t="e">
        <f aca="false">VLOOKUP(D393,DVactu!$A$2:$D$198,4,0)</f>
        <v>#N/A</v>
      </c>
      <c r="V393" s="202" t="n">
        <f aca="false">IF(ISERROR(E393/$U393),0,E393/$U393)</f>
        <v>0</v>
      </c>
      <c r="W393" s="202" t="n">
        <f aca="false">IF(ISERROR(F393/$U393),0,F393/$U393)</f>
        <v>0</v>
      </c>
      <c r="X393" s="202" t="n">
        <f aca="false">IF(ISERROR(G393/$U393),0,G393/$U393)</f>
        <v>0</v>
      </c>
      <c r="Y393" s="202" t="n">
        <f aca="false">IF(ISERROR(H393/$U393),0,H393/$U393)</f>
        <v>0</v>
      </c>
      <c r="Z393" s="202" t="n">
        <f aca="false">IF(ISERROR(I393/$U393),0,I393/$U393)</f>
        <v>0</v>
      </c>
      <c r="AA393" s="202" t="n">
        <f aca="false">IF(ISERROR(J393/$U393),0,J393/$U393)</f>
        <v>0</v>
      </c>
      <c r="AB393" s="199" t="n">
        <f aca="false">SUM(V393:AA393)</f>
        <v>0</v>
      </c>
      <c r="AC393" s="202" t="n">
        <f aca="false">IF(ISERROR(L393/$U393),0,L393/$U393)</f>
        <v>0</v>
      </c>
    </row>
    <row r="394" customFormat="false" ht="14.65" hidden="true" customHeight="false" outlineLevel="0" collapsed="false">
      <c r="A394" s="195" t="s">
        <v>485</v>
      </c>
      <c r="B394" s="116" t="s">
        <v>142</v>
      </c>
      <c r="C394" s="196" t="s">
        <v>795</v>
      </c>
      <c r="D394" s="244" t="s">
        <v>796</v>
      </c>
      <c r="E394" s="198" t="n">
        <v>0</v>
      </c>
      <c r="F394" s="198" t="n">
        <v>0</v>
      </c>
      <c r="G394" s="198" t="n">
        <v>0</v>
      </c>
      <c r="H394" s="198" t="n">
        <v>0</v>
      </c>
      <c r="I394" s="198" t="n">
        <v>0</v>
      </c>
      <c r="J394" s="198" t="n">
        <v>0</v>
      </c>
      <c r="K394" s="199" t="n">
        <f aca="false">SUM(E394:J394)</f>
        <v>0</v>
      </c>
      <c r="L394" s="198" t="n">
        <v>0</v>
      </c>
      <c r="M394" s="29"/>
      <c r="P394" s="223" t="n">
        <f aca="false">K394/$K$22</f>
        <v>0</v>
      </c>
      <c r="Q394" s="224" t="n">
        <f aca="false">RANK(P394,$P$221:$P$396)</f>
        <v>28</v>
      </c>
      <c r="R394" s="225" t="n">
        <f aca="false">L394/$L$22</f>
        <v>0</v>
      </c>
      <c r="S394" s="224" t="n">
        <f aca="false">RANK(R394,$R$221:$R$396)</f>
        <v>79</v>
      </c>
      <c r="U394" s="245" t="e">
        <f aca="false">VLOOKUP(D394,DVactu!$A$2:$D$198,4,0)</f>
        <v>#N/A</v>
      </c>
      <c r="V394" s="202" t="n">
        <f aca="false">IF(ISERROR(E394/$U394),0,E394/$U394)</f>
        <v>0</v>
      </c>
      <c r="W394" s="202" t="n">
        <f aca="false">IF(ISERROR(F394/$U394),0,F394/$U394)</f>
        <v>0</v>
      </c>
      <c r="X394" s="202" t="n">
        <f aca="false">IF(ISERROR(G394/$U394),0,G394/$U394)</f>
        <v>0</v>
      </c>
      <c r="Y394" s="202" t="n">
        <f aca="false">IF(ISERROR(H394/$U394),0,H394/$U394)</f>
        <v>0</v>
      </c>
      <c r="Z394" s="202" t="n">
        <f aca="false">IF(ISERROR(I394/$U394),0,I394/$U394)</f>
        <v>0</v>
      </c>
      <c r="AA394" s="202" t="n">
        <f aca="false">IF(ISERROR(J394/$U394),0,J394/$U394)</f>
        <v>0</v>
      </c>
      <c r="AB394" s="199" t="n">
        <f aca="false">SUM(V394:AA394)</f>
        <v>0</v>
      </c>
      <c r="AC394" s="202" t="n">
        <f aca="false">IF(ISERROR(L394/$U394),0,L394/$U394)</f>
        <v>0</v>
      </c>
    </row>
    <row r="395" customFormat="false" ht="14.65" hidden="true" customHeight="false" outlineLevel="0" collapsed="false">
      <c r="A395" s="195" t="s">
        <v>485</v>
      </c>
      <c r="B395" s="116" t="s">
        <v>142</v>
      </c>
      <c r="C395" s="196" t="s">
        <v>797</v>
      </c>
      <c r="D395" s="244" t="s">
        <v>798</v>
      </c>
      <c r="E395" s="198" t="n">
        <v>0</v>
      </c>
      <c r="F395" s="198" t="n">
        <v>0</v>
      </c>
      <c r="G395" s="198" t="n">
        <v>0</v>
      </c>
      <c r="H395" s="198" t="n">
        <v>0</v>
      </c>
      <c r="I395" s="198" t="n">
        <v>0</v>
      </c>
      <c r="J395" s="198" t="n">
        <v>0</v>
      </c>
      <c r="K395" s="199" t="n">
        <f aca="false">SUM(E395:J395)</f>
        <v>0</v>
      </c>
      <c r="L395" s="198" t="n">
        <v>0</v>
      </c>
      <c r="M395" s="29"/>
      <c r="P395" s="223" t="n">
        <f aca="false">K395/$K$22</f>
        <v>0</v>
      </c>
      <c r="Q395" s="224" t="n">
        <f aca="false">RANK(P395,$P$221:$P$396)</f>
        <v>28</v>
      </c>
      <c r="R395" s="225" t="n">
        <f aca="false">L395/$L$22</f>
        <v>0</v>
      </c>
      <c r="S395" s="224" t="n">
        <f aca="false">RANK(R395,$R$221:$R$396)</f>
        <v>79</v>
      </c>
      <c r="U395" s="245" t="e">
        <f aca="false">VLOOKUP(D395,DVactu!$A$2:$D$198,4,0)</f>
        <v>#N/A</v>
      </c>
      <c r="V395" s="202" t="n">
        <f aca="false">IF(ISERROR(E395/$U395),0,E395/$U395)</f>
        <v>0</v>
      </c>
      <c r="W395" s="202" t="n">
        <f aca="false">IF(ISERROR(F395/$U395),0,F395/$U395)</f>
        <v>0</v>
      </c>
      <c r="X395" s="202" t="n">
        <f aca="false">IF(ISERROR(G395/$U395),0,G395/$U395)</f>
        <v>0</v>
      </c>
      <c r="Y395" s="202" t="n">
        <f aca="false">IF(ISERROR(H395/$U395),0,H395/$U395)</f>
        <v>0</v>
      </c>
      <c r="Z395" s="202" t="n">
        <f aca="false">IF(ISERROR(I395/$U395),0,I395/$U395)</f>
        <v>0</v>
      </c>
      <c r="AA395" s="202" t="n">
        <f aca="false">IF(ISERROR(J395/$U395),0,J395/$U395)</f>
        <v>0</v>
      </c>
      <c r="AB395" s="199" t="n">
        <f aca="false">SUM(V395:AA395)</f>
        <v>0</v>
      </c>
      <c r="AC395" s="202" t="n">
        <f aca="false">IF(ISERROR(L395/$U395),0,L395/$U395)</f>
        <v>0</v>
      </c>
    </row>
    <row r="396" customFormat="false" ht="14.65" hidden="true" customHeight="false" outlineLevel="0" collapsed="false">
      <c r="A396" s="195" t="s">
        <v>485</v>
      </c>
      <c r="B396" s="116" t="s">
        <v>142</v>
      </c>
      <c r="C396" s="196" t="s">
        <v>799</v>
      </c>
      <c r="D396" s="244" t="s">
        <v>800</v>
      </c>
      <c r="E396" s="198" t="n">
        <v>0</v>
      </c>
      <c r="F396" s="198" t="n">
        <v>0</v>
      </c>
      <c r="G396" s="198" t="n">
        <v>0</v>
      </c>
      <c r="H396" s="198" t="n">
        <v>0</v>
      </c>
      <c r="I396" s="198" t="n">
        <v>0</v>
      </c>
      <c r="J396" s="198" t="n">
        <v>0</v>
      </c>
      <c r="K396" s="199" t="n">
        <f aca="false">SUM(E396:J396)</f>
        <v>0</v>
      </c>
      <c r="L396" s="198" t="n">
        <v>0</v>
      </c>
      <c r="M396" s="29"/>
      <c r="P396" s="223" t="n">
        <f aca="false">K396/$K$22</f>
        <v>0</v>
      </c>
      <c r="Q396" s="224" t="n">
        <f aca="false">RANK(P396,$P$221:$P$396)</f>
        <v>28</v>
      </c>
      <c r="R396" s="225" t="n">
        <f aca="false">L396/$L$22</f>
        <v>0</v>
      </c>
      <c r="S396" s="224" t="n">
        <f aca="false">RANK(R396,$R$221:$R$396)</f>
        <v>79</v>
      </c>
      <c r="U396" s="245" t="e">
        <f aca="false">VLOOKUP(D396,DVactu!$A$2:$D$198,4,0)</f>
        <v>#N/A</v>
      </c>
      <c r="V396" s="202" t="n">
        <f aca="false">IF(ISERROR(E396/$U396),0,E396/$U396)</f>
        <v>0</v>
      </c>
      <c r="W396" s="202" t="n">
        <f aca="false">IF(ISERROR(F396/$U396),0,F396/$U396)</f>
        <v>0</v>
      </c>
      <c r="X396" s="202" t="n">
        <f aca="false">IF(ISERROR(G396/$U396),0,G396/$U396)</f>
        <v>0</v>
      </c>
      <c r="Y396" s="202" t="n">
        <f aca="false">IF(ISERROR(H396/$U396),0,H396/$U396)</f>
        <v>0</v>
      </c>
      <c r="Z396" s="202" t="n">
        <f aca="false">IF(ISERROR(I396/$U396),0,I396/$U396)</f>
        <v>0</v>
      </c>
      <c r="AA396" s="202" t="n">
        <f aca="false">IF(ISERROR(J396/$U396),0,J396/$U396)</f>
        <v>0</v>
      </c>
      <c r="AB396" s="199" t="n">
        <f aca="false">SUM(V396:AA396)</f>
        <v>0</v>
      </c>
      <c r="AC396" s="202" t="n">
        <f aca="false">IF(ISERROR(L396/$U396),0,L396/$U396)</f>
        <v>0</v>
      </c>
    </row>
    <row r="397" customFormat="false" ht="14.65" hidden="true" customHeight="false" outlineLevel="0" collapsed="false">
      <c r="A397" s="195" t="s">
        <v>801</v>
      </c>
      <c r="B397" s="195" t="s">
        <v>802</v>
      </c>
      <c r="C397" s="196" t="s">
        <v>803</v>
      </c>
      <c r="D397" s="262" t="s">
        <v>804</v>
      </c>
      <c r="E397" s="198" t="n">
        <v>0</v>
      </c>
      <c r="F397" s="198" t="n">
        <v>0</v>
      </c>
      <c r="G397" s="198" t="n">
        <v>0</v>
      </c>
      <c r="H397" s="198" t="n">
        <v>0</v>
      </c>
      <c r="I397" s="198" t="n">
        <v>0</v>
      </c>
      <c r="J397" s="198" t="n">
        <v>0</v>
      </c>
      <c r="K397" s="199" t="n">
        <f aca="false">SUM(E397:J397)</f>
        <v>0</v>
      </c>
      <c r="L397" s="198" t="n">
        <v>0</v>
      </c>
      <c r="M397" s="29"/>
      <c r="P397" s="223" t="n">
        <f aca="false">K397/$K$23</f>
        <v>0</v>
      </c>
      <c r="Q397" s="224" t="n">
        <f aca="false">RANK(P397,$P$397:$P$476)</f>
        <v>20</v>
      </c>
      <c r="R397" s="225" t="n">
        <f aca="false">L397/$L$23</f>
        <v>0</v>
      </c>
      <c r="S397" s="224" t="n">
        <f aca="false">RANK(R397,$R$397:$R$476)</f>
        <v>43</v>
      </c>
      <c r="U397" s="263" t="e">
        <f aca="false">VLOOKUP(D397,DVactu!$A$2:$D$198,4,0)</f>
        <v>#N/A</v>
      </c>
      <c r="V397" s="202" t="n">
        <f aca="false">IF(ISERROR(E397/$U397),0,E397/$U397)</f>
        <v>0</v>
      </c>
      <c r="W397" s="202" t="n">
        <f aca="false">IF(ISERROR(F397/$U397),0,F397/$U397)</f>
        <v>0</v>
      </c>
      <c r="X397" s="202" t="n">
        <f aca="false">IF(ISERROR(G397/$U397),0,G397/$U397)</f>
        <v>0</v>
      </c>
      <c r="Y397" s="202" t="n">
        <f aca="false">IF(ISERROR(H397/$U397),0,H397/$U397)</f>
        <v>0</v>
      </c>
      <c r="Z397" s="202" t="n">
        <f aca="false">IF(ISERROR(I397/$U397),0,I397/$U397)</f>
        <v>0</v>
      </c>
      <c r="AA397" s="202" t="n">
        <f aca="false">IF(ISERROR(J397/$U397),0,J397/$U397)</f>
        <v>0</v>
      </c>
      <c r="AB397" s="199" t="n">
        <f aca="false">SUM(V397:AA397)</f>
        <v>0</v>
      </c>
      <c r="AC397" s="202" t="n">
        <f aca="false">IF(ISERROR(L397/$U397),0,L397/$U397)</f>
        <v>0</v>
      </c>
    </row>
    <row r="398" customFormat="false" ht="14.65" hidden="true" customHeight="false" outlineLevel="0" collapsed="false">
      <c r="A398" s="195" t="s">
        <v>801</v>
      </c>
      <c r="B398" s="195" t="s">
        <v>802</v>
      </c>
      <c r="C398" s="196" t="s">
        <v>534</v>
      </c>
      <c r="D398" s="262" t="s">
        <v>805</v>
      </c>
      <c r="E398" s="198" t="n">
        <v>0</v>
      </c>
      <c r="F398" s="198" t="n">
        <v>0</v>
      </c>
      <c r="G398" s="198" t="n">
        <v>0</v>
      </c>
      <c r="H398" s="198" t="n">
        <v>0</v>
      </c>
      <c r="I398" s="198" t="n">
        <v>0</v>
      </c>
      <c r="J398" s="198" t="n">
        <v>0</v>
      </c>
      <c r="K398" s="199" t="n">
        <f aca="false">SUM(E398:J398)</f>
        <v>0</v>
      </c>
      <c r="L398" s="198" t="n">
        <v>0</v>
      </c>
      <c r="M398" s="29"/>
      <c r="P398" s="223" t="n">
        <f aca="false">K398/$K$23</f>
        <v>0</v>
      </c>
      <c r="Q398" s="224" t="n">
        <f aca="false">RANK(P398,$P$397:$P$476)</f>
        <v>20</v>
      </c>
      <c r="R398" s="225" t="n">
        <f aca="false">L398/$L$23</f>
        <v>0</v>
      </c>
      <c r="S398" s="224" t="n">
        <f aca="false">RANK(R398,$R$397:$R$476)</f>
        <v>43</v>
      </c>
      <c r="U398" s="263" t="e">
        <f aca="false">VLOOKUP(D398,DVactu!$A$2:$D$198,4,0)</f>
        <v>#N/A</v>
      </c>
      <c r="V398" s="202" t="n">
        <f aca="false">IF(ISERROR(E398/$U398),0,E398/$U398)</f>
        <v>0</v>
      </c>
      <c r="W398" s="202" t="n">
        <f aca="false">IF(ISERROR(F398/$U398),0,F398/$U398)</f>
        <v>0</v>
      </c>
      <c r="X398" s="202" t="n">
        <f aca="false">IF(ISERROR(G398/$U398),0,G398/$U398)</f>
        <v>0</v>
      </c>
      <c r="Y398" s="202" t="n">
        <f aca="false">IF(ISERROR(H398/$U398),0,H398/$U398)</f>
        <v>0</v>
      </c>
      <c r="Z398" s="202" t="n">
        <f aca="false">IF(ISERROR(I398/$U398),0,I398/$U398)</f>
        <v>0</v>
      </c>
      <c r="AA398" s="202" t="n">
        <f aca="false">IF(ISERROR(J398/$U398),0,J398/$U398)</f>
        <v>0</v>
      </c>
      <c r="AB398" s="199" t="n">
        <f aca="false">SUM(V398:AA398)</f>
        <v>0</v>
      </c>
      <c r="AC398" s="202" t="n">
        <f aca="false">IF(ISERROR(L398/$U398),0,L398/$U398)</f>
        <v>0</v>
      </c>
    </row>
    <row r="399" customFormat="false" ht="14.65" hidden="true" customHeight="false" outlineLevel="0" collapsed="false">
      <c r="A399" s="195" t="s">
        <v>801</v>
      </c>
      <c r="B399" s="195" t="s">
        <v>802</v>
      </c>
      <c r="C399" s="196" t="s">
        <v>530</v>
      </c>
      <c r="D399" s="262" t="s">
        <v>806</v>
      </c>
      <c r="E399" s="198" t="n">
        <v>0</v>
      </c>
      <c r="F399" s="198" t="n">
        <v>0</v>
      </c>
      <c r="G399" s="198" t="n">
        <v>0</v>
      </c>
      <c r="H399" s="198" t="n">
        <v>0</v>
      </c>
      <c r="I399" s="198" t="n">
        <v>0</v>
      </c>
      <c r="J399" s="198" t="n">
        <v>0</v>
      </c>
      <c r="K399" s="199" t="n">
        <f aca="false">SUM(E399:J399)</f>
        <v>0</v>
      </c>
      <c r="L399" s="198" t="n">
        <v>0</v>
      </c>
      <c r="M399" s="29"/>
      <c r="P399" s="223" t="n">
        <f aca="false">K399/$K$23</f>
        <v>0</v>
      </c>
      <c r="Q399" s="224" t="n">
        <f aca="false">RANK(P399,$P$397:$P$476)</f>
        <v>20</v>
      </c>
      <c r="R399" s="225" t="n">
        <f aca="false">L399/$L$23</f>
        <v>0</v>
      </c>
      <c r="S399" s="224" t="n">
        <f aca="false">RANK(R399,$R$397:$R$476)</f>
        <v>43</v>
      </c>
      <c r="U399" s="263" t="e">
        <f aca="false">VLOOKUP(D399,DVactu!$A$2:$D$198,4,0)</f>
        <v>#N/A</v>
      </c>
      <c r="V399" s="202" t="n">
        <f aca="false">IF(ISERROR(E399/$U399),0,E399/$U399)</f>
        <v>0</v>
      </c>
      <c r="W399" s="202" t="n">
        <f aca="false">IF(ISERROR(F399/$U399),0,F399/$U399)</f>
        <v>0</v>
      </c>
      <c r="X399" s="202" t="n">
        <f aca="false">IF(ISERROR(G399/$U399),0,G399/$U399)</f>
        <v>0</v>
      </c>
      <c r="Y399" s="202" t="n">
        <f aca="false">IF(ISERROR(H399/$U399),0,H399/$U399)</f>
        <v>0</v>
      </c>
      <c r="Z399" s="202" t="n">
        <f aca="false">IF(ISERROR(I399/$U399),0,I399/$U399)</f>
        <v>0</v>
      </c>
      <c r="AA399" s="202" t="n">
        <f aca="false">IF(ISERROR(J399/$U399),0,J399/$U399)</f>
        <v>0</v>
      </c>
      <c r="AB399" s="199" t="n">
        <f aca="false">SUM(V399:AA399)</f>
        <v>0</v>
      </c>
      <c r="AC399" s="202" t="n">
        <f aca="false">IF(ISERROR(L399/$U399),0,L399/$U399)</f>
        <v>0</v>
      </c>
    </row>
    <row r="400" customFormat="false" ht="14.65" hidden="true" customHeight="false" outlineLevel="0" collapsed="false">
      <c r="A400" s="195" t="s">
        <v>801</v>
      </c>
      <c r="B400" s="195" t="s">
        <v>802</v>
      </c>
      <c r="C400" s="196" t="s">
        <v>532</v>
      </c>
      <c r="D400" s="262" t="s">
        <v>807</v>
      </c>
      <c r="E400" s="198" t="n">
        <v>0</v>
      </c>
      <c r="F400" s="198" t="n">
        <v>0</v>
      </c>
      <c r="G400" s="198" t="n">
        <v>0</v>
      </c>
      <c r="H400" s="198" t="n">
        <v>0</v>
      </c>
      <c r="I400" s="198" t="n">
        <v>0</v>
      </c>
      <c r="J400" s="198" t="n">
        <v>0</v>
      </c>
      <c r="K400" s="199" t="n">
        <f aca="false">SUM(E400:J400)</f>
        <v>0</v>
      </c>
      <c r="L400" s="198" t="n">
        <v>0</v>
      </c>
      <c r="M400" s="29"/>
      <c r="P400" s="223" t="n">
        <f aca="false">K400/$K$23</f>
        <v>0</v>
      </c>
      <c r="Q400" s="224" t="n">
        <f aca="false">RANK(P400,$P$397:$P$476)</f>
        <v>20</v>
      </c>
      <c r="R400" s="225" t="n">
        <f aca="false">L400/$L$23</f>
        <v>0</v>
      </c>
      <c r="S400" s="224" t="n">
        <f aca="false">RANK(R400,$R$397:$R$476)</f>
        <v>43</v>
      </c>
      <c r="U400" s="263" t="e">
        <f aca="false">VLOOKUP(D400,DVactu!$A$2:$D$198,4,0)</f>
        <v>#N/A</v>
      </c>
      <c r="V400" s="202" t="n">
        <f aca="false">IF(ISERROR(E400/$U400),0,E400/$U400)</f>
        <v>0</v>
      </c>
      <c r="W400" s="202" t="n">
        <f aca="false">IF(ISERROR(F400/$U400),0,F400/$U400)</f>
        <v>0</v>
      </c>
      <c r="X400" s="202" t="n">
        <f aca="false">IF(ISERROR(G400/$U400),0,G400/$U400)</f>
        <v>0</v>
      </c>
      <c r="Y400" s="202" t="n">
        <f aca="false">IF(ISERROR(H400/$U400),0,H400/$U400)</f>
        <v>0</v>
      </c>
      <c r="Z400" s="202" t="n">
        <f aca="false">IF(ISERROR(I400/$U400),0,I400/$U400)</f>
        <v>0</v>
      </c>
      <c r="AA400" s="202" t="n">
        <f aca="false">IF(ISERROR(J400/$U400),0,J400/$U400)</f>
        <v>0</v>
      </c>
      <c r="AB400" s="199" t="n">
        <f aca="false">SUM(V400:AA400)</f>
        <v>0</v>
      </c>
      <c r="AC400" s="202" t="n">
        <f aca="false">IF(ISERROR(L400/$U400),0,L400/$U400)</f>
        <v>0</v>
      </c>
    </row>
    <row r="401" customFormat="false" ht="14.65" hidden="true" customHeight="false" outlineLevel="0" collapsed="false">
      <c r="A401" s="195" t="s">
        <v>801</v>
      </c>
      <c r="B401" s="195" t="s">
        <v>802</v>
      </c>
      <c r="C401" s="196" t="s">
        <v>808</v>
      </c>
      <c r="D401" s="262" t="s">
        <v>809</v>
      </c>
      <c r="E401" s="198" t="n">
        <v>0</v>
      </c>
      <c r="F401" s="198" t="n">
        <v>0</v>
      </c>
      <c r="G401" s="198" t="n">
        <v>0</v>
      </c>
      <c r="H401" s="198" t="n">
        <v>0</v>
      </c>
      <c r="I401" s="198" t="n">
        <v>0</v>
      </c>
      <c r="J401" s="198" t="n">
        <v>0</v>
      </c>
      <c r="K401" s="199" t="n">
        <f aca="false">SUM(E401:J401)</f>
        <v>0</v>
      </c>
      <c r="L401" s="198" t="n">
        <v>1661800</v>
      </c>
      <c r="M401" s="29"/>
      <c r="P401" s="223" t="n">
        <f aca="false">K401/$K$23</f>
        <v>0</v>
      </c>
      <c r="Q401" s="224" t="n">
        <f aca="false">RANK(P401,$P$397:$P$476)</f>
        <v>20</v>
      </c>
      <c r="R401" s="225" t="n">
        <f aca="false">L401/$L$23</f>
        <v>2.39177189701134E-005</v>
      </c>
      <c r="S401" s="224" t="n">
        <f aca="false">RANK(R401,$R$397:$R$476)</f>
        <v>35</v>
      </c>
      <c r="U401" s="263" t="e">
        <f aca="false">VLOOKUP(D401,DVactu!$A$2:$D$198,4,0)</f>
        <v>#N/A</v>
      </c>
      <c r="V401" s="202" t="n">
        <f aca="false">IF(ISERROR(E401/$U401),0,E401/$U401)</f>
        <v>0</v>
      </c>
      <c r="W401" s="202" t="n">
        <f aca="false">IF(ISERROR(F401/$U401),0,F401/$U401)</f>
        <v>0</v>
      </c>
      <c r="X401" s="202" t="n">
        <f aca="false">IF(ISERROR(G401/$U401),0,G401/$U401)</f>
        <v>0</v>
      </c>
      <c r="Y401" s="202" t="n">
        <f aca="false">IF(ISERROR(H401/$U401),0,H401/$U401)</f>
        <v>0</v>
      </c>
      <c r="Z401" s="202" t="n">
        <f aca="false">IF(ISERROR(I401/$U401),0,I401/$U401)</f>
        <v>0</v>
      </c>
      <c r="AA401" s="202" t="n">
        <f aca="false">IF(ISERROR(J401/$U401),0,J401/$U401)</f>
        <v>0</v>
      </c>
      <c r="AB401" s="199" t="n">
        <f aca="false">SUM(V401:AA401)</f>
        <v>0</v>
      </c>
      <c r="AC401" s="202" t="n">
        <f aca="false">IF(ISERROR(L401/$U401),0,L401/$U401)</f>
        <v>0</v>
      </c>
    </row>
    <row r="402" customFormat="false" ht="14.65" hidden="true" customHeight="false" outlineLevel="0" collapsed="false">
      <c r="A402" s="195" t="s">
        <v>801</v>
      </c>
      <c r="B402" s="195" t="s">
        <v>802</v>
      </c>
      <c r="C402" s="196" t="s">
        <v>542</v>
      </c>
      <c r="D402" s="262" t="s">
        <v>810</v>
      </c>
      <c r="E402" s="198" t="n">
        <v>0</v>
      </c>
      <c r="F402" s="198" t="n">
        <v>0</v>
      </c>
      <c r="G402" s="198" t="n">
        <v>0</v>
      </c>
      <c r="H402" s="198" t="n">
        <v>0</v>
      </c>
      <c r="I402" s="198" t="n">
        <v>0</v>
      </c>
      <c r="J402" s="198" t="n">
        <v>0</v>
      </c>
      <c r="K402" s="199" t="n">
        <f aca="false">SUM(E402:J402)</f>
        <v>0</v>
      </c>
      <c r="L402" s="198" t="n">
        <v>4000</v>
      </c>
      <c r="M402" s="29"/>
      <c r="P402" s="223" t="n">
        <f aca="false">K402/$K$23</f>
        <v>0</v>
      </c>
      <c r="Q402" s="224" t="n">
        <f aca="false">RANK(P402,$P$397:$P$476)</f>
        <v>20</v>
      </c>
      <c r="R402" s="225" t="n">
        <f aca="false">L402/$L$23</f>
        <v>5.75706317730495E-008</v>
      </c>
      <c r="S402" s="224" t="n">
        <f aca="false">RANK(R402,$R$397:$R$476)</f>
        <v>42</v>
      </c>
      <c r="U402" s="263" t="e">
        <f aca="false">VLOOKUP(D402,DVactu!$A$2:$D$198,4,0)</f>
        <v>#N/A</v>
      </c>
      <c r="V402" s="202" t="n">
        <f aca="false">IF(ISERROR(E402/$U402),0,E402/$U402)</f>
        <v>0</v>
      </c>
      <c r="W402" s="202" t="n">
        <f aca="false">IF(ISERROR(F402/$U402),0,F402/$U402)</f>
        <v>0</v>
      </c>
      <c r="X402" s="202" t="n">
        <f aca="false">IF(ISERROR(G402/$U402),0,G402/$U402)</f>
        <v>0</v>
      </c>
      <c r="Y402" s="202" t="n">
        <f aca="false">IF(ISERROR(H402/$U402),0,H402/$U402)</f>
        <v>0</v>
      </c>
      <c r="Z402" s="202" t="n">
        <f aca="false">IF(ISERROR(I402/$U402),0,I402/$U402)</f>
        <v>0</v>
      </c>
      <c r="AA402" s="202" t="n">
        <f aca="false">IF(ISERROR(J402/$U402),0,J402/$U402)</f>
        <v>0</v>
      </c>
      <c r="AB402" s="199" t="n">
        <f aca="false">SUM(V402:AA402)</f>
        <v>0</v>
      </c>
      <c r="AC402" s="202" t="n">
        <f aca="false">IF(ISERROR(L402/$U402),0,L402/$U402)</f>
        <v>0</v>
      </c>
    </row>
    <row r="403" customFormat="false" ht="14.65" hidden="true" customHeight="false" outlineLevel="0" collapsed="false">
      <c r="A403" s="195" t="s">
        <v>801</v>
      </c>
      <c r="B403" s="195" t="s">
        <v>802</v>
      </c>
      <c r="C403" s="196" t="s">
        <v>811</v>
      </c>
      <c r="D403" s="262" t="s">
        <v>812</v>
      </c>
      <c r="E403" s="198" t="n">
        <v>0</v>
      </c>
      <c r="F403" s="198" t="n">
        <v>0</v>
      </c>
      <c r="G403" s="198" t="n">
        <v>0</v>
      </c>
      <c r="H403" s="198" t="n">
        <v>0</v>
      </c>
      <c r="I403" s="198" t="n">
        <v>0</v>
      </c>
      <c r="J403" s="198" t="n">
        <v>0</v>
      </c>
      <c r="K403" s="199" t="n">
        <f aca="false">SUM(E403:J403)</f>
        <v>0</v>
      </c>
      <c r="L403" s="198" t="n">
        <v>554400</v>
      </c>
      <c r="M403" s="29"/>
      <c r="P403" s="223" t="n">
        <f aca="false">K403/$K$23</f>
        <v>0</v>
      </c>
      <c r="Q403" s="224" t="n">
        <f aca="false">RANK(P403,$P$397:$P$476)</f>
        <v>20</v>
      </c>
      <c r="R403" s="225" t="n">
        <f aca="false">L403/$L$23</f>
        <v>7.97928956374466E-006</v>
      </c>
      <c r="S403" s="224" t="n">
        <f aca="false">RANK(R403,$R$397:$R$476)</f>
        <v>40</v>
      </c>
      <c r="U403" s="263" t="e">
        <f aca="false">VLOOKUP(D403,DVactu!$A$2:$D$198,4,0)</f>
        <v>#N/A</v>
      </c>
      <c r="V403" s="202" t="n">
        <f aca="false">IF(ISERROR(E403/$U403),0,E403/$U403)</f>
        <v>0</v>
      </c>
      <c r="W403" s="202" t="n">
        <f aca="false">IF(ISERROR(F403/$U403),0,F403/$U403)</f>
        <v>0</v>
      </c>
      <c r="X403" s="202" t="n">
        <f aca="false">IF(ISERROR(G403/$U403),0,G403/$U403)</f>
        <v>0</v>
      </c>
      <c r="Y403" s="202" t="n">
        <f aca="false">IF(ISERROR(H403/$U403),0,H403/$U403)</f>
        <v>0</v>
      </c>
      <c r="Z403" s="202" t="n">
        <f aca="false">IF(ISERROR(I403/$U403),0,I403/$U403)</f>
        <v>0</v>
      </c>
      <c r="AA403" s="202" t="n">
        <f aca="false">IF(ISERROR(J403/$U403),0,J403/$U403)</f>
        <v>0</v>
      </c>
      <c r="AB403" s="199" t="n">
        <f aca="false">SUM(V403:AA403)</f>
        <v>0</v>
      </c>
      <c r="AC403" s="202" t="n">
        <f aca="false">IF(ISERROR(L403/$U403),0,L403/$U403)</f>
        <v>0</v>
      </c>
    </row>
    <row r="404" customFormat="false" ht="14.65" hidden="true" customHeight="false" outlineLevel="0" collapsed="false">
      <c r="A404" s="195" t="s">
        <v>801</v>
      </c>
      <c r="B404" s="195" t="s">
        <v>802</v>
      </c>
      <c r="C404" s="196" t="s">
        <v>571</v>
      </c>
      <c r="D404" s="262" t="s">
        <v>813</v>
      </c>
      <c r="E404" s="198" t="n">
        <v>0</v>
      </c>
      <c r="F404" s="198" t="n">
        <v>0</v>
      </c>
      <c r="G404" s="198" t="n">
        <v>0</v>
      </c>
      <c r="H404" s="198" t="n">
        <v>0</v>
      </c>
      <c r="I404" s="198" t="n">
        <v>0</v>
      </c>
      <c r="J404" s="198" t="n">
        <v>0</v>
      </c>
      <c r="K404" s="199" t="n">
        <f aca="false">SUM(E404:J404)</f>
        <v>0</v>
      </c>
      <c r="L404" s="198" t="n">
        <v>0</v>
      </c>
      <c r="M404" s="29"/>
      <c r="P404" s="223" t="n">
        <f aca="false">K404/$K$23</f>
        <v>0</v>
      </c>
      <c r="Q404" s="224" t="n">
        <f aca="false">RANK(P404,$P$397:$P$476)</f>
        <v>20</v>
      </c>
      <c r="R404" s="225" t="n">
        <f aca="false">L404/$L$23</f>
        <v>0</v>
      </c>
      <c r="S404" s="224" t="n">
        <f aca="false">RANK(R404,$R$397:$R$476)</f>
        <v>43</v>
      </c>
      <c r="U404" s="263" t="e">
        <f aca="false">VLOOKUP(D404,DVactu!$A$2:$D$198,4,0)</f>
        <v>#N/A</v>
      </c>
      <c r="V404" s="202" t="n">
        <f aca="false">IF(ISERROR(E404/$U404),0,E404/$U404)</f>
        <v>0</v>
      </c>
      <c r="W404" s="202" t="n">
        <f aca="false">IF(ISERROR(F404/$U404),0,F404/$U404)</f>
        <v>0</v>
      </c>
      <c r="X404" s="202" t="n">
        <f aca="false">IF(ISERROR(G404/$U404),0,G404/$U404)</f>
        <v>0</v>
      </c>
      <c r="Y404" s="202" t="n">
        <f aca="false">IF(ISERROR(H404/$U404),0,H404/$U404)</f>
        <v>0</v>
      </c>
      <c r="Z404" s="202" t="n">
        <f aca="false">IF(ISERROR(I404/$U404),0,I404/$U404)</f>
        <v>0</v>
      </c>
      <c r="AA404" s="202" t="n">
        <f aca="false">IF(ISERROR(J404/$U404),0,J404/$U404)</f>
        <v>0</v>
      </c>
      <c r="AB404" s="199" t="n">
        <f aca="false">SUM(V404:AA404)</f>
        <v>0</v>
      </c>
      <c r="AC404" s="202" t="n">
        <f aca="false">IF(ISERROR(L404/$U404),0,L404/$U404)</f>
        <v>0</v>
      </c>
    </row>
    <row r="405" customFormat="false" ht="14.65" hidden="true" customHeight="false" outlineLevel="0" collapsed="false">
      <c r="A405" s="195" t="s">
        <v>801</v>
      </c>
      <c r="B405" s="195" t="s">
        <v>802</v>
      </c>
      <c r="C405" s="196" t="s">
        <v>814</v>
      </c>
      <c r="D405" s="262" t="s">
        <v>815</v>
      </c>
      <c r="E405" s="198" t="n">
        <v>0</v>
      </c>
      <c r="F405" s="198" t="n">
        <v>0</v>
      </c>
      <c r="G405" s="198" t="n">
        <v>0</v>
      </c>
      <c r="H405" s="198" t="n">
        <v>0</v>
      </c>
      <c r="I405" s="198" t="n">
        <v>0</v>
      </c>
      <c r="J405" s="198" t="n">
        <v>0</v>
      </c>
      <c r="K405" s="199" t="n">
        <f aca="false">SUM(E405:J405)</f>
        <v>0</v>
      </c>
      <c r="L405" s="198" t="n">
        <v>3824515</v>
      </c>
      <c r="M405" s="29"/>
      <c r="P405" s="223" t="n">
        <f aca="false">K405/$K$23</f>
        <v>0</v>
      </c>
      <c r="Q405" s="224" t="n">
        <f aca="false">RANK(P405,$P$397:$P$476)</f>
        <v>20</v>
      </c>
      <c r="R405" s="225" t="n">
        <f aca="false">L405/$L$23</f>
        <v>5.50449361938761E-005</v>
      </c>
      <c r="S405" s="224" t="n">
        <f aca="false">RANK(R405,$R$397:$R$476)</f>
        <v>31</v>
      </c>
      <c r="U405" s="263" t="e">
        <f aca="false">VLOOKUP(D405,DVactu!$A$2:$D$198,4,0)</f>
        <v>#N/A</v>
      </c>
      <c r="V405" s="202" t="n">
        <f aca="false">IF(ISERROR(E405/$U405),0,E405/$U405)</f>
        <v>0</v>
      </c>
      <c r="W405" s="202" t="n">
        <f aca="false">IF(ISERROR(F405/$U405),0,F405/$U405)</f>
        <v>0</v>
      </c>
      <c r="X405" s="202" t="n">
        <f aca="false">IF(ISERROR(G405/$U405),0,G405/$U405)</f>
        <v>0</v>
      </c>
      <c r="Y405" s="202" t="n">
        <f aca="false">IF(ISERROR(H405/$U405),0,H405/$U405)</f>
        <v>0</v>
      </c>
      <c r="Z405" s="202" t="n">
        <f aca="false">IF(ISERROR(I405/$U405),0,I405/$U405)</f>
        <v>0</v>
      </c>
      <c r="AA405" s="202" t="n">
        <f aca="false">IF(ISERROR(J405/$U405),0,J405/$U405)</f>
        <v>0</v>
      </c>
      <c r="AB405" s="199" t="n">
        <f aca="false">SUM(V405:AA405)</f>
        <v>0</v>
      </c>
      <c r="AC405" s="202" t="n">
        <f aca="false">IF(ISERROR(L405/$U405),0,L405/$U405)</f>
        <v>0</v>
      </c>
    </row>
    <row r="406" customFormat="false" ht="14.65" hidden="true" customHeight="false" outlineLevel="0" collapsed="false">
      <c r="A406" s="195" t="s">
        <v>801</v>
      </c>
      <c r="B406" s="195" t="s">
        <v>802</v>
      </c>
      <c r="C406" s="196" t="s">
        <v>816</v>
      </c>
      <c r="D406" s="262" t="s">
        <v>817</v>
      </c>
      <c r="E406" s="198" t="n">
        <v>0</v>
      </c>
      <c r="F406" s="198" t="n">
        <v>0</v>
      </c>
      <c r="G406" s="198" t="n">
        <v>0</v>
      </c>
      <c r="H406" s="198" t="n">
        <v>0</v>
      </c>
      <c r="I406" s="198" t="n">
        <v>0</v>
      </c>
      <c r="J406" s="198" t="n">
        <v>0</v>
      </c>
      <c r="K406" s="199" t="n">
        <f aca="false">SUM(E406:J406)</f>
        <v>0</v>
      </c>
      <c r="L406" s="198" t="n">
        <v>0</v>
      </c>
      <c r="M406" s="29"/>
      <c r="P406" s="223" t="n">
        <f aca="false">K406/$K$23</f>
        <v>0</v>
      </c>
      <c r="Q406" s="224" t="n">
        <f aca="false">RANK(P406,$P$397:$P$476)</f>
        <v>20</v>
      </c>
      <c r="R406" s="225" t="n">
        <f aca="false">L406/$L$23</f>
        <v>0</v>
      </c>
      <c r="S406" s="224" t="n">
        <f aca="false">RANK(R406,$R$397:$R$476)</f>
        <v>43</v>
      </c>
      <c r="U406" s="263" t="e">
        <f aca="false">VLOOKUP(D406,DVactu!$A$2:$D$198,4,0)</f>
        <v>#N/A</v>
      </c>
      <c r="V406" s="202" t="n">
        <f aca="false">IF(ISERROR(E406/$U406),0,E406/$U406)</f>
        <v>0</v>
      </c>
      <c r="W406" s="202" t="n">
        <f aca="false">IF(ISERROR(F406/$U406),0,F406/$U406)</f>
        <v>0</v>
      </c>
      <c r="X406" s="202" t="n">
        <f aca="false">IF(ISERROR(G406/$U406),0,G406/$U406)</f>
        <v>0</v>
      </c>
      <c r="Y406" s="202" t="n">
        <f aca="false">IF(ISERROR(H406/$U406),0,H406/$U406)</f>
        <v>0</v>
      </c>
      <c r="Z406" s="202" t="n">
        <f aca="false">IF(ISERROR(I406/$U406),0,I406/$U406)</f>
        <v>0</v>
      </c>
      <c r="AA406" s="202" t="n">
        <f aca="false">IF(ISERROR(J406/$U406),0,J406/$U406)</f>
        <v>0</v>
      </c>
      <c r="AB406" s="199" t="n">
        <f aca="false">SUM(V406:AA406)</f>
        <v>0</v>
      </c>
      <c r="AC406" s="202" t="n">
        <f aca="false">IF(ISERROR(L406/$U406),0,L406/$U406)</f>
        <v>0</v>
      </c>
    </row>
    <row r="407" customFormat="false" ht="14.65" hidden="true" customHeight="false" outlineLevel="0" collapsed="false">
      <c r="A407" s="195" t="s">
        <v>801</v>
      </c>
      <c r="B407" s="195" t="s">
        <v>802</v>
      </c>
      <c r="C407" s="196" t="s">
        <v>818</v>
      </c>
      <c r="D407" s="262" t="s">
        <v>819</v>
      </c>
      <c r="E407" s="198" t="n">
        <v>0</v>
      </c>
      <c r="F407" s="198" t="n">
        <v>0</v>
      </c>
      <c r="G407" s="198" t="n">
        <v>0</v>
      </c>
      <c r="H407" s="198" t="n">
        <v>0</v>
      </c>
      <c r="I407" s="198" t="n">
        <v>0</v>
      </c>
      <c r="J407" s="198" t="n">
        <v>0</v>
      </c>
      <c r="K407" s="199" t="n">
        <f aca="false">SUM(E407:J407)</f>
        <v>0</v>
      </c>
      <c r="L407" s="198" t="n">
        <v>0</v>
      </c>
      <c r="M407" s="29"/>
      <c r="P407" s="223" t="n">
        <f aca="false">K407/$K$23</f>
        <v>0</v>
      </c>
      <c r="Q407" s="224" t="n">
        <f aca="false">RANK(P407,$P$397:$P$476)</f>
        <v>20</v>
      </c>
      <c r="R407" s="225" t="n">
        <f aca="false">L407/$L$23</f>
        <v>0</v>
      </c>
      <c r="S407" s="224" t="n">
        <f aca="false">RANK(R407,$R$397:$R$476)</f>
        <v>43</v>
      </c>
      <c r="U407" s="263" t="e">
        <f aca="false">VLOOKUP(D407,DVactu!$A$2:$D$198,4,0)</f>
        <v>#N/A</v>
      </c>
      <c r="V407" s="202" t="n">
        <f aca="false">IF(ISERROR(E407/$U407),0,E407/$U407)</f>
        <v>0</v>
      </c>
      <c r="W407" s="202" t="n">
        <f aca="false">IF(ISERROR(F407/$U407),0,F407/$U407)</f>
        <v>0</v>
      </c>
      <c r="X407" s="202" t="n">
        <f aca="false">IF(ISERROR(G407/$U407),0,G407/$U407)</f>
        <v>0</v>
      </c>
      <c r="Y407" s="202" t="n">
        <f aca="false">IF(ISERROR(H407/$U407),0,H407/$U407)</f>
        <v>0</v>
      </c>
      <c r="Z407" s="202" t="n">
        <f aca="false">IF(ISERROR(I407/$U407),0,I407/$U407)</f>
        <v>0</v>
      </c>
      <c r="AA407" s="202" t="n">
        <f aca="false">IF(ISERROR(J407/$U407),0,J407/$U407)</f>
        <v>0</v>
      </c>
      <c r="AB407" s="199" t="n">
        <f aca="false">SUM(V407:AA407)</f>
        <v>0</v>
      </c>
      <c r="AC407" s="202" t="n">
        <f aca="false">IF(ISERROR(L407/$U407),0,L407/$U407)</f>
        <v>0</v>
      </c>
    </row>
    <row r="408" customFormat="false" ht="14.65" hidden="true" customHeight="false" outlineLevel="0" collapsed="false">
      <c r="A408" s="195" t="s">
        <v>801</v>
      </c>
      <c r="B408" s="195" t="s">
        <v>802</v>
      </c>
      <c r="C408" s="196" t="s">
        <v>820</v>
      </c>
      <c r="D408" s="262" t="s">
        <v>821</v>
      </c>
      <c r="E408" s="198" t="n">
        <v>0</v>
      </c>
      <c r="F408" s="198" t="n">
        <v>0</v>
      </c>
      <c r="G408" s="198" t="n">
        <v>0</v>
      </c>
      <c r="H408" s="198" t="n">
        <v>0</v>
      </c>
      <c r="I408" s="198" t="n">
        <v>0</v>
      </c>
      <c r="J408" s="198" t="n">
        <v>0</v>
      </c>
      <c r="K408" s="199" t="n">
        <f aca="false">SUM(E408:J408)</f>
        <v>0</v>
      </c>
      <c r="L408" s="198" t="n">
        <v>530292712</v>
      </c>
      <c r="M408" s="29"/>
      <c r="P408" s="223" t="n">
        <f aca="false">K408/$K$23</f>
        <v>0</v>
      </c>
      <c r="Q408" s="224" t="n">
        <f aca="false">RANK(P408,$P$397:$P$476)</f>
        <v>20</v>
      </c>
      <c r="R408" s="225" t="n">
        <f aca="false">L408/$L$23</f>
        <v>0.00763232161362095</v>
      </c>
      <c r="S408" s="224" t="n">
        <f aca="false">RANK(R408,$R$397:$R$476)</f>
        <v>10</v>
      </c>
      <c r="U408" s="263" t="n">
        <f aca="false">VLOOKUP(D408,DVactu!$A$2:$D$198,4,0)</f>
        <v>11.5631229294548</v>
      </c>
      <c r="V408" s="202" t="n">
        <f aca="false">IF(ISERROR(E408/$U408),0,E408/$U408)</f>
        <v>0</v>
      </c>
      <c r="W408" s="202" t="n">
        <f aca="false">IF(ISERROR(F408/$U408),0,F408/$U408)</f>
        <v>0</v>
      </c>
      <c r="X408" s="202" t="n">
        <f aca="false">IF(ISERROR(G408/$U408),0,G408/$U408)</f>
        <v>0</v>
      </c>
      <c r="Y408" s="202" t="n">
        <f aca="false">IF(ISERROR(H408/$U408),0,H408/$U408)</f>
        <v>0</v>
      </c>
      <c r="Z408" s="202" t="n">
        <f aca="false">IF(ISERROR(I408/$U408),0,I408/$U408)</f>
        <v>0</v>
      </c>
      <c r="AA408" s="202" t="n">
        <f aca="false">IF(ISERROR(J408/$U408),0,J408/$U408)</f>
        <v>0</v>
      </c>
      <c r="AB408" s="199" t="n">
        <f aca="false">SUM(V408:AA408)</f>
        <v>0</v>
      </c>
      <c r="AC408" s="202" t="n">
        <f aca="false">IF(ISERROR(L408/$U408),0,L408/$U408)</f>
        <v>45860682.7269113</v>
      </c>
    </row>
    <row r="409" customFormat="false" ht="19.3" hidden="true" customHeight="false" outlineLevel="0" collapsed="false">
      <c r="A409" s="264" t="s">
        <v>801</v>
      </c>
      <c r="B409" s="264" t="s">
        <v>802</v>
      </c>
      <c r="C409" s="264" t="s">
        <v>822</v>
      </c>
      <c r="D409" s="265" t="s">
        <v>823</v>
      </c>
      <c r="E409" s="266" t="n">
        <v>17340000</v>
      </c>
      <c r="F409" s="266" t="n">
        <v>0</v>
      </c>
      <c r="G409" s="266" t="n">
        <v>0</v>
      </c>
      <c r="H409" s="266" t="n">
        <v>0</v>
      </c>
      <c r="I409" s="266" t="n">
        <v>0</v>
      </c>
      <c r="J409" s="266" t="n">
        <v>29120000</v>
      </c>
      <c r="K409" s="267" t="n">
        <f aca="false">SUM(E409:J409)</f>
        <v>46460000</v>
      </c>
      <c r="L409" s="266" t="n">
        <v>2980476000</v>
      </c>
      <c r="M409" s="268" t="n">
        <f aca="false">K409*$O$15/1000</f>
        <v>327620.433333333</v>
      </c>
      <c r="N409" s="269" t="n">
        <f aca="false">51000*1000*O15/1000</f>
        <v>359635</v>
      </c>
      <c r="O409" s="270" t="s">
        <v>824</v>
      </c>
      <c r="P409" s="271" t="n">
        <f aca="false">K409/$K$23</f>
        <v>0.0171192326161646</v>
      </c>
      <c r="Q409" s="272" t="n">
        <f aca="false">RANK(P409,$P$397:$P$476)</f>
        <v>6</v>
      </c>
      <c r="R409" s="225" t="n">
        <f aca="false">L409/$L$23</f>
        <v>0.0428969715761029</v>
      </c>
      <c r="S409" s="272" t="n">
        <f aca="false">RANK(R409,$R$397:$R$476)</f>
        <v>5</v>
      </c>
      <c r="U409" s="263" t="n">
        <f aca="false">VLOOKUP(D409,DVactu!$A$2:$D$198,4,0)</f>
        <v>8.43533161052923</v>
      </c>
      <c r="V409" s="202" t="n">
        <f aca="false">IF(ISERROR(E409/$U409),0,E409/$U409)</f>
        <v>2055639.39873516</v>
      </c>
      <c r="W409" s="202" t="n">
        <f aca="false">IF(ISERROR(F409/$U409),0,F409/$U409)</f>
        <v>0</v>
      </c>
      <c r="X409" s="202" t="n">
        <f aca="false">IF(ISERROR(G409/$U409),0,G409/$U409)</f>
        <v>0</v>
      </c>
      <c r="Y409" s="202" t="n">
        <f aca="false">IF(ISERROR(H409/$U409),0,H409/$U409)</f>
        <v>0</v>
      </c>
      <c r="Z409" s="202" t="n">
        <f aca="false">IF(ISERROR(I409/$U409),0,I409/$U409)</f>
        <v>0</v>
      </c>
      <c r="AA409" s="202" t="n">
        <f aca="false">IF(ISERROR(J409/$U409),0,J409/$U409)</f>
        <v>3452146.44124382</v>
      </c>
      <c r="AB409" s="273" t="n">
        <f aca="false">SUM(V409:AA409)</f>
        <v>5507785.83997898</v>
      </c>
      <c r="AC409" s="202" t="n">
        <f aca="false">IF(ISERROR(L409/$U409),0,L409/$U409)</f>
        <v>353332404.416642</v>
      </c>
    </row>
    <row r="410" customFormat="false" ht="14.65" hidden="true" customHeight="false" outlineLevel="0" collapsed="false">
      <c r="A410" s="195" t="s">
        <v>801</v>
      </c>
      <c r="B410" s="195" t="s">
        <v>802</v>
      </c>
      <c r="C410" s="196" t="s">
        <v>569</v>
      </c>
      <c r="D410" s="262" t="s">
        <v>825</v>
      </c>
      <c r="E410" s="198" t="n">
        <v>0</v>
      </c>
      <c r="F410" s="198" t="n">
        <v>0</v>
      </c>
      <c r="G410" s="198" t="n">
        <v>0</v>
      </c>
      <c r="H410" s="198" t="n">
        <v>0</v>
      </c>
      <c r="I410" s="198" t="n">
        <v>0</v>
      </c>
      <c r="J410" s="198" t="n">
        <v>0</v>
      </c>
      <c r="K410" s="199" t="n">
        <f aca="false">SUM(E410:J410)</f>
        <v>0</v>
      </c>
      <c r="L410" s="198" t="n">
        <v>0</v>
      </c>
      <c r="M410" s="29"/>
      <c r="P410" s="223" t="n">
        <f aca="false">K410/$K$23</f>
        <v>0</v>
      </c>
      <c r="Q410" s="224" t="n">
        <f aca="false">RANK(P410,$P$397:$P$476)</f>
        <v>20</v>
      </c>
      <c r="R410" s="225" t="n">
        <f aca="false">L410/$L$23</f>
        <v>0</v>
      </c>
      <c r="S410" s="224" t="n">
        <f aca="false">RANK(R410,$R$397:$R$476)</f>
        <v>43</v>
      </c>
      <c r="U410" s="263" t="e">
        <f aca="false">VLOOKUP(D410,DVactu!$A$2:$D$198,4,0)</f>
        <v>#N/A</v>
      </c>
      <c r="V410" s="202" t="n">
        <f aca="false">IF(ISERROR(E410/$U410),0,E410/$U410)</f>
        <v>0</v>
      </c>
      <c r="W410" s="202" t="n">
        <f aca="false">IF(ISERROR(F410/$U410),0,F410/$U410)</f>
        <v>0</v>
      </c>
      <c r="X410" s="202" t="n">
        <f aca="false">IF(ISERROR(G410/$U410),0,G410/$U410)</f>
        <v>0</v>
      </c>
      <c r="Y410" s="202" t="n">
        <f aca="false">IF(ISERROR(H410/$U410),0,H410/$U410)</f>
        <v>0</v>
      </c>
      <c r="Z410" s="202" t="n">
        <f aca="false">IF(ISERROR(I410/$U410),0,I410/$U410)</f>
        <v>0</v>
      </c>
      <c r="AA410" s="202" t="n">
        <f aca="false">IF(ISERROR(J410/$U410),0,J410/$U410)</f>
        <v>0</v>
      </c>
      <c r="AB410" s="199" t="n">
        <f aca="false">SUM(V410:AA410)</f>
        <v>0</v>
      </c>
      <c r="AC410" s="202" t="n">
        <f aca="false">IF(ISERROR(L410/$U410),0,L410/$U410)</f>
        <v>0</v>
      </c>
    </row>
    <row r="411" customFormat="false" ht="14.65" hidden="true" customHeight="false" outlineLevel="0" collapsed="false">
      <c r="A411" s="195" t="s">
        <v>801</v>
      </c>
      <c r="B411" s="195" t="s">
        <v>802</v>
      </c>
      <c r="C411" s="196" t="s">
        <v>574</v>
      </c>
      <c r="D411" s="262" t="s">
        <v>826</v>
      </c>
      <c r="E411" s="198" t="n">
        <v>0</v>
      </c>
      <c r="F411" s="198" t="n">
        <v>0</v>
      </c>
      <c r="G411" s="198" t="n">
        <v>0</v>
      </c>
      <c r="H411" s="198" t="n">
        <v>0</v>
      </c>
      <c r="I411" s="198" t="n">
        <v>0</v>
      </c>
      <c r="J411" s="198" t="n">
        <v>0</v>
      </c>
      <c r="K411" s="199" t="n">
        <f aca="false">SUM(E411:J411)</f>
        <v>0</v>
      </c>
      <c r="L411" s="198" t="n">
        <v>0</v>
      </c>
      <c r="M411" s="29"/>
      <c r="P411" s="223" t="n">
        <f aca="false">K411/$K$23</f>
        <v>0</v>
      </c>
      <c r="Q411" s="224" t="n">
        <f aca="false">RANK(P411,$P$397:$P$476)</f>
        <v>20</v>
      </c>
      <c r="R411" s="225" t="n">
        <f aca="false">L411/$L$23</f>
        <v>0</v>
      </c>
      <c r="S411" s="224" t="n">
        <f aca="false">RANK(R411,$R$397:$R$476)</f>
        <v>43</v>
      </c>
      <c r="U411" s="263" t="n">
        <f aca="false">VLOOKUP(D411,DVactu!$A$2:$D$198,4,0)</f>
        <v>14.1339393987664</v>
      </c>
      <c r="V411" s="202" t="n">
        <f aca="false">IF(ISERROR(E411/$U411),0,E411/$U411)</f>
        <v>0</v>
      </c>
      <c r="W411" s="202" t="n">
        <f aca="false">IF(ISERROR(F411/$U411),0,F411/$U411)</f>
        <v>0</v>
      </c>
      <c r="X411" s="202" t="n">
        <f aca="false">IF(ISERROR(G411/$U411),0,G411/$U411)</f>
        <v>0</v>
      </c>
      <c r="Y411" s="202" t="n">
        <f aca="false">IF(ISERROR(H411/$U411),0,H411/$U411)</f>
        <v>0</v>
      </c>
      <c r="Z411" s="202" t="n">
        <f aca="false">IF(ISERROR(I411/$U411),0,I411/$U411)</f>
        <v>0</v>
      </c>
      <c r="AA411" s="202" t="n">
        <f aca="false">IF(ISERROR(J411/$U411),0,J411/$U411)</f>
        <v>0</v>
      </c>
      <c r="AB411" s="199" t="n">
        <f aca="false">SUM(V411:AA411)</f>
        <v>0</v>
      </c>
      <c r="AC411" s="202" t="n">
        <f aca="false">IF(ISERROR(L411/$U411),0,L411/$U411)</f>
        <v>0</v>
      </c>
    </row>
    <row r="412" customFormat="false" ht="14.65" hidden="true" customHeight="false" outlineLevel="0" collapsed="false">
      <c r="A412" s="195" t="s">
        <v>801</v>
      </c>
      <c r="B412" s="195" t="s">
        <v>802</v>
      </c>
      <c r="C412" s="196" t="s">
        <v>576</v>
      </c>
      <c r="D412" s="262" t="s">
        <v>827</v>
      </c>
      <c r="E412" s="198" t="n">
        <v>0</v>
      </c>
      <c r="F412" s="198" t="n">
        <v>0</v>
      </c>
      <c r="G412" s="198" t="n">
        <v>0</v>
      </c>
      <c r="H412" s="198" t="n">
        <v>0</v>
      </c>
      <c r="I412" s="198" t="n">
        <v>0</v>
      </c>
      <c r="J412" s="198" t="n">
        <v>0</v>
      </c>
      <c r="K412" s="199" t="n">
        <f aca="false">SUM(E412:J412)</f>
        <v>0</v>
      </c>
      <c r="L412" s="198" t="n">
        <v>21544040</v>
      </c>
      <c r="M412" s="29"/>
      <c r="P412" s="223" t="n">
        <f aca="false">K412/$K$23</f>
        <v>0</v>
      </c>
      <c r="Q412" s="224" t="n">
        <f aca="false">RANK(P412,$P$397:$P$476)</f>
        <v>20</v>
      </c>
      <c r="R412" s="225" t="n">
        <f aca="false">L412/$L$23</f>
        <v>0.000310075998435962</v>
      </c>
      <c r="S412" s="224" t="n">
        <f aca="false">RANK(R412,$R$397:$R$476)</f>
        <v>25</v>
      </c>
      <c r="U412" s="263" t="n">
        <f aca="false">VLOOKUP(D412,DVactu!$A$2:$D$198,4,0)</f>
        <v>4.62989522425685</v>
      </c>
      <c r="V412" s="202" t="n">
        <f aca="false">IF(ISERROR(E412/$U412),0,E412/$U412)</f>
        <v>0</v>
      </c>
      <c r="W412" s="202" t="n">
        <f aca="false">IF(ISERROR(F412/$U412),0,F412/$U412)</f>
        <v>0</v>
      </c>
      <c r="X412" s="202" t="n">
        <f aca="false">IF(ISERROR(G412/$U412),0,G412/$U412)</f>
        <v>0</v>
      </c>
      <c r="Y412" s="202" t="n">
        <f aca="false">IF(ISERROR(H412/$U412),0,H412/$U412)</f>
        <v>0</v>
      </c>
      <c r="Z412" s="202" t="n">
        <f aca="false">IF(ISERROR(I412/$U412),0,I412/$U412)</f>
        <v>0</v>
      </c>
      <c r="AA412" s="202" t="n">
        <f aca="false">IF(ISERROR(J412/$U412),0,J412/$U412)</f>
        <v>0</v>
      </c>
      <c r="AB412" s="199" t="n">
        <f aca="false">SUM(V412:AA412)</f>
        <v>0</v>
      </c>
      <c r="AC412" s="202" t="n">
        <f aca="false">IF(ISERROR(L412/$U412),0,L412/$U412)</f>
        <v>4653245.69055622</v>
      </c>
    </row>
    <row r="413" customFormat="false" ht="14.65" hidden="true" customHeight="false" outlineLevel="0" collapsed="false">
      <c r="A413" s="195" t="s">
        <v>801</v>
      </c>
      <c r="B413" s="195" t="s">
        <v>802</v>
      </c>
      <c r="C413" s="196" t="s">
        <v>828</v>
      </c>
      <c r="D413" s="262" t="s">
        <v>829</v>
      </c>
      <c r="E413" s="198" t="n">
        <v>0</v>
      </c>
      <c r="F413" s="198" t="n">
        <v>0</v>
      </c>
      <c r="G413" s="198" t="n">
        <v>0</v>
      </c>
      <c r="H413" s="198" t="n">
        <v>0</v>
      </c>
      <c r="I413" s="198" t="n">
        <v>0</v>
      </c>
      <c r="J413" s="198" t="n">
        <v>0</v>
      </c>
      <c r="K413" s="199" t="n">
        <f aca="false">SUM(E413:J413)</f>
        <v>0</v>
      </c>
      <c r="L413" s="198" t="n">
        <v>27048714.48</v>
      </c>
      <c r="M413" s="29"/>
      <c r="P413" s="223" t="n">
        <f aca="false">K413/$K$23</f>
        <v>0</v>
      </c>
      <c r="Q413" s="224" t="n">
        <f aca="false">RANK(P413,$P$397:$P$476)</f>
        <v>20</v>
      </c>
      <c r="R413" s="225" t="n">
        <f aca="false">L413/$L$23</f>
        <v>0.000389302895315608</v>
      </c>
      <c r="S413" s="224" t="n">
        <f aca="false">RANK(R413,$R$397:$R$476)</f>
        <v>21</v>
      </c>
      <c r="U413" s="263" t="n">
        <f aca="false">VLOOKUP(D413,DVactu!$A$2:$D$198,4,0)</f>
        <v>12.1183874321681</v>
      </c>
      <c r="V413" s="202" t="n">
        <f aca="false">IF(ISERROR(E413/$U413),0,E413/$U413)</f>
        <v>0</v>
      </c>
      <c r="W413" s="202" t="n">
        <f aca="false">IF(ISERROR(F413/$U413),0,F413/$U413)</f>
        <v>0</v>
      </c>
      <c r="X413" s="202" t="n">
        <f aca="false">IF(ISERROR(G413/$U413),0,G413/$U413)</f>
        <v>0</v>
      </c>
      <c r="Y413" s="202" t="n">
        <f aca="false">IF(ISERROR(H413/$U413),0,H413/$U413)</f>
        <v>0</v>
      </c>
      <c r="Z413" s="202" t="n">
        <f aca="false">IF(ISERROR(I413/$U413),0,I413/$U413)</f>
        <v>0</v>
      </c>
      <c r="AA413" s="202" t="n">
        <f aca="false">IF(ISERROR(J413/$U413),0,J413/$U413)</f>
        <v>0</v>
      </c>
      <c r="AB413" s="199" t="n">
        <f aca="false">SUM(V413:AA413)</f>
        <v>0</v>
      </c>
      <c r="AC413" s="202" t="n">
        <f aca="false">IF(ISERROR(L413/$U413),0,L413/$U413)</f>
        <v>2232039.09195043</v>
      </c>
    </row>
    <row r="414" customFormat="false" ht="14.65" hidden="true" customHeight="false" outlineLevel="0" collapsed="false">
      <c r="A414" s="195" t="s">
        <v>801</v>
      </c>
      <c r="B414" s="195" t="s">
        <v>802</v>
      </c>
      <c r="C414" s="196" t="s">
        <v>830</v>
      </c>
      <c r="D414" s="262" t="s">
        <v>831</v>
      </c>
      <c r="E414" s="198" t="n">
        <v>0</v>
      </c>
      <c r="F414" s="198" t="n">
        <v>0</v>
      </c>
      <c r="G414" s="198" t="n">
        <v>0</v>
      </c>
      <c r="H414" s="198" t="n">
        <v>0</v>
      </c>
      <c r="I414" s="198" t="n">
        <v>0</v>
      </c>
      <c r="J414" s="198" t="n">
        <v>0</v>
      </c>
      <c r="K414" s="199" t="n">
        <f aca="false">SUM(E414:J414)</f>
        <v>0</v>
      </c>
      <c r="L414" s="198" t="n">
        <v>10197216</v>
      </c>
      <c r="M414" s="29"/>
      <c r="P414" s="223" t="n">
        <f aca="false">K414/$K$23</f>
        <v>0</v>
      </c>
      <c r="Q414" s="224" t="n">
        <f aca="false">RANK(P414,$P$397:$P$476)</f>
        <v>20</v>
      </c>
      <c r="R414" s="225" t="n">
        <f aca="false">L414/$L$23</f>
        <v>0.000146765041861562</v>
      </c>
      <c r="S414" s="224" t="n">
        <f aca="false">RANK(R414,$R$397:$R$476)</f>
        <v>27</v>
      </c>
      <c r="U414" s="263" t="n">
        <f aca="false">VLOOKUP(D414,DVactu!$A$2:$D$198,4,0)</f>
        <v>12.652295607854</v>
      </c>
      <c r="V414" s="202" t="n">
        <f aca="false">IF(ISERROR(E414/$U414),0,E414/$U414)</f>
        <v>0</v>
      </c>
      <c r="W414" s="202" t="n">
        <f aca="false">IF(ISERROR(F414/$U414),0,F414/$U414)</f>
        <v>0</v>
      </c>
      <c r="X414" s="202" t="n">
        <f aca="false">IF(ISERROR(G414/$U414),0,G414/$U414)</f>
        <v>0</v>
      </c>
      <c r="Y414" s="202" t="n">
        <f aca="false">IF(ISERROR(H414/$U414),0,H414/$U414)</f>
        <v>0</v>
      </c>
      <c r="Z414" s="202" t="n">
        <f aca="false">IF(ISERROR(I414/$U414),0,I414/$U414)</f>
        <v>0</v>
      </c>
      <c r="AA414" s="202" t="n">
        <f aca="false">IF(ISERROR(J414/$U414),0,J414/$U414)</f>
        <v>0</v>
      </c>
      <c r="AB414" s="199" t="n">
        <f aca="false">SUM(V414:AA414)</f>
        <v>0</v>
      </c>
      <c r="AC414" s="202" t="n">
        <f aca="false">IF(ISERROR(L414/$U414),0,L414/$U414)</f>
        <v>805957.773676265</v>
      </c>
    </row>
    <row r="415" customFormat="false" ht="14.65" hidden="true" customHeight="false" outlineLevel="0" collapsed="false">
      <c r="A415" s="195" t="s">
        <v>801</v>
      </c>
      <c r="B415" s="195" t="s">
        <v>802</v>
      </c>
      <c r="C415" s="196" t="s">
        <v>822</v>
      </c>
      <c r="D415" s="262" t="s">
        <v>832</v>
      </c>
      <c r="E415" s="198" t="n">
        <v>0</v>
      </c>
      <c r="F415" s="198" t="n">
        <v>0</v>
      </c>
      <c r="G415" s="198" t="n">
        <v>0</v>
      </c>
      <c r="H415" s="198" t="n">
        <v>0</v>
      </c>
      <c r="I415" s="198" t="n">
        <v>0</v>
      </c>
      <c r="J415" s="198" t="n">
        <v>0</v>
      </c>
      <c r="K415" s="199" t="n">
        <f aca="false">SUM(E415:J415)</f>
        <v>0</v>
      </c>
      <c r="L415" s="198" t="n">
        <v>0</v>
      </c>
      <c r="M415" s="29"/>
      <c r="P415" s="223" t="n">
        <f aca="false">K415/$K$23</f>
        <v>0</v>
      </c>
      <c r="Q415" s="224" t="n">
        <f aca="false">RANK(P415,$P$397:$P$476)</f>
        <v>20</v>
      </c>
      <c r="R415" s="225" t="n">
        <f aca="false">L415/$L$23</f>
        <v>0</v>
      </c>
      <c r="S415" s="224" t="n">
        <f aca="false">RANK(R415,$R$397:$R$476)</f>
        <v>43</v>
      </c>
      <c r="U415" s="263" t="e">
        <f aca="false">VLOOKUP(D415,DVactu!$A$2:$D$198,4,0)</f>
        <v>#N/A</v>
      </c>
      <c r="V415" s="202" t="n">
        <f aca="false">IF(ISERROR(E415/$U415),0,E415/$U415)</f>
        <v>0</v>
      </c>
      <c r="W415" s="202" t="n">
        <f aca="false">IF(ISERROR(F415/$U415),0,F415/$U415)</f>
        <v>0</v>
      </c>
      <c r="X415" s="202" t="n">
        <f aca="false">IF(ISERROR(G415/$U415),0,G415/$U415)</f>
        <v>0</v>
      </c>
      <c r="Y415" s="202" t="n">
        <f aca="false">IF(ISERROR(H415/$U415),0,H415/$U415)</f>
        <v>0</v>
      </c>
      <c r="Z415" s="202" t="n">
        <f aca="false">IF(ISERROR(I415/$U415),0,I415/$U415)</f>
        <v>0</v>
      </c>
      <c r="AA415" s="202" t="n">
        <f aca="false">IF(ISERROR(J415/$U415),0,J415/$U415)</f>
        <v>0</v>
      </c>
      <c r="AB415" s="199" t="n">
        <f aca="false">SUM(V415:AA415)</f>
        <v>0</v>
      </c>
      <c r="AC415" s="202" t="n">
        <f aca="false">IF(ISERROR(L415/$U415),0,L415/$U415)</f>
        <v>0</v>
      </c>
    </row>
    <row r="416" customFormat="false" ht="14.65" hidden="true" customHeight="false" outlineLevel="0" collapsed="false">
      <c r="A416" s="195" t="s">
        <v>801</v>
      </c>
      <c r="B416" s="195" t="s">
        <v>802</v>
      </c>
      <c r="C416" s="196" t="s">
        <v>607</v>
      </c>
      <c r="D416" s="262" t="s">
        <v>833</v>
      </c>
      <c r="E416" s="198" t="n">
        <v>0</v>
      </c>
      <c r="F416" s="198" t="n">
        <v>0</v>
      </c>
      <c r="G416" s="198" t="n">
        <v>0</v>
      </c>
      <c r="H416" s="198" t="n">
        <v>0</v>
      </c>
      <c r="I416" s="198" t="n">
        <v>0</v>
      </c>
      <c r="J416" s="198" t="n">
        <v>0</v>
      </c>
      <c r="K416" s="199" t="n">
        <f aca="false">SUM(E416:J416)</f>
        <v>0</v>
      </c>
      <c r="L416" s="198" t="n">
        <v>0</v>
      </c>
      <c r="M416" s="29"/>
      <c r="P416" s="223" t="n">
        <f aca="false">K416/$K$23</f>
        <v>0</v>
      </c>
      <c r="Q416" s="224" t="n">
        <f aca="false">RANK(P416,$P$397:$P$476)</f>
        <v>20</v>
      </c>
      <c r="R416" s="225" t="n">
        <f aca="false">L416/$L$23</f>
        <v>0</v>
      </c>
      <c r="S416" s="224" t="n">
        <f aca="false">RANK(R416,$R$397:$R$476)</f>
        <v>43</v>
      </c>
      <c r="U416" s="263" t="e">
        <f aca="false">VLOOKUP(D416,DVactu!$A$2:$D$198,4,0)</f>
        <v>#N/A</v>
      </c>
      <c r="V416" s="202" t="n">
        <f aca="false">IF(ISERROR(E416/$U416),0,E416/$U416)</f>
        <v>0</v>
      </c>
      <c r="W416" s="202" t="n">
        <f aca="false">IF(ISERROR(F416/$U416),0,F416/$U416)</f>
        <v>0</v>
      </c>
      <c r="X416" s="202" t="n">
        <f aca="false">IF(ISERROR(G416/$U416),0,G416/$U416)</f>
        <v>0</v>
      </c>
      <c r="Y416" s="202" t="n">
        <f aca="false">IF(ISERROR(H416/$U416),0,H416/$U416)</f>
        <v>0</v>
      </c>
      <c r="Z416" s="202" t="n">
        <f aca="false">IF(ISERROR(I416/$U416),0,I416/$U416)</f>
        <v>0</v>
      </c>
      <c r="AA416" s="202" t="n">
        <f aca="false">IF(ISERROR(J416/$U416),0,J416/$U416)</f>
        <v>0</v>
      </c>
      <c r="AB416" s="199" t="n">
        <f aca="false">SUM(V416:AA416)</f>
        <v>0</v>
      </c>
      <c r="AC416" s="202" t="n">
        <f aca="false">IF(ISERROR(L416/$U416),0,L416/$U416)</f>
        <v>0</v>
      </c>
    </row>
    <row r="417" customFormat="false" ht="14.65" hidden="true" customHeight="false" outlineLevel="0" collapsed="false">
      <c r="A417" s="195" t="s">
        <v>801</v>
      </c>
      <c r="B417" s="116" t="s">
        <v>217</v>
      </c>
      <c r="C417" s="196" t="s">
        <v>834</v>
      </c>
      <c r="D417" s="262" t="s">
        <v>835</v>
      </c>
      <c r="E417" s="198" t="n">
        <v>0</v>
      </c>
      <c r="F417" s="198" t="n">
        <v>0</v>
      </c>
      <c r="G417" s="198" t="n">
        <v>0</v>
      </c>
      <c r="H417" s="198" t="n">
        <v>0</v>
      </c>
      <c r="I417" s="198" t="n">
        <v>0</v>
      </c>
      <c r="J417" s="198" t="n">
        <v>0</v>
      </c>
      <c r="K417" s="199" t="n">
        <f aca="false">SUM(E417:J417)</f>
        <v>0</v>
      </c>
      <c r="L417" s="198" t="n">
        <v>0</v>
      </c>
      <c r="M417" s="29"/>
      <c r="P417" s="223" t="n">
        <f aca="false">K417/$K$23</f>
        <v>0</v>
      </c>
      <c r="Q417" s="224" t="n">
        <f aca="false">RANK(P417,$P$397:$P$476)</f>
        <v>20</v>
      </c>
      <c r="R417" s="225" t="n">
        <f aca="false">L417/$L$23</f>
        <v>0</v>
      </c>
      <c r="S417" s="224" t="n">
        <f aca="false">RANK(R417,$R$397:$R$476)</f>
        <v>43</v>
      </c>
      <c r="U417" s="263" t="e">
        <f aca="false">VLOOKUP(D417,DVactu!$A$2:$D$198,4,0)</f>
        <v>#N/A</v>
      </c>
      <c r="V417" s="202" t="n">
        <f aca="false">IF(ISERROR(E417/$U417),0,E417/$U417)</f>
        <v>0</v>
      </c>
      <c r="W417" s="202" t="n">
        <f aca="false">IF(ISERROR(F417/$U417),0,F417/$U417)</f>
        <v>0</v>
      </c>
      <c r="X417" s="202" t="n">
        <f aca="false">IF(ISERROR(G417/$U417),0,G417/$U417)</f>
        <v>0</v>
      </c>
      <c r="Y417" s="202" t="n">
        <f aca="false">IF(ISERROR(H417/$U417),0,H417/$U417)</f>
        <v>0</v>
      </c>
      <c r="Z417" s="202" t="n">
        <f aca="false">IF(ISERROR(I417/$U417),0,I417/$U417)</f>
        <v>0</v>
      </c>
      <c r="AA417" s="202" t="n">
        <f aca="false">IF(ISERROR(J417/$U417),0,J417/$U417)</f>
        <v>0</v>
      </c>
      <c r="AB417" s="199" t="n">
        <f aca="false">SUM(V417:AA417)</f>
        <v>0</v>
      </c>
      <c r="AC417" s="202" t="n">
        <f aca="false">IF(ISERROR(L417/$U417),0,L417/$U417)</f>
        <v>0</v>
      </c>
    </row>
    <row r="418" customFormat="false" ht="14.65" hidden="true" customHeight="false" outlineLevel="0" collapsed="false">
      <c r="A418" s="195" t="s">
        <v>801</v>
      </c>
      <c r="B418" s="116" t="s">
        <v>217</v>
      </c>
      <c r="C418" s="196" t="s">
        <v>241</v>
      </c>
      <c r="D418" s="262" t="s">
        <v>836</v>
      </c>
      <c r="E418" s="198" t="n">
        <v>0</v>
      </c>
      <c r="F418" s="198" t="n">
        <v>0</v>
      </c>
      <c r="G418" s="198" t="n">
        <v>0</v>
      </c>
      <c r="H418" s="198" t="n">
        <v>0</v>
      </c>
      <c r="I418" s="198" t="n">
        <v>0</v>
      </c>
      <c r="J418" s="198" t="n">
        <v>0</v>
      </c>
      <c r="K418" s="199" t="n">
        <f aca="false">SUM(E418:J418)</f>
        <v>0</v>
      </c>
      <c r="L418" s="198" t="n">
        <v>0</v>
      </c>
      <c r="M418" s="29"/>
      <c r="P418" s="223" t="n">
        <f aca="false">K418/$K$23</f>
        <v>0</v>
      </c>
      <c r="Q418" s="224" t="n">
        <f aca="false">RANK(P418,$P$397:$P$476)</f>
        <v>20</v>
      </c>
      <c r="R418" s="225" t="n">
        <f aca="false">L418/$L$23</f>
        <v>0</v>
      </c>
      <c r="S418" s="224" t="n">
        <f aca="false">RANK(R418,$R$397:$R$476)</f>
        <v>43</v>
      </c>
      <c r="U418" s="263" t="e">
        <f aca="false">VLOOKUP(D418,DVactu!$A$2:$D$198,4,0)</f>
        <v>#N/A</v>
      </c>
      <c r="V418" s="202" t="n">
        <f aca="false">IF(ISERROR(E418/$U418),0,E418/$U418)</f>
        <v>0</v>
      </c>
      <c r="W418" s="202" t="n">
        <f aca="false">IF(ISERROR(F418/$U418),0,F418/$U418)</f>
        <v>0</v>
      </c>
      <c r="X418" s="202" t="n">
        <f aca="false">IF(ISERROR(G418/$U418),0,G418/$U418)</f>
        <v>0</v>
      </c>
      <c r="Y418" s="202" t="n">
        <f aca="false">IF(ISERROR(H418/$U418),0,H418/$U418)</f>
        <v>0</v>
      </c>
      <c r="Z418" s="202" t="n">
        <f aca="false">IF(ISERROR(I418/$U418),0,I418/$U418)</f>
        <v>0</v>
      </c>
      <c r="AA418" s="202" t="n">
        <f aca="false">IF(ISERROR(J418/$U418),0,J418/$U418)</f>
        <v>0</v>
      </c>
      <c r="AB418" s="199" t="n">
        <f aca="false">SUM(V418:AA418)</f>
        <v>0</v>
      </c>
      <c r="AC418" s="202" t="n">
        <f aca="false">IF(ISERROR(L418/$U418),0,L418/$U418)</f>
        <v>0</v>
      </c>
    </row>
    <row r="419" customFormat="false" ht="14.65" hidden="true" customHeight="false" outlineLevel="0" collapsed="false">
      <c r="A419" s="195" t="s">
        <v>801</v>
      </c>
      <c r="B419" s="116" t="s">
        <v>217</v>
      </c>
      <c r="C419" s="196" t="s">
        <v>243</v>
      </c>
      <c r="D419" s="262" t="s">
        <v>837</v>
      </c>
      <c r="E419" s="198" t="n">
        <v>0</v>
      </c>
      <c r="F419" s="198" t="n">
        <v>0</v>
      </c>
      <c r="G419" s="198" t="n">
        <v>0</v>
      </c>
      <c r="H419" s="198" t="n">
        <v>0</v>
      </c>
      <c r="I419" s="198" t="n">
        <v>0</v>
      </c>
      <c r="J419" s="198" t="n">
        <v>0</v>
      </c>
      <c r="K419" s="199" t="n">
        <f aca="false">SUM(E419:J419)</f>
        <v>0</v>
      </c>
      <c r="L419" s="198" t="n">
        <v>1434612</v>
      </c>
      <c r="M419" s="29"/>
      <c r="P419" s="223" t="n">
        <f aca="false">K419/$K$23</f>
        <v>0</v>
      </c>
      <c r="Q419" s="224" t="n">
        <f aca="false">RANK(P419,$P$397:$P$476)</f>
        <v>20</v>
      </c>
      <c r="R419" s="225" t="n">
        <f aca="false">L419/$L$23</f>
        <v>2.06478797972995E-005</v>
      </c>
      <c r="S419" s="224" t="n">
        <f aca="false">RANK(R419,$R$397:$R$476)</f>
        <v>36</v>
      </c>
      <c r="U419" s="263" t="n">
        <f aca="false">VLOOKUP(D419,DVactu!$A$2:$D$198,4,0)</f>
        <v>17.9837146326911</v>
      </c>
      <c r="V419" s="202" t="n">
        <f aca="false">IF(ISERROR(E419/$U419),0,E419/$U419)</f>
        <v>0</v>
      </c>
      <c r="W419" s="202" t="n">
        <f aca="false">IF(ISERROR(F419/$U419),0,F419/$U419)</f>
        <v>0</v>
      </c>
      <c r="X419" s="202" t="n">
        <f aca="false">IF(ISERROR(G419/$U419),0,G419/$U419)</f>
        <v>0</v>
      </c>
      <c r="Y419" s="202" t="n">
        <f aca="false">IF(ISERROR(H419/$U419),0,H419/$U419)</f>
        <v>0</v>
      </c>
      <c r="Z419" s="202" t="n">
        <f aca="false">IF(ISERROR(I419/$U419),0,I419/$U419)</f>
        <v>0</v>
      </c>
      <c r="AA419" s="202" t="n">
        <f aca="false">IF(ISERROR(J419/$U419),0,J419/$U419)</f>
        <v>0</v>
      </c>
      <c r="AB419" s="199" t="n">
        <f aca="false">SUM(V419:AA419)</f>
        <v>0</v>
      </c>
      <c r="AC419" s="202" t="n">
        <f aca="false">IF(ISERROR(L419/$U419),0,L419/$U419)</f>
        <v>79772.8405560961</v>
      </c>
    </row>
    <row r="420" customFormat="false" ht="14.65" hidden="true" customHeight="false" outlineLevel="0" collapsed="false">
      <c r="A420" s="195" t="s">
        <v>801</v>
      </c>
      <c r="B420" s="116" t="s">
        <v>217</v>
      </c>
      <c r="C420" s="196" t="s">
        <v>241</v>
      </c>
      <c r="D420" s="262" t="s">
        <v>838</v>
      </c>
      <c r="E420" s="198" t="n">
        <v>0</v>
      </c>
      <c r="F420" s="198" t="n">
        <v>0</v>
      </c>
      <c r="G420" s="198" t="n">
        <v>0</v>
      </c>
      <c r="H420" s="198" t="n">
        <v>0</v>
      </c>
      <c r="I420" s="198" t="n">
        <v>0</v>
      </c>
      <c r="J420" s="198" t="n">
        <v>0</v>
      </c>
      <c r="K420" s="199" t="n">
        <f aca="false">SUM(E420:J420)</f>
        <v>0</v>
      </c>
      <c r="L420" s="198" t="n">
        <v>23428000</v>
      </c>
      <c r="M420" s="29"/>
      <c r="P420" s="223" t="n">
        <f aca="false">K420/$K$23</f>
        <v>0</v>
      </c>
      <c r="Q420" s="224" t="n">
        <f aca="false">RANK(P420,$P$397:$P$476)</f>
        <v>20</v>
      </c>
      <c r="R420" s="225" t="n">
        <f aca="false">L420/$L$23</f>
        <v>0.000337191190294751</v>
      </c>
      <c r="S420" s="224" t="n">
        <f aca="false">RANK(R420,$R$397:$R$476)</f>
        <v>24</v>
      </c>
      <c r="U420" s="263" t="n">
        <f aca="false">VLOOKUP(D420,DVactu!$A$2:$D$198,4,0)</f>
        <v>17.9837146326911</v>
      </c>
      <c r="V420" s="202" t="n">
        <f aca="false">IF(ISERROR(E420/$U420),0,E420/$U420)</f>
        <v>0</v>
      </c>
      <c r="W420" s="202" t="n">
        <f aca="false">IF(ISERROR(F420/$U420),0,F420/$U420)</f>
        <v>0</v>
      </c>
      <c r="X420" s="202" t="n">
        <f aca="false">IF(ISERROR(G420/$U420),0,G420/$U420)</f>
        <v>0</v>
      </c>
      <c r="Y420" s="202" t="n">
        <f aca="false">IF(ISERROR(H420/$U420),0,H420/$U420)</f>
        <v>0</v>
      </c>
      <c r="Z420" s="202" t="n">
        <f aca="false">IF(ISERROR(I420/$U420),0,I420/$U420)</f>
        <v>0</v>
      </c>
      <c r="AA420" s="202" t="n">
        <f aca="false">IF(ISERROR(J420/$U420),0,J420/$U420)</f>
        <v>0</v>
      </c>
      <c r="AB420" s="199" t="n">
        <f aca="false">SUM(V420:AA420)</f>
        <v>0</v>
      </c>
      <c r="AC420" s="202" t="n">
        <f aca="false">IF(ISERROR(L420/$U420),0,L420/$U420)</f>
        <v>1302734.19471482</v>
      </c>
    </row>
    <row r="421" customFormat="false" ht="14.65" hidden="true" customHeight="false" outlineLevel="0" collapsed="false">
      <c r="A421" s="195" t="s">
        <v>801</v>
      </c>
      <c r="B421" s="116" t="s">
        <v>135</v>
      </c>
      <c r="C421" s="196" t="s">
        <v>612</v>
      </c>
      <c r="D421" s="262" t="s">
        <v>839</v>
      </c>
      <c r="E421" s="198" t="n">
        <v>0</v>
      </c>
      <c r="F421" s="198" t="n">
        <v>0</v>
      </c>
      <c r="G421" s="198" t="n">
        <v>0</v>
      </c>
      <c r="H421" s="198" t="n">
        <v>0</v>
      </c>
      <c r="I421" s="198" t="n">
        <v>0</v>
      </c>
      <c r="J421" s="198" t="n">
        <v>0</v>
      </c>
      <c r="K421" s="199" t="n">
        <f aca="false">SUM(E421:J421)</f>
        <v>0</v>
      </c>
      <c r="L421" s="198" t="n">
        <v>25272000</v>
      </c>
      <c r="M421" s="29"/>
      <c r="P421" s="223" t="n">
        <f aca="false">K421/$K$23</f>
        <v>0</v>
      </c>
      <c r="Q421" s="224" t="n">
        <f aca="false">RANK(P421,$P$397:$P$476)</f>
        <v>20</v>
      </c>
      <c r="R421" s="225" t="n">
        <f aca="false">L421/$L$23</f>
        <v>0.000363731251542127</v>
      </c>
      <c r="S421" s="224" t="n">
        <f aca="false">RANK(R421,$R$397:$R$476)</f>
        <v>22</v>
      </c>
      <c r="U421" s="263" t="e">
        <f aca="false">VLOOKUP(D421,DVactu!$A$2:$D$198,4,0)</f>
        <v>#N/A</v>
      </c>
      <c r="V421" s="202" t="n">
        <f aca="false">IF(ISERROR(E421/$U421),0,E421/$U421)</f>
        <v>0</v>
      </c>
      <c r="W421" s="202" t="n">
        <f aca="false">IF(ISERROR(F421/$U421),0,F421/$U421)</f>
        <v>0</v>
      </c>
      <c r="X421" s="202" t="n">
        <f aca="false">IF(ISERROR(G421/$U421),0,G421/$U421)</f>
        <v>0</v>
      </c>
      <c r="Y421" s="202" t="n">
        <f aca="false">IF(ISERROR(H421/$U421),0,H421/$U421)</f>
        <v>0</v>
      </c>
      <c r="Z421" s="202" t="n">
        <f aca="false">IF(ISERROR(I421/$U421),0,I421/$U421)</f>
        <v>0</v>
      </c>
      <c r="AA421" s="202" t="n">
        <f aca="false">IF(ISERROR(J421/$U421),0,J421/$U421)</f>
        <v>0</v>
      </c>
      <c r="AB421" s="199" t="n">
        <f aca="false">SUM(V421:AA421)</f>
        <v>0</v>
      </c>
      <c r="AC421" s="202" t="n">
        <f aca="false">IF(ISERROR(L421/$U421),0,L421/$U421)</f>
        <v>0</v>
      </c>
    </row>
    <row r="422" customFormat="false" ht="14.65" hidden="true" customHeight="false" outlineLevel="0" collapsed="false">
      <c r="A422" s="195" t="s">
        <v>801</v>
      </c>
      <c r="B422" s="116" t="s">
        <v>201</v>
      </c>
      <c r="C422" s="196" t="s">
        <v>840</v>
      </c>
      <c r="D422" s="262" t="s">
        <v>841</v>
      </c>
      <c r="E422" s="198" t="n">
        <v>0</v>
      </c>
      <c r="F422" s="198" t="n">
        <v>0</v>
      </c>
      <c r="G422" s="198" t="n">
        <v>0</v>
      </c>
      <c r="H422" s="198" t="n">
        <v>0</v>
      </c>
      <c r="I422" s="198" t="n">
        <v>0</v>
      </c>
      <c r="J422" s="198" t="n">
        <v>0</v>
      </c>
      <c r="K422" s="199" t="n">
        <f aca="false">SUM(E422:J422)</f>
        <v>0</v>
      </c>
      <c r="L422" s="198" t="n">
        <v>0</v>
      </c>
      <c r="M422" s="29"/>
      <c r="P422" s="223" t="n">
        <f aca="false">K422/$K$23</f>
        <v>0</v>
      </c>
      <c r="Q422" s="224" t="n">
        <f aca="false">RANK(P422,$P$397:$P$476)</f>
        <v>20</v>
      </c>
      <c r="R422" s="225" t="n">
        <f aca="false">L422/$L$23</f>
        <v>0</v>
      </c>
      <c r="S422" s="224" t="n">
        <f aca="false">RANK(R422,$R$397:$R$476)</f>
        <v>43</v>
      </c>
      <c r="U422" s="263" t="e">
        <f aca="false">VLOOKUP(D422,DVactu!$A$2:$D$198,4,0)</f>
        <v>#N/A</v>
      </c>
      <c r="V422" s="202" t="n">
        <f aca="false">IF(ISERROR(E422/$U422),0,E422/$U422)</f>
        <v>0</v>
      </c>
      <c r="W422" s="202" t="n">
        <f aca="false">IF(ISERROR(F422/$U422),0,F422/$U422)</f>
        <v>0</v>
      </c>
      <c r="X422" s="202" t="n">
        <f aca="false">IF(ISERROR(G422/$U422),0,G422/$U422)</f>
        <v>0</v>
      </c>
      <c r="Y422" s="202" t="n">
        <f aca="false">IF(ISERROR(H422/$U422),0,H422/$U422)</f>
        <v>0</v>
      </c>
      <c r="Z422" s="202" t="n">
        <f aca="false">IF(ISERROR(I422/$U422),0,I422/$U422)</f>
        <v>0</v>
      </c>
      <c r="AA422" s="202" t="n">
        <f aca="false">IF(ISERROR(J422/$U422),0,J422/$U422)</f>
        <v>0</v>
      </c>
      <c r="AB422" s="199" t="n">
        <f aca="false">SUM(V422:AA422)</f>
        <v>0</v>
      </c>
      <c r="AC422" s="202" t="n">
        <f aca="false">IF(ISERROR(L422/$U422),0,L422/$U422)</f>
        <v>0</v>
      </c>
    </row>
    <row r="423" customFormat="false" ht="14.65" hidden="true" customHeight="false" outlineLevel="0" collapsed="false">
      <c r="A423" s="195" t="s">
        <v>801</v>
      </c>
      <c r="B423" s="116" t="s">
        <v>201</v>
      </c>
      <c r="C423" s="196" t="s">
        <v>204</v>
      </c>
      <c r="D423" s="262" t="s">
        <v>842</v>
      </c>
      <c r="E423" s="198" t="n">
        <v>0</v>
      </c>
      <c r="F423" s="198" t="n">
        <v>0</v>
      </c>
      <c r="G423" s="198" t="n">
        <v>0</v>
      </c>
      <c r="H423" s="198" t="n">
        <v>0</v>
      </c>
      <c r="I423" s="198" t="n">
        <v>0</v>
      </c>
      <c r="J423" s="198" t="n">
        <v>0</v>
      </c>
      <c r="K423" s="199" t="n">
        <f aca="false">SUM(E423:J423)</f>
        <v>0</v>
      </c>
      <c r="L423" s="198" t="n">
        <v>17889750</v>
      </c>
      <c r="M423" s="29"/>
      <c r="P423" s="223" t="n">
        <f aca="false">K423/$K$23</f>
        <v>0</v>
      </c>
      <c r="Q423" s="224" t="n">
        <f aca="false">RANK(P423,$P$397:$P$476)</f>
        <v>20</v>
      </c>
      <c r="R423" s="225" t="n">
        <f aca="false">L423/$L$23</f>
        <v>0.000257481052440478</v>
      </c>
      <c r="S423" s="224" t="n">
        <f aca="false">RANK(R423,$R$397:$R$476)</f>
        <v>26</v>
      </c>
      <c r="U423" s="263" t="e">
        <f aca="false">VLOOKUP(D423,DVactu!$A$2:$D$198,4,0)</f>
        <v>#N/A</v>
      </c>
      <c r="V423" s="202" t="n">
        <f aca="false">IF(ISERROR(E423/$U423),0,E423/$U423)</f>
        <v>0</v>
      </c>
      <c r="W423" s="202" t="n">
        <f aca="false">IF(ISERROR(F423/$U423),0,F423/$U423)</f>
        <v>0</v>
      </c>
      <c r="X423" s="202" t="n">
        <f aca="false">IF(ISERROR(G423/$U423),0,G423/$U423)</f>
        <v>0</v>
      </c>
      <c r="Y423" s="202" t="n">
        <f aca="false">IF(ISERROR(H423/$U423),0,H423/$U423)</f>
        <v>0</v>
      </c>
      <c r="Z423" s="202" t="n">
        <f aca="false">IF(ISERROR(I423/$U423),0,I423/$U423)</f>
        <v>0</v>
      </c>
      <c r="AA423" s="202" t="n">
        <f aca="false">IF(ISERROR(J423/$U423),0,J423/$U423)</f>
        <v>0</v>
      </c>
      <c r="AB423" s="199" t="n">
        <f aca="false">SUM(V423:AA423)</f>
        <v>0</v>
      </c>
      <c r="AC423" s="202" t="n">
        <f aca="false">IF(ISERROR(L423/$U423),0,L423/$U423)</f>
        <v>0</v>
      </c>
    </row>
    <row r="424" customFormat="false" ht="14.65" hidden="true" customHeight="false" outlineLevel="0" collapsed="false">
      <c r="A424" s="195" t="s">
        <v>801</v>
      </c>
      <c r="B424" s="116" t="s">
        <v>201</v>
      </c>
      <c r="C424" s="196" t="s">
        <v>843</v>
      </c>
      <c r="D424" s="262" t="s">
        <v>844</v>
      </c>
      <c r="E424" s="198" t="n">
        <v>0</v>
      </c>
      <c r="F424" s="198" t="n">
        <v>0</v>
      </c>
      <c r="G424" s="198" t="n">
        <v>0</v>
      </c>
      <c r="H424" s="198" t="n">
        <v>0</v>
      </c>
      <c r="I424" s="198" t="n">
        <v>0</v>
      </c>
      <c r="J424" s="198" t="n">
        <v>0</v>
      </c>
      <c r="K424" s="199" t="n">
        <f aca="false">SUM(E424:J424)</f>
        <v>0</v>
      </c>
      <c r="L424" s="198" t="n">
        <v>1950000</v>
      </c>
      <c r="M424" s="29"/>
      <c r="P424" s="223" t="n">
        <f aca="false">K424/$K$23</f>
        <v>0</v>
      </c>
      <c r="Q424" s="224" t="n">
        <f aca="false">RANK(P424,$P$397:$P$476)</f>
        <v>20</v>
      </c>
      <c r="R424" s="225" t="n">
        <f aca="false">L424/$L$23</f>
        <v>2.80656829893616E-005</v>
      </c>
      <c r="S424" s="224" t="n">
        <f aca="false">RANK(R424,$R$397:$R$476)</f>
        <v>34</v>
      </c>
      <c r="U424" s="263" t="e">
        <f aca="false">VLOOKUP(D424,DVactu!$A$2:$D$198,4,0)</f>
        <v>#N/A</v>
      </c>
      <c r="V424" s="202" t="n">
        <f aca="false">IF(ISERROR(E424/$U424),0,E424/$U424)</f>
        <v>0</v>
      </c>
      <c r="W424" s="202" t="n">
        <f aca="false">IF(ISERROR(F424/$U424),0,F424/$U424)</f>
        <v>0</v>
      </c>
      <c r="X424" s="202" t="n">
        <f aca="false">IF(ISERROR(G424/$U424),0,G424/$U424)</f>
        <v>0</v>
      </c>
      <c r="Y424" s="202" t="n">
        <f aca="false">IF(ISERROR(H424/$U424),0,H424/$U424)</f>
        <v>0</v>
      </c>
      <c r="Z424" s="202" t="n">
        <f aca="false">IF(ISERROR(I424/$U424),0,I424/$U424)</f>
        <v>0</v>
      </c>
      <c r="AA424" s="202" t="n">
        <f aca="false">IF(ISERROR(J424/$U424),0,J424/$U424)</f>
        <v>0</v>
      </c>
      <c r="AB424" s="199" t="n">
        <f aca="false">SUM(V424:AA424)</f>
        <v>0</v>
      </c>
      <c r="AC424" s="202" t="n">
        <f aca="false">IF(ISERROR(L424/$U424),0,L424/$U424)</f>
        <v>0</v>
      </c>
    </row>
    <row r="425" customFormat="false" ht="14.65" hidden="true" customHeight="false" outlineLevel="0" collapsed="false">
      <c r="A425" s="195" t="s">
        <v>801</v>
      </c>
      <c r="B425" s="116" t="s">
        <v>201</v>
      </c>
      <c r="C425" s="196" t="s">
        <v>845</v>
      </c>
      <c r="D425" s="262" t="s">
        <v>846</v>
      </c>
      <c r="E425" s="198" t="n">
        <v>0</v>
      </c>
      <c r="F425" s="198" t="n">
        <v>0</v>
      </c>
      <c r="G425" s="198" t="n">
        <v>0</v>
      </c>
      <c r="H425" s="198" t="n">
        <v>0</v>
      </c>
      <c r="I425" s="198" t="n">
        <v>0</v>
      </c>
      <c r="J425" s="198" t="n">
        <v>0</v>
      </c>
      <c r="K425" s="199" t="n">
        <f aca="false">SUM(E425:J425)</f>
        <v>0</v>
      </c>
      <c r="L425" s="198" t="n">
        <v>0</v>
      </c>
      <c r="M425" s="29"/>
      <c r="P425" s="223" t="n">
        <f aca="false">K425/$K$23</f>
        <v>0</v>
      </c>
      <c r="Q425" s="224" t="n">
        <f aca="false">RANK(P425,$P$397:$P$476)</f>
        <v>20</v>
      </c>
      <c r="R425" s="225" t="n">
        <f aca="false">L425/$L$23</f>
        <v>0</v>
      </c>
      <c r="S425" s="224" t="n">
        <f aca="false">RANK(R425,$R$397:$R$476)</f>
        <v>43</v>
      </c>
      <c r="U425" s="263" t="e">
        <f aca="false">VLOOKUP(D425,DVactu!$A$2:$D$198,4,0)</f>
        <v>#N/A</v>
      </c>
      <c r="V425" s="202" t="n">
        <f aca="false">IF(ISERROR(E425/$U425),0,E425/$U425)</f>
        <v>0</v>
      </c>
      <c r="W425" s="202" t="n">
        <f aca="false">IF(ISERROR(F425/$U425),0,F425/$U425)</f>
        <v>0</v>
      </c>
      <c r="X425" s="202" t="n">
        <f aca="false">IF(ISERROR(G425/$U425),0,G425/$U425)</f>
        <v>0</v>
      </c>
      <c r="Y425" s="202" t="n">
        <f aca="false">IF(ISERROR(H425/$U425),0,H425/$U425)</f>
        <v>0</v>
      </c>
      <c r="Z425" s="202" t="n">
        <f aca="false">IF(ISERROR(I425/$U425),0,I425/$U425)</f>
        <v>0</v>
      </c>
      <c r="AA425" s="202" t="n">
        <f aca="false">IF(ISERROR(J425/$U425),0,J425/$U425)</f>
        <v>0</v>
      </c>
      <c r="AB425" s="199" t="n">
        <f aca="false">SUM(V425:AA425)</f>
        <v>0</v>
      </c>
      <c r="AC425" s="202" t="n">
        <f aca="false">IF(ISERROR(L425/$U425),0,L425/$U425)</f>
        <v>0</v>
      </c>
    </row>
    <row r="426" customFormat="false" ht="14.65" hidden="true" customHeight="false" outlineLevel="0" collapsed="false">
      <c r="A426" s="195" t="s">
        <v>801</v>
      </c>
      <c r="B426" s="116" t="s">
        <v>201</v>
      </c>
      <c r="C426" s="196" t="s">
        <v>847</v>
      </c>
      <c r="D426" s="262" t="s">
        <v>848</v>
      </c>
      <c r="E426" s="198" t="n">
        <v>0</v>
      </c>
      <c r="F426" s="198" t="n">
        <v>0</v>
      </c>
      <c r="G426" s="198" t="n">
        <v>0</v>
      </c>
      <c r="H426" s="198" t="n">
        <v>0</v>
      </c>
      <c r="I426" s="198" t="n">
        <v>0</v>
      </c>
      <c r="J426" s="198" t="n">
        <v>0</v>
      </c>
      <c r="K426" s="199" t="n">
        <f aca="false">SUM(E426:J426)</f>
        <v>0</v>
      </c>
      <c r="L426" s="198" t="n">
        <v>0</v>
      </c>
      <c r="M426" s="29"/>
      <c r="P426" s="223" t="n">
        <f aca="false">K426/$K$23</f>
        <v>0</v>
      </c>
      <c r="Q426" s="224" t="n">
        <f aca="false">RANK(P426,$P$397:$P$476)</f>
        <v>20</v>
      </c>
      <c r="R426" s="225" t="n">
        <f aca="false">L426/$L$23</f>
        <v>0</v>
      </c>
      <c r="S426" s="224" t="n">
        <f aca="false">RANK(R426,$R$397:$R$476)</f>
        <v>43</v>
      </c>
      <c r="U426" s="263" t="e">
        <f aca="false">VLOOKUP(D426,DVactu!$A$2:$D$198,4,0)</f>
        <v>#N/A</v>
      </c>
      <c r="V426" s="202" t="n">
        <f aca="false">IF(ISERROR(E426/$U426),0,E426/$U426)</f>
        <v>0</v>
      </c>
      <c r="W426" s="202" t="n">
        <f aca="false">IF(ISERROR(F426/$U426),0,F426/$U426)</f>
        <v>0</v>
      </c>
      <c r="X426" s="202" t="n">
        <f aca="false">IF(ISERROR(G426/$U426),0,G426/$U426)</f>
        <v>0</v>
      </c>
      <c r="Y426" s="202" t="n">
        <f aca="false">IF(ISERROR(H426/$U426),0,H426/$U426)</f>
        <v>0</v>
      </c>
      <c r="Z426" s="202" t="n">
        <f aca="false">IF(ISERROR(I426/$U426),0,I426/$U426)</f>
        <v>0</v>
      </c>
      <c r="AA426" s="202" t="n">
        <f aca="false">IF(ISERROR(J426/$U426),0,J426/$U426)</f>
        <v>0</v>
      </c>
      <c r="AB426" s="199" t="n">
        <f aca="false">SUM(V426:AA426)</f>
        <v>0</v>
      </c>
      <c r="AC426" s="202" t="n">
        <f aca="false">IF(ISERROR(L426/$U426),0,L426/$U426)</f>
        <v>0</v>
      </c>
    </row>
    <row r="427" customFormat="false" ht="14.65" hidden="true" customHeight="false" outlineLevel="0" collapsed="false">
      <c r="A427" s="195" t="s">
        <v>801</v>
      </c>
      <c r="B427" s="116" t="s">
        <v>201</v>
      </c>
      <c r="C427" s="196" t="s">
        <v>849</v>
      </c>
      <c r="D427" s="262" t="s">
        <v>850</v>
      </c>
      <c r="E427" s="198" t="n">
        <v>0</v>
      </c>
      <c r="F427" s="198" t="n">
        <v>0</v>
      </c>
      <c r="G427" s="198" t="n">
        <v>0</v>
      </c>
      <c r="H427" s="198" t="n">
        <v>0</v>
      </c>
      <c r="I427" s="198" t="n">
        <v>0</v>
      </c>
      <c r="J427" s="198" t="n">
        <v>0</v>
      </c>
      <c r="K427" s="199" t="n">
        <f aca="false">SUM(E427:J427)</f>
        <v>0</v>
      </c>
      <c r="L427" s="198" t="n">
        <v>0</v>
      </c>
      <c r="M427" s="29"/>
      <c r="P427" s="223" t="n">
        <f aca="false">K427/$K$23</f>
        <v>0</v>
      </c>
      <c r="Q427" s="224" t="n">
        <f aca="false">RANK(P427,$P$397:$P$476)</f>
        <v>20</v>
      </c>
      <c r="R427" s="225" t="n">
        <f aca="false">L427/$L$23</f>
        <v>0</v>
      </c>
      <c r="S427" s="224" t="n">
        <f aca="false">RANK(R427,$R$397:$R$476)</f>
        <v>43</v>
      </c>
      <c r="U427" s="263" t="e">
        <f aca="false">VLOOKUP(D427,DVactu!$A$2:$D$198,4,0)</f>
        <v>#N/A</v>
      </c>
      <c r="V427" s="202" t="n">
        <f aca="false">IF(ISERROR(E427/$U427),0,E427/$U427)</f>
        <v>0</v>
      </c>
      <c r="W427" s="202" t="n">
        <f aca="false">IF(ISERROR(F427/$U427),0,F427/$U427)</f>
        <v>0</v>
      </c>
      <c r="X427" s="202" t="n">
        <f aca="false">IF(ISERROR(G427/$U427),0,G427/$U427)</f>
        <v>0</v>
      </c>
      <c r="Y427" s="202" t="n">
        <f aca="false">IF(ISERROR(H427/$U427),0,H427/$U427)</f>
        <v>0</v>
      </c>
      <c r="Z427" s="202" t="n">
        <f aca="false">IF(ISERROR(I427/$U427),0,I427/$U427)</f>
        <v>0</v>
      </c>
      <c r="AA427" s="202" t="n">
        <f aca="false">IF(ISERROR(J427/$U427),0,J427/$U427)</f>
        <v>0</v>
      </c>
      <c r="AB427" s="199" t="n">
        <f aca="false">SUM(V427:AA427)</f>
        <v>0</v>
      </c>
      <c r="AC427" s="202" t="n">
        <f aca="false">IF(ISERROR(L427/$U427),0,L427/$U427)</f>
        <v>0</v>
      </c>
    </row>
    <row r="428" customFormat="false" ht="14.65" hidden="true" customHeight="false" outlineLevel="0" collapsed="false">
      <c r="A428" s="195" t="s">
        <v>801</v>
      </c>
      <c r="B428" s="116" t="s">
        <v>201</v>
      </c>
      <c r="C428" s="196" t="s">
        <v>851</v>
      </c>
      <c r="D428" s="262" t="s">
        <v>852</v>
      </c>
      <c r="E428" s="198" t="n">
        <v>0</v>
      </c>
      <c r="F428" s="198" t="n">
        <v>0</v>
      </c>
      <c r="G428" s="198" t="n">
        <v>0</v>
      </c>
      <c r="H428" s="198" t="n">
        <v>0</v>
      </c>
      <c r="I428" s="198" t="n">
        <v>0</v>
      </c>
      <c r="J428" s="198" t="n">
        <v>0</v>
      </c>
      <c r="K428" s="199" t="n">
        <f aca="false">SUM(E428:J428)</f>
        <v>0</v>
      </c>
      <c r="L428" s="198" t="n">
        <v>0</v>
      </c>
      <c r="M428" s="29"/>
      <c r="P428" s="223" t="n">
        <f aca="false">K428/$K$23</f>
        <v>0</v>
      </c>
      <c r="Q428" s="224" t="n">
        <f aca="false">RANK(P428,$P$397:$P$476)</f>
        <v>20</v>
      </c>
      <c r="R428" s="225" t="n">
        <f aca="false">L428/$L$23</f>
        <v>0</v>
      </c>
      <c r="S428" s="224" t="n">
        <f aca="false">RANK(R428,$R$397:$R$476)</f>
        <v>43</v>
      </c>
      <c r="U428" s="263" t="e">
        <f aca="false">VLOOKUP(D428,DVactu!$A$2:$D$198,4,0)</f>
        <v>#N/A</v>
      </c>
      <c r="V428" s="202" t="n">
        <f aca="false">IF(ISERROR(E428/$U428),0,E428/$U428)</f>
        <v>0</v>
      </c>
      <c r="W428" s="202" t="n">
        <f aca="false">IF(ISERROR(F428/$U428),0,F428/$U428)</f>
        <v>0</v>
      </c>
      <c r="X428" s="202" t="n">
        <f aca="false">IF(ISERROR(G428/$U428),0,G428/$U428)</f>
        <v>0</v>
      </c>
      <c r="Y428" s="202" t="n">
        <f aca="false">IF(ISERROR(H428/$U428),0,H428/$U428)</f>
        <v>0</v>
      </c>
      <c r="Z428" s="202" t="n">
        <f aca="false">IF(ISERROR(I428/$U428),0,I428/$U428)</f>
        <v>0</v>
      </c>
      <c r="AA428" s="202" t="n">
        <f aca="false">IF(ISERROR(J428/$U428),0,J428/$U428)</f>
        <v>0</v>
      </c>
      <c r="AB428" s="199" t="n">
        <f aca="false">SUM(V428:AA428)</f>
        <v>0</v>
      </c>
      <c r="AC428" s="202" t="n">
        <f aca="false">IF(ISERROR(L428/$U428),0,L428/$U428)</f>
        <v>0</v>
      </c>
    </row>
    <row r="429" customFormat="false" ht="14.65" hidden="true" customHeight="false" outlineLevel="0" collapsed="false">
      <c r="A429" s="195" t="s">
        <v>801</v>
      </c>
      <c r="B429" s="116" t="s">
        <v>201</v>
      </c>
      <c r="C429" s="196" t="s">
        <v>853</v>
      </c>
      <c r="D429" s="262" t="s">
        <v>854</v>
      </c>
      <c r="E429" s="198" t="n">
        <v>0</v>
      </c>
      <c r="F429" s="198" t="n">
        <v>0</v>
      </c>
      <c r="G429" s="198" t="n">
        <v>0</v>
      </c>
      <c r="H429" s="198" t="n">
        <v>0</v>
      </c>
      <c r="I429" s="198" t="n">
        <v>0</v>
      </c>
      <c r="J429" s="198" t="n">
        <v>0</v>
      </c>
      <c r="K429" s="199" t="n">
        <f aca="false">SUM(E429:J429)</f>
        <v>0</v>
      </c>
      <c r="L429" s="198" t="n">
        <v>0</v>
      </c>
      <c r="M429" s="29"/>
      <c r="P429" s="223" t="n">
        <f aca="false">K429/$K$23</f>
        <v>0</v>
      </c>
      <c r="Q429" s="224" t="n">
        <f aca="false">RANK(P429,$P$397:$P$476)</f>
        <v>20</v>
      </c>
      <c r="R429" s="225" t="n">
        <f aca="false">L429/$L$23</f>
        <v>0</v>
      </c>
      <c r="S429" s="224" t="n">
        <f aca="false">RANK(R429,$R$397:$R$476)</f>
        <v>43</v>
      </c>
      <c r="U429" s="263" t="e">
        <f aca="false">VLOOKUP(D429,DVactu!$A$2:$D$198,4,0)</f>
        <v>#N/A</v>
      </c>
      <c r="V429" s="202" t="n">
        <f aca="false">IF(ISERROR(E429/$U429),0,E429/$U429)</f>
        <v>0</v>
      </c>
      <c r="W429" s="202" t="n">
        <f aca="false">IF(ISERROR(F429/$U429),0,F429/$U429)</f>
        <v>0</v>
      </c>
      <c r="X429" s="202" t="n">
        <f aca="false">IF(ISERROR(G429/$U429),0,G429/$U429)</f>
        <v>0</v>
      </c>
      <c r="Y429" s="202" t="n">
        <f aca="false">IF(ISERROR(H429/$U429),0,H429/$U429)</f>
        <v>0</v>
      </c>
      <c r="Z429" s="202" t="n">
        <f aca="false">IF(ISERROR(I429/$U429),0,I429/$U429)</f>
        <v>0</v>
      </c>
      <c r="AA429" s="202" t="n">
        <f aca="false">IF(ISERROR(J429/$U429),0,J429/$U429)</f>
        <v>0</v>
      </c>
      <c r="AB429" s="199" t="n">
        <f aca="false">SUM(V429:AA429)</f>
        <v>0</v>
      </c>
      <c r="AC429" s="202" t="n">
        <f aca="false">IF(ISERROR(L429/$U429),0,L429/$U429)</f>
        <v>0</v>
      </c>
    </row>
    <row r="430" customFormat="false" ht="14.65" hidden="true" customHeight="false" outlineLevel="0" collapsed="false">
      <c r="A430" s="195" t="s">
        <v>801</v>
      </c>
      <c r="B430" s="116" t="s">
        <v>201</v>
      </c>
      <c r="C430" s="196" t="s">
        <v>855</v>
      </c>
      <c r="D430" s="262" t="s">
        <v>856</v>
      </c>
      <c r="E430" s="198" t="n">
        <v>0</v>
      </c>
      <c r="F430" s="198" t="n">
        <v>0</v>
      </c>
      <c r="G430" s="198" t="n">
        <v>0</v>
      </c>
      <c r="H430" s="198" t="n">
        <v>0</v>
      </c>
      <c r="I430" s="198" t="n">
        <v>0</v>
      </c>
      <c r="J430" s="198" t="n">
        <v>0</v>
      </c>
      <c r="K430" s="199" t="n">
        <f aca="false">SUM(E430:J430)</f>
        <v>0</v>
      </c>
      <c r="L430" s="198" t="n">
        <v>3038000</v>
      </c>
      <c r="M430" s="29"/>
      <c r="P430" s="223" t="n">
        <f aca="false">K430/$K$23</f>
        <v>0</v>
      </c>
      <c r="Q430" s="224" t="n">
        <f aca="false">RANK(P430,$P$397:$P$476)</f>
        <v>20</v>
      </c>
      <c r="R430" s="225" t="n">
        <f aca="false">L430/$L$23</f>
        <v>4.37248948316311E-005</v>
      </c>
      <c r="S430" s="224" t="n">
        <f aca="false">RANK(R430,$R$397:$R$476)</f>
        <v>32</v>
      </c>
      <c r="U430" s="263" t="e">
        <f aca="false">VLOOKUP(D430,DVactu!$A$2:$D$198,4,0)</f>
        <v>#N/A</v>
      </c>
      <c r="V430" s="202" t="n">
        <f aca="false">IF(ISERROR(E430/$U430),0,E430/$U430)</f>
        <v>0</v>
      </c>
      <c r="W430" s="202" t="n">
        <f aca="false">IF(ISERROR(F430/$U430),0,F430/$U430)</f>
        <v>0</v>
      </c>
      <c r="X430" s="202" t="n">
        <f aca="false">IF(ISERROR(G430/$U430),0,G430/$U430)</f>
        <v>0</v>
      </c>
      <c r="Y430" s="202" t="n">
        <f aca="false">IF(ISERROR(H430/$U430),0,H430/$U430)</f>
        <v>0</v>
      </c>
      <c r="Z430" s="202" t="n">
        <f aca="false">IF(ISERROR(I430/$U430),0,I430/$U430)</f>
        <v>0</v>
      </c>
      <c r="AA430" s="202" t="n">
        <f aca="false">IF(ISERROR(J430/$U430),0,J430/$U430)</f>
        <v>0</v>
      </c>
      <c r="AB430" s="199" t="n">
        <f aca="false">SUM(V430:AA430)</f>
        <v>0</v>
      </c>
      <c r="AC430" s="202" t="n">
        <f aca="false">IF(ISERROR(L430/$U430),0,L430/$U430)</f>
        <v>0</v>
      </c>
    </row>
    <row r="431" customFormat="false" ht="14.65" hidden="true" customHeight="false" outlineLevel="0" collapsed="false">
      <c r="A431" s="195" t="s">
        <v>801</v>
      </c>
      <c r="B431" s="116" t="s">
        <v>201</v>
      </c>
      <c r="C431" s="196" t="s">
        <v>857</v>
      </c>
      <c r="D431" s="262" t="s">
        <v>858</v>
      </c>
      <c r="E431" s="198" t="n">
        <v>0</v>
      </c>
      <c r="F431" s="198" t="n">
        <v>0</v>
      </c>
      <c r="G431" s="198" t="n">
        <v>0</v>
      </c>
      <c r="H431" s="198" t="n">
        <v>0</v>
      </c>
      <c r="I431" s="198" t="n">
        <v>0</v>
      </c>
      <c r="J431" s="198" t="n">
        <v>0</v>
      </c>
      <c r="K431" s="199" t="n">
        <f aca="false">SUM(E431:J431)</f>
        <v>0</v>
      </c>
      <c r="L431" s="198" t="n">
        <v>0</v>
      </c>
      <c r="M431" s="29"/>
      <c r="P431" s="223" t="n">
        <f aca="false">K431/$K$23</f>
        <v>0</v>
      </c>
      <c r="Q431" s="224" t="n">
        <f aca="false">RANK(P431,$P$397:$P$476)</f>
        <v>20</v>
      </c>
      <c r="R431" s="225" t="n">
        <f aca="false">L431/$L$23</f>
        <v>0</v>
      </c>
      <c r="S431" s="224" t="n">
        <f aca="false">RANK(R431,$R$397:$R$476)</f>
        <v>43</v>
      </c>
      <c r="U431" s="263" t="e">
        <f aca="false">VLOOKUP(D431,DVactu!$A$2:$D$198,4,0)</f>
        <v>#N/A</v>
      </c>
      <c r="V431" s="202" t="n">
        <f aca="false">IF(ISERROR(E431/$U431),0,E431/$U431)</f>
        <v>0</v>
      </c>
      <c r="W431" s="202" t="n">
        <f aca="false">IF(ISERROR(F431/$U431),0,F431/$U431)</f>
        <v>0</v>
      </c>
      <c r="X431" s="202" t="n">
        <f aca="false">IF(ISERROR(G431/$U431),0,G431/$U431)</f>
        <v>0</v>
      </c>
      <c r="Y431" s="202" t="n">
        <f aca="false">IF(ISERROR(H431/$U431),0,H431/$U431)</f>
        <v>0</v>
      </c>
      <c r="Z431" s="202" t="n">
        <f aca="false">IF(ISERROR(I431/$U431),0,I431/$U431)</f>
        <v>0</v>
      </c>
      <c r="AA431" s="202" t="n">
        <f aca="false">IF(ISERROR(J431/$U431),0,J431/$U431)</f>
        <v>0</v>
      </c>
      <c r="AB431" s="199" t="n">
        <f aca="false">SUM(V431:AA431)</f>
        <v>0</v>
      </c>
      <c r="AC431" s="202" t="n">
        <f aca="false">IF(ISERROR(L431/$U431),0,L431/$U431)</f>
        <v>0</v>
      </c>
    </row>
    <row r="432" customFormat="false" ht="19.3" hidden="false" customHeight="false" outlineLevel="0" collapsed="false">
      <c r="A432" s="264" t="s">
        <v>801</v>
      </c>
      <c r="B432" s="264" t="s">
        <v>201</v>
      </c>
      <c r="C432" s="264" t="s">
        <v>204</v>
      </c>
      <c r="D432" s="265" t="s">
        <v>859</v>
      </c>
      <c r="E432" s="266" t="n">
        <v>2270600</v>
      </c>
      <c r="F432" s="266" t="n">
        <v>10783900</v>
      </c>
      <c r="G432" s="266" t="n">
        <v>17991556</v>
      </c>
      <c r="H432" s="266" t="n">
        <v>145776800</v>
      </c>
      <c r="I432" s="266" t="n">
        <v>30172500</v>
      </c>
      <c r="J432" s="266" t="n">
        <v>27966633</v>
      </c>
      <c r="K432" s="267" t="n">
        <f aca="false">SUM(E432:J432)</f>
        <v>234961989</v>
      </c>
      <c r="L432" s="266" t="n">
        <v>3181324338.98</v>
      </c>
      <c r="M432" s="268" t="n">
        <f aca="false">K432*$O$15/1000</f>
        <v>1656873.625765</v>
      </c>
      <c r="N432" s="269" t="n">
        <f aca="false">12400*1000*(O15/1000)</f>
        <v>87440.6666666667</v>
      </c>
      <c r="O432" s="270" t="s">
        <v>860</v>
      </c>
      <c r="P432" s="271" t="n">
        <f aca="false">K432/$K$23</f>
        <v>0.0865770328378759</v>
      </c>
      <c r="Q432" s="272" t="n">
        <f aca="false">RANK(P432,$P$397:$P$476)</f>
        <v>3</v>
      </c>
      <c r="R432" s="225" t="n">
        <f aca="false">L432/$L$23</f>
        <v>0.0457877130175144</v>
      </c>
      <c r="S432" s="272" t="n">
        <f aca="false">RANK(R432,$R$397:$R$476)</f>
        <v>4</v>
      </c>
      <c r="U432" s="263" t="n">
        <f aca="false">VLOOKUP(D432,DVactu!$A$2:$D$198,4,0)</f>
        <v>11.5631229294548</v>
      </c>
      <c r="V432" s="202" t="n">
        <f aca="false">IF(ISERROR(E432/$U432),0,E432/$U432)</f>
        <v>196365.637021474</v>
      </c>
      <c r="W432" s="202" t="n">
        <f aca="false">IF(ISERROR(F432/$U432),0,F432/$U432)</f>
        <v>932611.377202444</v>
      </c>
      <c r="X432" s="202" t="n">
        <f aca="false">IF(ISERROR(G432/$U432),0,G432/$U432)</f>
        <v>1555942.63848653</v>
      </c>
      <c r="Y432" s="202" t="n">
        <f aca="false">IF(ISERROR(H432/$U432),0,H432/$U432)</f>
        <v>12607044.0389994</v>
      </c>
      <c r="Z432" s="202" t="n">
        <f aca="false">IF(ISERROR(I432/$U432),0,I432/$U432)</f>
        <v>2609372.93359923</v>
      </c>
      <c r="AA432" s="202" t="n">
        <f aca="false">IF(ISERROR(J432/$U432),0,J432/$U432)</f>
        <v>2418605.52470306</v>
      </c>
      <c r="AB432" s="273" t="n">
        <f aca="false">SUM(V432:AA432)</f>
        <v>20319942.1500121</v>
      </c>
      <c r="AC432" s="202" t="n">
        <f aca="false">IF(ISERROR(L432/$U432),0,L432/$U432)</f>
        <v>275126742.004636</v>
      </c>
    </row>
    <row r="433" customFormat="false" ht="19.3" hidden="true" customHeight="false" outlineLevel="0" collapsed="false">
      <c r="A433" s="264" t="s">
        <v>801</v>
      </c>
      <c r="B433" s="264" t="s">
        <v>201</v>
      </c>
      <c r="C433" s="264" t="s">
        <v>861</v>
      </c>
      <c r="D433" s="265" t="s">
        <v>862</v>
      </c>
      <c r="E433" s="266" t="n">
        <v>0</v>
      </c>
      <c r="F433" s="266" t="n">
        <v>0</v>
      </c>
      <c r="G433" s="266" t="n">
        <v>0</v>
      </c>
      <c r="H433" s="266" t="n">
        <v>8065100</v>
      </c>
      <c r="I433" s="266" t="n">
        <v>4987230</v>
      </c>
      <c r="J433" s="266" t="n">
        <v>30988000</v>
      </c>
      <c r="K433" s="267" t="n">
        <f aca="false">SUM(E433:J433)</f>
        <v>44040330</v>
      </c>
      <c r="L433" s="266" t="n">
        <v>1870610404</v>
      </c>
      <c r="M433" s="268" t="n">
        <f aca="false">K433*$O$15/1000</f>
        <v>310557.72705</v>
      </c>
      <c r="P433" s="271" t="n">
        <f aca="false">K433/$K$23</f>
        <v>0.0162276507482276</v>
      </c>
      <c r="Q433" s="272" t="n">
        <f aca="false">RANK(P433,$P$397:$P$476)</f>
        <v>7</v>
      </c>
      <c r="R433" s="225" t="n">
        <f aca="false">L433/$L$23</f>
        <v>0.0269230556898798</v>
      </c>
      <c r="S433" s="272" t="n">
        <f aca="false">RANK(R433,$R$397:$R$476)</f>
        <v>7</v>
      </c>
      <c r="U433" s="263" t="n">
        <f aca="false">VLOOKUP(D433,DVactu!$A$2:$D$198,4,0)</f>
        <v>10.3850737604984</v>
      </c>
      <c r="V433" s="202" t="n">
        <f aca="false">IF(ISERROR(E433/$U433),0,E433/$U433)</f>
        <v>0</v>
      </c>
      <c r="W433" s="202" t="n">
        <f aca="false">IF(ISERROR(F433/$U433),0,F433/$U433)</f>
        <v>0</v>
      </c>
      <c r="X433" s="202" t="n">
        <f aca="false">IF(ISERROR(G433/$U433),0,G433/$U433)</f>
        <v>0</v>
      </c>
      <c r="Y433" s="202" t="n">
        <f aca="false">IF(ISERROR(H433/$U433),0,H433/$U433)</f>
        <v>776604.979993223</v>
      </c>
      <c r="Z433" s="202" t="n">
        <f aca="false">IF(ISERROR(I433/$U433),0,I433/$U433)</f>
        <v>480230.580448054</v>
      </c>
      <c r="AA433" s="202" t="n">
        <f aca="false">IF(ISERROR(J433/$U433),0,J433/$U433)</f>
        <v>2983897.92067426</v>
      </c>
      <c r="AB433" s="274" t="n">
        <f aca="false">SUM(V433:AA433)</f>
        <v>4240733.48111554</v>
      </c>
      <c r="AC433" s="202" t="n">
        <f aca="false">IF(ISERROR(L433/$U433),0,L433/$U433)</f>
        <v>180124903.023339</v>
      </c>
    </row>
    <row r="434" customFormat="false" ht="19.3" hidden="true" customHeight="false" outlineLevel="0" collapsed="false">
      <c r="A434" s="264" t="s">
        <v>801</v>
      </c>
      <c r="B434" s="264" t="s">
        <v>201</v>
      </c>
      <c r="C434" s="264" t="s">
        <v>863</v>
      </c>
      <c r="D434" s="265" t="s">
        <v>864</v>
      </c>
      <c r="E434" s="266" t="n">
        <v>10500000</v>
      </c>
      <c r="F434" s="266" t="n">
        <v>0</v>
      </c>
      <c r="G434" s="266" t="n">
        <v>0</v>
      </c>
      <c r="H434" s="266" t="n">
        <v>2786000</v>
      </c>
      <c r="I434" s="266" t="n">
        <v>5740000</v>
      </c>
      <c r="J434" s="266" t="n">
        <v>0</v>
      </c>
      <c r="K434" s="267" t="n">
        <f aca="false">SUM(E434:J434)</f>
        <v>19026000</v>
      </c>
      <c r="L434" s="266" t="n">
        <v>448252800</v>
      </c>
      <c r="M434" s="268" t="n">
        <f aca="false">K434*$O$15/1000</f>
        <v>134165.01</v>
      </c>
      <c r="P434" s="271" t="n">
        <f aca="false">K434/$K$23</f>
        <v>0.00701055789399802</v>
      </c>
      <c r="Q434" s="272" t="n">
        <f aca="false">RANK(P434,$P$397:$P$476)</f>
        <v>10</v>
      </c>
      <c r="R434" s="225" t="n">
        <f aca="false">L434/$L$23</f>
        <v>0.0064515492225096</v>
      </c>
      <c r="S434" s="272" t="n">
        <f aca="false">RANK(R434,$R$397:$R$476)</f>
        <v>11</v>
      </c>
      <c r="U434" s="263" t="n">
        <f aca="false">VLOOKUP(D434,DVactu!$A$2:$D$198,4,0)</f>
        <v>8.43533161052923</v>
      </c>
      <c r="V434" s="202" t="n">
        <f aca="false">IF(ISERROR(E434/$U434),0,E434/$U434)</f>
        <v>1244764.34179465</v>
      </c>
      <c r="W434" s="202" t="n">
        <f aca="false">IF(ISERROR(F434/$U434),0,F434/$U434)</f>
        <v>0</v>
      </c>
      <c r="X434" s="202" t="n">
        <f aca="false">IF(ISERROR(G434/$U434),0,G434/$U434)</f>
        <v>0</v>
      </c>
      <c r="Y434" s="202" t="n">
        <f aca="false">IF(ISERROR(H434/$U434),0,H434/$U434)</f>
        <v>330277.472022846</v>
      </c>
      <c r="Z434" s="202" t="n">
        <f aca="false">IF(ISERROR(I434/$U434),0,I434/$U434)</f>
        <v>680471.173514407</v>
      </c>
      <c r="AA434" s="202" t="n">
        <f aca="false">IF(ISERROR(J434/$U434),0,J434/$U434)</f>
        <v>0</v>
      </c>
      <c r="AB434" s="199" t="n">
        <f aca="false">SUM(V434:AA434)</f>
        <v>2255512.9873319</v>
      </c>
      <c r="AC434" s="202" t="n">
        <f aca="false">IF(ISERROR(L434/$U434),0,L434/$U434)</f>
        <v>53139914.433296</v>
      </c>
    </row>
    <row r="435" customFormat="false" ht="12.8" hidden="false" customHeight="false" outlineLevel="0" collapsed="false">
      <c r="A435" s="264" t="s">
        <v>801</v>
      </c>
      <c r="B435" s="264" t="s">
        <v>201</v>
      </c>
      <c r="C435" s="264" t="s">
        <v>865</v>
      </c>
      <c r="D435" s="265" t="s">
        <v>866</v>
      </c>
      <c r="E435" s="266" t="n">
        <v>36052500</v>
      </c>
      <c r="F435" s="266" t="n">
        <v>0</v>
      </c>
      <c r="G435" s="266" t="n">
        <v>0</v>
      </c>
      <c r="H435" s="266" t="n">
        <v>14572100</v>
      </c>
      <c r="I435" s="266" t="n">
        <v>9430000</v>
      </c>
      <c r="J435" s="266" t="n">
        <v>0</v>
      </c>
      <c r="K435" s="267" t="n">
        <f aca="false">SUM(E435:J435)</f>
        <v>60054600</v>
      </c>
      <c r="L435" s="266" t="n">
        <v>1336215620</v>
      </c>
      <c r="M435" s="268" t="n">
        <f aca="false">K435*$O$15/1000</f>
        <v>423485.021</v>
      </c>
      <c r="P435" s="271" t="n">
        <f aca="false">K435/$K$23</f>
        <v>0.0221284689425467</v>
      </c>
      <c r="Q435" s="272" t="n">
        <f aca="false">RANK(P435,$P$397:$P$476)</f>
        <v>5</v>
      </c>
      <c r="R435" s="225" t="n">
        <f aca="false">L435/$L$23</f>
        <v>0.0192316943571043</v>
      </c>
      <c r="S435" s="272" t="n">
        <f aca="false">RANK(R435,$R$397:$R$476)</f>
        <v>9</v>
      </c>
      <c r="U435" s="263" t="n">
        <f aca="false">VLOOKUP(D435,DVactu!$A$2:$D$198,4,0)</f>
        <v>11.5631229294548</v>
      </c>
      <c r="V435" s="202" t="n">
        <f aca="false">IF(ISERROR(E435/$U435),0,E435/$U435)</f>
        <v>3117886.07800435</v>
      </c>
      <c r="W435" s="202" t="n">
        <f aca="false">IF(ISERROR(F435/$U435),0,F435/$U435)</f>
        <v>0</v>
      </c>
      <c r="X435" s="202" t="n">
        <f aca="false">IF(ISERROR(G435/$U435),0,G435/$U435)</f>
        <v>0</v>
      </c>
      <c r="Y435" s="202" t="n">
        <f aca="false">IF(ISERROR(H435/$U435),0,H435/$U435)</f>
        <v>1260221.83530372</v>
      </c>
      <c r="Z435" s="202" t="n">
        <f aca="false">IF(ISERROR(I435/$U435),0,I435/$U435)</f>
        <v>815523.631248347</v>
      </c>
      <c r="AA435" s="202" t="n">
        <f aca="false">IF(ISERROR(J435/$U435),0,J435/$U435)</f>
        <v>0</v>
      </c>
      <c r="AB435" s="274" t="n">
        <f aca="false">SUM(V435:AA435)</f>
        <v>5193631.54455641</v>
      </c>
      <c r="AC435" s="202" t="n">
        <f aca="false">IF(ISERROR(L435/$U435),0,L435/$U435)</f>
        <v>115558368.457387</v>
      </c>
    </row>
    <row r="436" customFormat="false" ht="14.65" hidden="true" customHeight="false" outlineLevel="0" collapsed="false">
      <c r="A436" s="195" t="s">
        <v>801</v>
      </c>
      <c r="B436" s="116" t="s">
        <v>201</v>
      </c>
      <c r="C436" s="196" t="s">
        <v>867</v>
      </c>
      <c r="D436" s="262" t="s">
        <v>868</v>
      </c>
      <c r="E436" s="198" t="n">
        <v>0</v>
      </c>
      <c r="F436" s="198" t="n">
        <v>0</v>
      </c>
      <c r="G436" s="198" t="n">
        <v>0</v>
      </c>
      <c r="H436" s="198" t="n">
        <v>0</v>
      </c>
      <c r="I436" s="198" t="n">
        <v>0</v>
      </c>
      <c r="J436" s="198" t="n">
        <v>0</v>
      </c>
      <c r="K436" s="199" t="n">
        <f aca="false">SUM(E436:J436)</f>
        <v>0</v>
      </c>
      <c r="L436" s="198" t="n">
        <v>0</v>
      </c>
      <c r="M436" s="29"/>
      <c r="P436" s="223" t="n">
        <f aca="false">K436/$K$23</f>
        <v>0</v>
      </c>
      <c r="Q436" s="224" t="n">
        <f aca="false">RANK(P436,$P$397:$P$476)</f>
        <v>20</v>
      </c>
      <c r="R436" s="225" t="n">
        <f aca="false">L436/$L$23</f>
        <v>0</v>
      </c>
      <c r="S436" s="224" t="n">
        <f aca="false">RANK(R436,$R$397:$R$476)</f>
        <v>43</v>
      </c>
      <c r="U436" s="263" t="e">
        <f aca="false">VLOOKUP(D436,DVactu!$A$2:$D$198,4,0)</f>
        <v>#N/A</v>
      </c>
      <c r="V436" s="202" t="n">
        <f aca="false">IF(ISERROR(E436/$U436),0,E436/$U436)</f>
        <v>0</v>
      </c>
      <c r="W436" s="202" t="n">
        <f aca="false">IF(ISERROR(F436/$U436),0,F436/$U436)</f>
        <v>0</v>
      </c>
      <c r="X436" s="202" t="n">
        <f aca="false">IF(ISERROR(G436/$U436),0,G436/$U436)</f>
        <v>0</v>
      </c>
      <c r="Y436" s="202" t="n">
        <f aca="false">IF(ISERROR(H436/$U436),0,H436/$U436)</f>
        <v>0</v>
      </c>
      <c r="Z436" s="202" t="n">
        <f aca="false">IF(ISERROR(I436/$U436),0,I436/$U436)</f>
        <v>0</v>
      </c>
      <c r="AA436" s="202" t="n">
        <f aca="false">IF(ISERROR(J436/$U436),0,J436/$U436)</f>
        <v>0</v>
      </c>
      <c r="AB436" s="199" t="n">
        <f aca="false">SUM(V436:AA436)</f>
        <v>0</v>
      </c>
      <c r="AC436" s="202" t="n">
        <f aca="false">IF(ISERROR(L436/$U436),0,L436/$U436)</f>
        <v>0</v>
      </c>
    </row>
    <row r="437" customFormat="false" ht="14.65" hidden="true" customHeight="false" outlineLevel="0" collapsed="false">
      <c r="A437" s="195" t="s">
        <v>801</v>
      </c>
      <c r="B437" s="116" t="s">
        <v>201</v>
      </c>
      <c r="C437" s="196" t="s">
        <v>869</v>
      </c>
      <c r="D437" s="262" t="s">
        <v>870</v>
      </c>
      <c r="E437" s="198" t="n">
        <v>0</v>
      </c>
      <c r="F437" s="198" t="n">
        <v>0</v>
      </c>
      <c r="G437" s="198" t="n">
        <v>0</v>
      </c>
      <c r="H437" s="198" t="n">
        <v>0</v>
      </c>
      <c r="I437" s="198" t="n">
        <v>0</v>
      </c>
      <c r="J437" s="198" t="n">
        <v>0</v>
      </c>
      <c r="K437" s="199" t="n">
        <f aca="false">SUM(E437:J437)</f>
        <v>0</v>
      </c>
      <c r="L437" s="198" t="n">
        <v>7759160</v>
      </c>
      <c r="M437" s="29"/>
      <c r="P437" s="223" t="n">
        <f aca="false">K437/$K$23</f>
        <v>0</v>
      </c>
      <c r="Q437" s="224" t="n">
        <f aca="false">RANK(P437,$P$397:$P$476)</f>
        <v>20</v>
      </c>
      <c r="R437" s="225" t="n">
        <f aca="false">L437/$L$23</f>
        <v>0.000111674935807044</v>
      </c>
      <c r="S437" s="224" t="n">
        <f aca="false">RANK(R437,$R$397:$R$476)</f>
        <v>29</v>
      </c>
      <c r="U437" s="263" t="n">
        <f aca="false">VLOOKUP(D437,DVactu!$A$2:$D$198,4,0)</f>
        <v>14.1339393987664</v>
      </c>
      <c r="V437" s="202" t="n">
        <f aca="false">IF(ISERROR(E437/$U437),0,E437/$U437)</f>
        <v>0</v>
      </c>
      <c r="W437" s="202" t="n">
        <f aca="false">IF(ISERROR(F437/$U437),0,F437/$U437)</f>
        <v>0</v>
      </c>
      <c r="X437" s="202" t="n">
        <f aca="false">IF(ISERROR(G437/$U437),0,G437/$U437)</f>
        <v>0</v>
      </c>
      <c r="Y437" s="202" t="n">
        <f aca="false">IF(ISERROR(H437/$U437),0,H437/$U437)</f>
        <v>0</v>
      </c>
      <c r="Z437" s="202" t="n">
        <f aca="false">IF(ISERROR(I437/$U437),0,I437/$U437)</f>
        <v>0</v>
      </c>
      <c r="AA437" s="202" t="n">
        <f aca="false">IF(ISERROR(J437/$U437),0,J437/$U437)</f>
        <v>0</v>
      </c>
      <c r="AB437" s="199" t="n">
        <f aca="false">SUM(V437:AA437)</f>
        <v>0</v>
      </c>
      <c r="AC437" s="202" t="n">
        <f aca="false">IF(ISERROR(L437/$U437),0,L437/$U437)</f>
        <v>548973.628730658</v>
      </c>
    </row>
    <row r="438" customFormat="false" ht="14.65" hidden="true" customHeight="false" outlineLevel="0" collapsed="false">
      <c r="A438" s="275" t="s">
        <v>801</v>
      </c>
      <c r="B438" s="275" t="s">
        <v>201</v>
      </c>
      <c r="C438" s="276" t="s">
        <v>124</v>
      </c>
      <c r="D438" s="265" t="s">
        <v>871</v>
      </c>
      <c r="E438" s="198" t="n">
        <v>2013480</v>
      </c>
      <c r="F438" s="198" t="n">
        <v>351000</v>
      </c>
      <c r="G438" s="198" t="n">
        <v>0</v>
      </c>
      <c r="H438" s="198" t="n">
        <v>2195124</v>
      </c>
      <c r="I438" s="198" t="n">
        <v>0</v>
      </c>
      <c r="J438" s="198" t="n">
        <v>8066560</v>
      </c>
      <c r="K438" s="274" t="n">
        <f aca="false">SUM(E438:J438)</f>
        <v>12626164</v>
      </c>
      <c r="L438" s="198" t="n">
        <v>1513259028.96</v>
      </c>
      <c r="M438" s="162" t="n">
        <f aca="false">K438*$O$15/1000</f>
        <v>89035.4998066667</v>
      </c>
      <c r="P438" s="271" t="n">
        <f aca="false">K438/$K$23</f>
        <v>0.00465239428682401</v>
      </c>
      <c r="Q438" s="272" t="n">
        <f aca="false">RANK(P438,$P$397:$P$476)</f>
        <v>13</v>
      </c>
      <c r="R438" s="225" t="n">
        <f aca="false">L438/$L$23</f>
        <v>0.0217798195833746</v>
      </c>
      <c r="S438" s="272" t="n">
        <f aca="false">RANK(R438,$R$397:$R$476)</f>
        <v>8</v>
      </c>
      <c r="U438" s="263" t="n">
        <f aca="false">VLOOKUP(D438,DVactu!$A$2:$D$198,4,0)</f>
        <v>11.5631229294548</v>
      </c>
      <c r="V438" s="202" t="n">
        <f aca="false">IF(ISERROR(E438/$U438),0,E438/$U438)</f>
        <v>174129.429591296</v>
      </c>
      <c r="W438" s="202" t="n">
        <f aca="false">IF(ISERROR(F438/$U438),0,F438/$U438)</f>
        <v>30355.1213752036</v>
      </c>
      <c r="X438" s="202" t="n">
        <f aca="false">IF(ISERROR(G438/$U438),0,G438/$U438)</f>
        <v>0</v>
      </c>
      <c r="Y438" s="202" t="n">
        <f aca="false">IF(ISERROR(H438/$U438),0,H438/$U438)</f>
        <v>189838.334625705</v>
      </c>
      <c r="Z438" s="202" t="n">
        <f aca="false">IF(ISERROR(I438/$U438),0,I438/$U438)</f>
        <v>0</v>
      </c>
      <c r="AA438" s="202" t="n">
        <f aca="false">IF(ISERROR(J438/$U438),0,J438/$U438)</f>
        <v>697610.848662001</v>
      </c>
      <c r="AB438" s="274" t="n">
        <f aca="false">SUM(V438:AA438)</f>
        <v>1091933.7342542</v>
      </c>
      <c r="AC438" s="202" t="n">
        <f aca="false">IF(ISERROR(L438/$U438),0,L438/$U438)</f>
        <v>130869405.97209</v>
      </c>
    </row>
    <row r="439" customFormat="false" ht="14.65" hidden="true" customHeight="false" outlineLevel="0" collapsed="false">
      <c r="A439" s="195" t="s">
        <v>801</v>
      </c>
      <c r="B439" s="116" t="s">
        <v>201</v>
      </c>
      <c r="C439" s="196" t="s">
        <v>202</v>
      </c>
      <c r="D439" s="262" t="s">
        <v>872</v>
      </c>
      <c r="E439" s="198" t="n">
        <v>0</v>
      </c>
      <c r="F439" s="198" t="n">
        <v>0</v>
      </c>
      <c r="G439" s="198" t="n">
        <v>580800</v>
      </c>
      <c r="H439" s="198" t="n">
        <v>193200</v>
      </c>
      <c r="I439" s="198" t="n">
        <v>506000</v>
      </c>
      <c r="J439" s="198" t="n">
        <v>5897200</v>
      </c>
      <c r="K439" s="199" t="n">
        <f aca="false">SUM(E439:J439)</f>
        <v>7177200</v>
      </c>
      <c r="L439" s="198" t="n">
        <v>395392279.1</v>
      </c>
      <c r="M439" s="29"/>
      <c r="P439" s="223" t="n">
        <f aca="false">K439/$K$23</f>
        <v>0.00264460086811745</v>
      </c>
      <c r="Q439" s="224" t="n">
        <f aca="false">RANK(P439,$P$397:$P$476)</f>
        <v>17</v>
      </c>
      <c r="R439" s="225" t="n">
        <f aca="false">L439/$L$23</f>
        <v>0.00569074582649323</v>
      </c>
      <c r="S439" s="224" t="n">
        <f aca="false">RANK(R439,$R$397:$R$476)</f>
        <v>12</v>
      </c>
      <c r="U439" s="263" t="n">
        <f aca="false">VLOOKUP(D439,DVactu!$A$2:$D$198,4,0)</f>
        <v>10.3850737604984</v>
      </c>
      <c r="V439" s="202" t="n">
        <f aca="false">IF(ISERROR(E439/$U439),0,E439/$U439)</f>
        <v>0</v>
      </c>
      <c r="W439" s="202" t="n">
        <f aca="false">IF(ISERROR(F439/$U439),0,F439/$U439)</f>
        <v>0</v>
      </c>
      <c r="X439" s="202" t="n">
        <f aca="false">IF(ISERROR(G439/$U439),0,G439/$U439)</f>
        <v>55926.420302298</v>
      </c>
      <c r="Y439" s="202" t="n">
        <f aca="false">IF(ISERROR(H439/$U439),0,H439/$U439)</f>
        <v>18603.623282376</v>
      </c>
      <c r="Z439" s="202" t="n">
        <f aca="false">IF(ISERROR(I439/$U439),0,I439/$U439)</f>
        <v>48723.7752633657</v>
      </c>
      <c r="AA439" s="202" t="n">
        <f aca="false">IF(ISERROR(J439/$U439),0,J439/$U439)</f>
        <v>567853.453523953</v>
      </c>
      <c r="AB439" s="199" t="n">
        <f aca="false">SUM(V439:AA439)</f>
        <v>691107.272371993</v>
      </c>
      <c r="AC439" s="202" t="n">
        <f aca="false">IF(ISERROR(L439/$U439),0,L439/$U439)</f>
        <v>38073131.5172695</v>
      </c>
    </row>
    <row r="440" customFormat="false" ht="14.65" hidden="true" customHeight="false" outlineLevel="0" collapsed="false">
      <c r="A440" s="195" t="s">
        <v>801</v>
      </c>
      <c r="B440" s="116" t="s">
        <v>201</v>
      </c>
      <c r="C440" s="196" t="s">
        <v>212</v>
      </c>
      <c r="D440" s="262" t="s">
        <v>873</v>
      </c>
      <c r="E440" s="198" t="n">
        <v>821100</v>
      </c>
      <c r="F440" s="198" t="n">
        <v>97500</v>
      </c>
      <c r="G440" s="198" t="n">
        <v>3333450</v>
      </c>
      <c r="H440" s="198" t="n">
        <v>4178910</v>
      </c>
      <c r="I440" s="198" t="n">
        <v>667200</v>
      </c>
      <c r="J440" s="198" t="n">
        <v>3060165</v>
      </c>
      <c r="K440" s="199" t="n">
        <f aca="false">SUM(E440:J440)</f>
        <v>12158325</v>
      </c>
      <c r="L440" s="198" t="n">
        <v>337898314.5</v>
      </c>
      <c r="M440" s="29"/>
      <c r="P440" s="223" t="n">
        <f aca="false">K440/$K$23</f>
        <v>0.00448000847821631</v>
      </c>
      <c r="Q440" s="224" t="n">
        <f aca="false">RANK(P440,$P$397:$P$476)</f>
        <v>14</v>
      </c>
      <c r="R440" s="225" t="n">
        <f aca="false">L440/$L$23</f>
        <v>0.00486325486020339</v>
      </c>
      <c r="S440" s="224" t="n">
        <f aca="false">RANK(R440,$R$397:$R$476)</f>
        <v>13</v>
      </c>
      <c r="U440" s="263" t="n">
        <f aca="false">VLOOKUP(D440,DVactu!$A$2:$D$198,4,0)</f>
        <v>10.985647846633</v>
      </c>
      <c r="V440" s="202" t="n">
        <f aca="false">IF(ISERROR(E440/$U440),0,E440/$U440)</f>
        <v>74742.9747852021</v>
      </c>
      <c r="W440" s="202" t="n">
        <f aca="false">IF(ISERROR(F440/$U440),0,F440/$U440)</f>
        <v>8875.21622403751</v>
      </c>
      <c r="X440" s="202" t="n">
        <f aca="false">IF(ISERROR(G440/$U440),0,G440/$U440)</f>
        <v>303436.81561044</v>
      </c>
      <c r="Y440" s="202" t="n">
        <f aca="false">IF(ISERROR(H440/$U440),0,H440/$U440)</f>
        <v>380397.22903377</v>
      </c>
      <c r="Z440" s="202" t="n">
        <f aca="false">IF(ISERROR(I440/$U440),0,I440/$U440)</f>
        <v>60733.787330029</v>
      </c>
      <c r="AA440" s="202" t="n">
        <f aca="false">IF(ISERROR(J440/$U440),0,J440/$U440)</f>
        <v>278560.267243403</v>
      </c>
      <c r="AB440" s="199" t="n">
        <f aca="false">SUM(V440:AA440)</f>
        <v>1106746.29022688</v>
      </c>
      <c r="AC440" s="202" t="n">
        <f aca="false">IF(ISERROR(L440/$U440),0,L440/$U440)</f>
        <v>30758160.0300034</v>
      </c>
    </row>
    <row r="441" customFormat="false" ht="28.95" hidden="false" customHeight="false" outlineLevel="0" collapsed="false">
      <c r="A441" s="264" t="s">
        <v>801</v>
      </c>
      <c r="B441" s="264" t="s">
        <v>201</v>
      </c>
      <c r="C441" s="264" t="s">
        <v>874</v>
      </c>
      <c r="D441" s="265" t="s">
        <v>875</v>
      </c>
      <c r="E441" s="266" t="n">
        <v>7827820</v>
      </c>
      <c r="F441" s="266" t="n">
        <v>929500</v>
      </c>
      <c r="G441" s="266" t="n">
        <v>30001050</v>
      </c>
      <c r="H441" s="266" t="n">
        <v>73924623</v>
      </c>
      <c r="I441" s="266" t="n">
        <v>8532000</v>
      </c>
      <c r="J441" s="266" t="n">
        <v>30978233</v>
      </c>
      <c r="K441" s="267" t="n">
        <f aca="false">SUM(E441:J441)</f>
        <v>152193226</v>
      </c>
      <c r="L441" s="266" t="n">
        <v>3842525108.5</v>
      </c>
      <c r="M441" s="268" t="n">
        <f aca="false">K441*$O$15/1000</f>
        <v>1073215.89867667</v>
      </c>
      <c r="O441" s="277"/>
      <c r="P441" s="271" t="n">
        <f aca="false">K441/$K$23</f>
        <v>0.0560790193391845</v>
      </c>
      <c r="Q441" s="272" t="n">
        <f aca="false">RANK(P441,$P$397:$P$476)</f>
        <v>4</v>
      </c>
      <c r="R441" s="225" t="n">
        <f aca="false">L441/$L$23</f>
        <v>0.0553041495250376</v>
      </c>
      <c r="S441" s="272" t="n">
        <f aca="false">RANK(R441,$R$397:$R$476)</f>
        <v>3</v>
      </c>
      <c r="U441" s="263" t="n">
        <f aca="false">VLOOKUP(D441,DVactu!$A$2:$D$198,4,0)</f>
        <v>10.985647846633</v>
      </c>
      <c r="V441" s="202" t="n">
        <f aca="false">IF(ISERROR(E441/$U441),0,E441/$U441)</f>
        <v>712549.69295226</v>
      </c>
      <c r="W441" s="202" t="n">
        <f aca="false">IF(ISERROR(F441/$U441),0,F441/$U441)</f>
        <v>84610.3946691576</v>
      </c>
      <c r="X441" s="202" t="n">
        <f aca="false">IF(ISERROR(G441/$U441),0,G441/$U441)</f>
        <v>2730931.34049396</v>
      </c>
      <c r="Y441" s="202" t="n">
        <f aca="false">IF(ISERROR(H441/$U441),0,H441/$U441)</f>
        <v>6729200.13749187</v>
      </c>
      <c r="Z441" s="202" t="n">
        <f aca="false">IF(ISERROR(I441/$U441),0,I441/$U441)</f>
        <v>776649.690497314</v>
      </c>
      <c r="AA441" s="202" t="n">
        <f aca="false">IF(ISERROR(J441/$U441),0,J441/$U441)</f>
        <v>2819882.21654989</v>
      </c>
      <c r="AB441" s="273" t="n">
        <f aca="false">SUM(V441:AA441)</f>
        <v>13853823.4726544</v>
      </c>
      <c r="AC441" s="202" t="n">
        <f aca="false">IF(ISERROR(L441/$U441),0,L441/$U441)</f>
        <v>349776832.658777</v>
      </c>
    </row>
    <row r="442" customFormat="false" ht="19.3" hidden="false" customHeight="false" outlineLevel="0" collapsed="false">
      <c r="A442" s="264" t="s">
        <v>801</v>
      </c>
      <c r="B442" s="264" t="s">
        <v>201</v>
      </c>
      <c r="C442" s="264" t="s">
        <v>876</v>
      </c>
      <c r="D442" s="265" t="s">
        <v>877</v>
      </c>
      <c r="E442" s="266" t="n">
        <v>99204056</v>
      </c>
      <c r="F442" s="266" t="n">
        <v>5168000</v>
      </c>
      <c r="G442" s="266" t="n">
        <v>330412904</v>
      </c>
      <c r="H442" s="266" t="n">
        <v>728855500.4</v>
      </c>
      <c r="I442" s="266" t="n">
        <v>76486400</v>
      </c>
      <c r="J442" s="266" t="n">
        <v>303272440</v>
      </c>
      <c r="K442" s="267" t="n">
        <f aca="false">SUM(E442:J442)</f>
        <v>1543399300.4</v>
      </c>
      <c r="L442" s="266" t="n">
        <v>41776436531.44</v>
      </c>
      <c r="M442" s="268" t="n">
        <f aca="false">K442*$O$15/1000</f>
        <v>10883537.3999873</v>
      </c>
      <c r="N442" s="269" t="n">
        <f aca="false">90400*1000*(O15/1000)</f>
        <v>637470.666666667</v>
      </c>
      <c r="O442" s="270" t="s">
        <v>878</v>
      </c>
      <c r="P442" s="271" t="n">
        <f aca="false">K442/$K$23</f>
        <v>0.568700207558617</v>
      </c>
      <c r="Q442" s="272" t="n">
        <f aca="false">RANK(P442,$P$397:$P$476)</f>
        <v>1</v>
      </c>
      <c r="R442" s="225" t="n">
        <f aca="false">L442/$L$23</f>
        <v>0.601273961085426</v>
      </c>
      <c r="S442" s="272" t="n">
        <f aca="false">RANK(R442,$R$397:$R$476)</f>
        <v>1</v>
      </c>
      <c r="U442" s="263" t="n">
        <f aca="false">VLOOKUP(D442,DVactu!$A$2:$D$198,4,0)</f>
        <v>10.985647846633</v>
      </c>
      <c r="V442" s="202" t="n">
        <f aca="false">IF(ISERROR(E442/$U442),0,E442/$U442)</f>
        <v>9030332.79283617</v>
      </c>
      <c r="W442" s="202" t="n">
        <f aca="false">IF(ISERROR(F442/$U442),0,F442/$U442)</f>
        <v>470431.973803342</v>
      </c>
      <c r="X442" s="202" t="n">
        <f aca="false">IF(ISERROR(G442/$U442),0,G442/$U442)</f>
        <v>30076779.1406374</v>
      </c>
      <c r="Y442" s="202" t="n">
        <f aca="false">IF(ISERROR(H442/$U442),0,H442/$U442)</f>
        <v>66346155.509016</v>
      </c>
      <c r="Z442" s="202" t="n">
        <f aca="false">IF(ISERROR(I442/$U442),0,I442/$U442)</f>
        <v>6962393.21228947</v>
      </c>
      <c r="AA442" s="202" t="n">
        <f aca="false">IF(ISERROR(J442/$U442),0,J442/$U442)</f>
        <v>27606240.8183738</v>
      </c>
      <c r="AB442" s="273" t="n">
        <f aca="false">SUM(V442:AA442)</f>
        <v>140492333.446956</v>
      </c>
      <c r="AC442" s="202" t="n">
        <f aca="false">IF(ISERROR(L442/$U442),0,L442/$U442)</f>
        <v>3802819561.91087</v>
      </c>
    </row>
    <row r="443" customFormat="false" ht="14.65" hidden="true" customHeight="false" outlineLevel="0" collapsed="false">
      <c r="A443" s="195" t="s">
        <v>801</v>
      </c>
      <c r="B443" s="116" t="s">
        <v>201</v>
      </c>
      <c r="C443" s="196" t="s">
        <v>879</v>
      </c>
      <c r="D443" s="262" t="s">
        <v>880</v>
      </c>
      <c r="E443" s="198" t="n">
        <v>0</v>
      </c>
      <c r="F443" s="198" t="n">
        <v>0</v>
      </c>
      <c r="G443" s="198" t="n">
        <v>0</v>
      </c>
      <c r="H443" s="198" t="n">
        <v>0</v>
      </c>
      <c r="I443" s="198" t="n">
        <v>0</v>
      </c>
      <c r="J443" s="198" t="n">
        <v>0</v>
      </c>
      <c r="K443" s="199" t="n">
        <f aca="false">SUM(E443:J443)</f>
        <v>0</v>
      </c>
      <c r="L443" s="198" t="n">
        <v>30881800</v>
      </c>
      <c r="M443" s="29"/>
      <c r="P443" s="223" t="n">
        <f aca="false">K443/$K$23</f>
        <v>0</v>
      </c>
      <c r="Q443" s="224" t="n">
        <f aca="false">RANK(P443,$P$397:$P$476)</f>
        <v>20</v>
      </c>
      <c r="R443" s="225" t="n">
        <f aca="false">L443/$L$23</f>
        <v>0.00044447118407224</v>
      </c>
      <c r="S443" s="224" t="n">
        <f aca="false">RANK(R443,$R$397:$R$476)</f>
        <v>20</v>
      </c>
      <c r="U443" s="263" t="n">
        <f aca="false">VLOOKUP(D443,DVactu!$A$2:$D$198,4,0)</f>
        <v>11.5631229294548</v>
      </c>
      <c r="V443" s="202" t="n">
        <f aca="false">IF(ISERROR(E443/$U443),0,E443/$U443)</f>
        <v>0</v>
      </c>
      <c r="W443" s="202" t="n">
        <f aca="false">IF(ISERROR(F443/$U443),0,F443/$U443)</f>
        <v>0</v>
      </c>
      <c r="X443" s="202" t="n">
        <f aca="false">IF(ISERROR(G443/$U443),0,G443/$U443)</f>
        <v>0</v>
      </c>
      <c r="Y443" s="202" t="n">
        <f aca="false">IF(ISERROR(H443/$U443),0,H443/$U443)</f>
        <v>0</v>
      </c>
      <c r="Z443" s="202" t="n">
        <f aca="false">IF(ISERROR(I443/$U443),0,I443/$U443)</f>
        <v>0</v>
      </c>
      <c r="AA443" s="202" t="n">
        <f aca="false">IF(ISERROR(J443/$U443),0,J443/$U443)</f>
        <v>0</v>
      </c>
      <c r="AB443" s="199" t="n">
        <f aca="false">SUM(V443:AA443)</f>
        <v>0</v>
      </c>
      <c r="AC443" s="202" t="n">
        <f aca="false">IF(ISERROR(L443/$U443),0,L443/$U443)</f>
        <v>2670714.49368878</v>
      </c>
    </row>
    <row r="444" customFormat="false" ht="14.65" hidden="true" customHeight="false" outlineLevel="0" collapsed="false">
      <c r="A444" s="195" t="s">
        <v>801</v>
      </c>
      <c r="B444" s="116" t="s">
        <v>201</v>
      </c>
      <c r="C444" s="196" t="s">
        <v>881</v>
      </c>
      <c r="D444" s="262" t="s">
        <v>882</v>
      </c>
      <c r="E444" s="198" t="n">
        <v>0</v>
      </c>
      <c r="F444" s="198" t="n">
        <v>0</v>
      </c>
      <c r="G444" s="198" t="n">
        <v>0</v>
      </c>
      <c r="H444" s="198" t="n">
        <v>0</v>
      </c>
      <c r="I444" s="198" t="n">
        <v>0</v>
      </c>
      <c r="J444" s="198" t="n">
        <v>0</v>
      </c>
      <c r="K444" s="199" t="n">
        <f aca="false">SUM(E444:J444)</f>
        <v>0</v>
      </c>
      <c r="L444" s="198" t="n">
        <v>0</v>
      </c>
      <c r="M444" s="29"/>
      <c r="P444" s="223" t="n">
        <f aca="false">K444/$K$23</f>
        <v>0</v>
      </c>
      <c r="Q444" s="224" t="n">
        <f aca="false">RANK(P444,$P$397:$P$476)</f>
        <v>20</v>
      </c>
      <c r="R444" s="225" t="n">
        <f aca="false">L444/$L$23</f>
        <v>0</v>
      </c>
      <c r="S444" s="224" t="n">
        <f aca="false">RANK(R444,$R$397:$R$476)</f>
        <v>43</v>
      </c>
      <c r="U444" s="263" t="e">
        <f aca="false">VLOOKUP(D444,DVactu!$A$2:$D$198,4,0)</f>
        <v>#N/A</v>
      </c>
      <c r="V444" s="202" t="n">
        <f aca="false">IF(ISERROR(E444/$U444),0,E444/$U444)</f>
        <v>0</v>
      </c>
      <c r="W444" s="202" t="n">
        <f aca="false">IF(ISERROR(F444/$U444),0,F444/$U444)</f>
        <v>0</v>
      </c>
      <c r="X444" s="202" t="n">
        <f aca="false">IF(ISERROR(G444/$U444),0,G444/$U444)</f>
        <v>0</v>
      </c>
      <c r="Y444" s="202" t="n">
        <f aca="false">IF(ISERROR(H444/$U444),0,H444/$U444)</f>
        <v>0</v>
      </c>
      <c r="Z444" s="202" t="n">
        <f aca="false">IF(ISERROR(I444/$U444),0,I444/$U444)</f>
        <v>0</v>
      </c>
      <c r="AA444" s="202" t="n">
        <f aca="false">IF(ISERROR(J444/$U444),0,J444/$U444)</f>
        <v>0</v>
      </c>
      <c r="AB444" s="199" t="n">
        <f aca="false">SUM(V444:AA444)</f>
        <v>0</v>
      </c>
      <c r="AC444" s="202" t="n">
        <f aca="false">IF(ISERROR(L444/$U444),0,L444/$U444)</f>
        <v>0</v>
      </c>
    </row>
    <row r="445" customFormat="false" ht="14.65" hidden="true" customHeight="false" outlineLevel="0" collapsed="false">
      <c r="A445" s="195" t="s">
        <v>801</v>
      </c>
      <c r="B445" s="116" t="s">
        <v>201</v>
      </c>
      <c r="C445" s="196" t="s">
        <v>883</v>
      </c>
      <c r="D445" s="262" t="s">
        <v>884</v>
      </c>
      <c r="E445" s="198" t="n">
        <v>0</v>
      </c>
      <c r="F445" s="198" t="n">
        <v>0</v>
      </c>
      <c r="G445" s="198" t="n">
        <v>0</v>
      </c>
      <c r="H445" s="198" t="n">
        <v>0</v>
      </c>
      <c r="I445" s="198" t="n">
        <v>7642800</v>
      </c>
      <c r="J445" s="198" t="n">
        <v>0</v>
      </c>
      <c r="K445" s="199" t="n">
        <f aca="false">SUM(E445:J445)</f>
        <v>7642800</v>
      </c>
      <c r="L445" s="198" t="n">
        <v>80645050</v>
      </c>
      <c r="M445" s="29"/>
      <c r="P445" s="223" t="n">
        <f aca="false">K445/$K$23</f>
        <v>0.00281616166678483</v>
      </c>
      <c r="Q445" s="224" t="n">
        <f aca="false">RANK(P445,$P$397:$P$476)</f>
        <v>16</v>
      </c>
      <c r="R445" s="225" t="n">
        <f aca="false">L445/$L$23</f>
        <v>0.00116069661946729</v>
      </c>
      <c r="S445" s="224" t="n">
        <f aca="false">RANK(R445,$R$397:$R$476)</f>
        <v>17</v>
      </c>
      <c r="U445" s="263" t="n">
        <f aca="false">VLOOKUP(D445,DVactu!$A$2:$D$198,4,0)</f>
        <v>11.5631229294548</v>
      </c>
      <c r="V445" s="202" t="n">
        <f aca="false">IF(ISERROR(E445/$U445),0,E445/$U445)</f>
        <v>0</v>
      </c>
      <c r="W445" s="202" t="n">
        <f aca="false">IF(ISERROR(F445/$U445),0,F445/$U445)</f>
        <v>0</v>
      </c>
      <c r="X445" s="202" t="n">
        <f aca="false">IF(ISERROR(G445/$U445),0,G445/$U445)</f>
        <v>0</v>
      </c>
      <c r="Y445" s="202" t="n">
        <f aca="false">IF(ISERROR(H445/$U445),0,H445/$U445)</f>
        <v>0</v>
      </c>
      <c r="Z445" s="202" t="n">
        <f aca="false">IF(ISERROR(I445/$U445),0,I445/$U445)</f>
        <v>660963.30953392</v>
      </c>
      <c r="AA445" s="202" t="n">
        <f aca="false">IF(ISERROR(J445/$U445),0,J445/$U445)</f>
        <v>0</v>
      </c>
      <c r="AB445" s="199" t="n">
        <f aca="false">SUM(V445:AA445)</f>
        <v>660963.30953392</v>
      </c>
      <c r="AC445" s="202" t="n">
        <f aca="false">IF(ISERROR(L445/$U445),0,L445/$U445)</f>
        <v>6974331.28506941</v>
      </c>
    </row>
    <row r="446" customFormat="false" ht="28.95" hidden="false" customHeight="false" outlineLevel="0" collapsed="false">
      <c r="A446" s="264" t="s">
        <v>801</v>
      </c>
      <c r="B446" s="264" t="s">
        <v>201</v>
      </c>
      <c r="C446" s="264" t="s">
        <v>885</v>
      </c>
      <c r="D446" s="265" t="s">
        <v>886</v>
      </c>
      <c r="E446" s="266" t="n">
        <v>36217600</v>
      </c>
      <c r="F446" s="266" t="n">
        <v>3959200</v>
      </c>
      <c r="G446" s="266" t="n">
        <v>119756500</v>
      </c>
      <c r="H446" s="266" t="n">
        <v>192998400</v>
      </c>
      <c r="I446" s="266" t="n">
        <v>7372800</v>
      </c>
      <c r="J446" s="266" t="n">
        <v>108014000</v>
      </c>
      <c r="K446" s="267" t="n">
        <f aca="false">SUM(E446:J446)</f>
        <v>468318500</v>
      </c>
      <c r="L446" s="266" t="n">
        <v>8011807200</v>
      </c>
      <c r="M446" s="268" t="n">
        <f aca="false">K446*$O$15/1000</f>
        <v>3302425.95583333</v>
      </c>
      <c r="N446" s="269" t="n">
        <f aca="false">58000*1*(O15/1000)</f>
        <v>408.996666666667</v>
      </c>
      <c r="O446" s="270" t="s">
        <v>887</v>
      </c>
      <c r="P446" s="271" t="n">
        <f aca="false">K446/$K$23</f>
        <v>0.172562491174199</v>
      </c>
      <c r="Q446" s="272" t="n">
        <f aca="false">RANK(P446,$P$397:$P$476)</f>
        <v>2</v>
      </c>
      <c r="R446" s="225" t="n">
        <f aca="false">L446/$L$23</f>
        <v>0.115311200536967</v>
      </c>
      <c r="S446" s="272" t="n">
        <f aca="false">RANK(R446,$R$397:$R$476)</f>
        <v>2</v>
      </c>
      <c r="U446" s="263" t="n">
        <f aca="false">VLOOKUP(D446,DVactu!$A$2:$D$198,4,0)</f>
        <v>4.62989522425685</v>
      </c>
      <c r="V446" s="202" t="n">
        <f aca="false">IF(ISERROR(E446/$U446),0,E446/$U446)</f>
        <v>7822552.83235126</v>
      </c>
      <c r="W446" s="202" t="n">
        <f aca="false">IF(ISERROR(F446/$U446),0,F446/$U446)</f>
        <v>855138.142059251</v>
      </c>
      <c r="X446" s="202" t="n">
        <f aca="false">IF(ISERROR(G446/$U446),0,G446/$U446)</f>
        <v>25865920.1125274</v>
      </c>
      <c r="Y446" s="202" t="n">
        <f aca="false">IF(ISERROR(H446/$U446),0,H446/$U446)</f>
        <v>41685262.9815135</v>
      </c>
      <c r="Z446" s="202" t="n">
        <f aca="false">IF(ISERROR(I446/$U446),0,I446/$U446)</f>
        <v>1592433.44457831</v>
      </c>
      <c r="AA446" s="202" t="n">
        <f aca="false">IF(ISERROR(J446/$U446),0,J446/$U446)</f>
        <v>23329685.6123429</v>
      </c>
      <c r="AB446" s="273" t="n">
        <f aca="false">SUM(V446:AA446)</f>
        <v>101150993.125373</v>
      </c>
      <c r="AC446" s="202" t="n">
        <f aca="false">IF(ISERROR(L446/$U446),0,L446/$U446)</f>
        <v>1730451081.92183</v>
      </c>
    </row>
    <row r="447" customFormat="false" ht="14.65" hidden="true" customHeight="false" outlineLevel="0" collapsed="false">
      <c r="A447" s="195" t="s">
        <v>801</v>
      </c>
      <c r="B447" s="116" t="s">
        <v>201</v>
      </c>
      <c r="C447" s="196" t="s">
        <v>888</v>
      </c>
      <c r="D447" s="262" t="s">
        <v>889</v>
      </c>
      <c r="E447" s="198" t="n">
        <v>0</v>
      </c>
      <c r="F447" s="198" t="n">
        <v>0</v>
      </c>
      <c r="G447" s="198" t="n">
        <v>1060000</v>
      </c>
      <c r="H447" s="198" t="n">
        <v>13604000</v>
      </c>
      <c r="I447" s="198" t="n">
        <v>0</v>
      </c>
      <c r="J447" s="198" t="n">
        <v>1757500</v>
      </c>
      <c r="K447" s="199" t="n">
        <f aca="false">SUM(E447:J447)</f>
        <v>16421500</v>
      </c>
      <c r="L447" s="198" t="n">
        <v>276011150</v>
      </c>
      <c r="M447" s="29"/>
      <c r="P447" s="223" t="n">
        <f aca="false">K447/$K$23</f>
        <v>0.00605087125282711</v>
      </c>
      <c r="Q447" s="224" t="n">
        <f aca="false">RANK(P447,$P$397:$P$476)</f>
        <v>12</v>
      </c>
      <c r="R447" s="225" t="n">
        <f aca="false">L447/$L$23</f>
        <v>0.00397253407047648</v>
      </c>
      <c r="S447" s="224" t="n">
        <f aca="false">RANK(R447,$R$397:$R$476)</f>
        <v>16</v>
      </c>
      <c r="U447" s="263" t="n">
        <f aca="false">VLOOKUP(D447,DVactu!$A$2:$D$198,4,0)</f>
        <v>11.5631229294548</v>
      </c>
      <c r="V447" s="202" t="n">
        <f aca="false">IF(ISERROR(E447/$U447),0,E447/$U447)</f>
        <v>0</v>
      </c>
      <c r="W447" s="202" t="n">
        <f aca="false">IF(ISERROR(F447/$U447),0,F447/$U447)</f>
        <v>0</v>
      </c>
      <c r="X447" s="202" t="n">
        <f aca="false">IF(ISERROR(G447/$U447),0,G447/$U447)</f>
        <v>91670.7369165692</v>
      </c>
      <c r="Y447" s="202" t="n">
        <f aca="false">IF(ISERROR(H447/$U447),0,H447/$U447)</f>
        <v>1176498.77831416</v>
      </c>
      <c r="Z447" s="202" t="n">
        <f aca="false">IF(ISERROR(I447/$U447),0,I447/$U447)</f>
        <v>0</v>
      </c>
      <c r="AA447" s="202" t="n">
        <f aca="false">IF(ISERROR(J447/$U447),0,J447/$U447)</f>
        <v>151991.811444217</v>
      </c>
      <c r="AB447" s="199" t="n">
        <f aca="false">SUM(V447:AA447)</f>
        <v>1420161.32667494</v>
      </c>
      <c r="AC447" s="202" t="n">
        <f aca="false">IF(ISERROR(L447/$U447),0,L447/$U447)</f>
        <v>23869948.6015941</v>
      </c>
    </row>
    <row r="448" customFormat="false" ht="14.65" hidden="true" customHeight="false" outlineLevel="0" collapsed="false">
      <c r="A448" s="195" t="s">
        <v>801</v>
      </c>
      <c r="B448" s="116" t="s">
        <v>201</v>
      </c>
      <c r="C448" s="196" t="s">
        <v>890</v>
      </c>
      <c r="D448" s="262" t="s">
        <v>891</v>
      </c>
      <c r="E448" s="198" t="n">
        <v>0</v>
      </c>
      <c r="F448" s="198" t="n">
        <v>0</v>
      </c>
      <c r="G448" s="198" t="n">
        <v>0</v>
      </c>
      <c r="H448" s="198" t="n">
        <v>655600</v>
      </c>
      <c r="I448" s="198" t="n">
        <v>0</v>
      </c>
      <c r="J448" s="198" t="n">
        <v>399100</v>
      </c>
      <c r="K448" s="199" t="n">
        <f aca="false">SUM(E448:J448)</f>
        <v>1054700</v>
      </c>
      <c r="L448" s="198" t="n">
        <v>34778884</v>
      </c>
      <c r="M448" s="29"/>
      <c r="P448" s="223" t="n">
        <f aca="false">K448/$K$23</f>
        <v>0.000388627951792269</v>
      </c>
      <c r="Q448" s="224" t="n">
        <f aca="false">RANK(P448,$P$397:$P$476)</f>
        <v>18</v>
      </c>
      <c r="R448" s="225" t="n">
        <f aca="false">L448/$L$23</f>
        <v>0.000500560581060401</v>
      </c>
      <c r="S448" s="224" t="n">
        <f aca="false">RANK(R448,$R$397:$R$476)</f>
        <v>19</v>
      </c>
      <c r="U448" s="263" t="n">
        <f aca="false">VLOOKUP(D448,DVactu!$A$2:$D$198,4,0)</f>
        <v>14.1339393987664</v>
      </c>
      <c r="V448" s="202" t="n">
        <f aca="false">IF(ISERROR(E448/$U448),0,E448/$U448)</f>
        <v>0</v>
      </c>
      <c r="W448" s="202" t="n">
        <f aca="false">IF(ISERROR(F448/$U448),0,F448/$U448)</f>
        <v>0</v>
      </c>
      <c r="X448" s="202" t="n">
        <f aca="false">IF(ISERROR(G448/$U448),0,G448/$U448)</f>
        <v>0</v>
      </c>
      <c r="Y448" s="202" t="n">
        <f aca="false">IF(ISERROR(H448/$U448),0,H448/$U448)</f>
        <v>46384.8033802395</v>
      </c>
      <c r="Z448" s="202" t="n">
        <f aca="false">IF(ISERROR(I448/$U448),0,I448/$U448)</f>
        <v>0</v>
      </c>
      <c r="AA448" s="202" t="n">
        <f aca="false">IF(ISERROR(J448/$U448),0,J448/$U448)</f>
        <v>28236.9966886113</v>
      </c>
      <c r="AB448" s="199" t="n">
        <f aca="false">SUM(V448:AA448)</f>
        <v>74621.8000688508</v>
      </c>
      <c r="AC448" s="202" t="n">
        <f aca="false">IF(ISERROR(L448/$U448),0,L448/$U448)</f>
        <v>2460664.57615033</v>
      </c>
    </row>
    <row r="449" customFormat="false" ht="14.65" hidden="true" customHeight="false" outlineLevel="0" collapsed="false">
      <c r="A449" s="195" t="s">
        <v>801</v>
      </c>
      <c r="B449" s="116" t="s">
        <v>201</v>
      </c>
      <c r="C449" s="196" t="s">
        <v>892</v>
      </c>
      <c r="D449" s="262" t="s">
        <v>893</v>
      </c>
      <c r="E449" s="198" t="n">
        <v>0</v>
      </c>
      <c r="F449" s="198" t="n">
        <v>0</v>
      </c>
      <c r="G449" s="198" t="n">
        <v>0</v>
      </c>
      <c r="H449" s="198" t="n">
        <v>15174600</v>
      </c>
      <c r="I449" s="198" t="n">
        <v>0</v>
      </c>
      <c r="J449" s="198" t="n">
        <v>3582600</v>
      </c>
      <c r="K449" s="199" t="n">
        <f aca="false">SUM(E449:J449)</f>
        <v>18757200</v>
      </c>
      <c r="L449" s="198" t="n">
        <v>291557370</v>
      </c>
      <c r="M449" s="29"/>
      <c r="P449" s="223" t="n">
        <f aca="false">K449/$K$23</f>
        <v>0.0069115124844581</v>
      </c>
      <c r="Q449" s="224" t="n">
        <f aca="false">RANK(P449,$P$397:$P$476)</f>
        <v>11</v>
      </c>
      <c r="R449" s="225" t="n">
        <f aca="false">L449/$L$23</f>
        <v>0.00419628549724719</v>
      </c>
      <c r="S449" s="224" t="n">
        <f aca="false">RANK(R449,$R$397:$R$476)</f>
        <v>15</v>
      </c>
      <c r="U449" s="263" t="n">
        <f aca="false">VLOOKUP(D449,DVactu!$A$2:$D$198,4,0)</f>
        <v>10.3850737604984</v>
      </c>
      <c r="V449" s="202" t="n">
        <f aca="false">IF(ISERROR(E449/$U449),0,E449/$U449)</f>
        <v>0</v>
      </c>
      <c r="W449" s="202" t="n">
        <f aca="false">IF(ISERROR(F449/$U449),0,F449/$U449)</f>
        <v>0</v>
      </c>
      <c r="X449" s="202" t="n">
        <f aca="false">IF(ISERROR(G449/$U449),0,G449/$U449)</f>
        <v>0</v>
      </c>
      <c r="Y449" s="202" t="n">
        <f aca="false">IF(ISERROR(H449/$U449),0,H449/$U449)</f>
        <v>1461193.28085271</v>
      </c>
      <c r="Z449" s="202" t="n">
        <f aca="false">IF(ISERROR(I449/$U449),0,I449/$U449)</f>
        <v>0</v>
      </c>
      <c r="AA449" s="202" t="n">
        <f aca="false">IF(ISERROR(J449/$U449),0,J449/$U449)</f>
        <v>344975.883910146</v>
      </c>
      <c r="AB449" s="199" t="n">
        <f aca="false">SUM(V449:AA449)</f>
        <v>1806169.16476285</v>
      </c>
      <c r="AC449" s="202" t="n">
        <f aca="false">IF(ISERROR(L449/$U449),0,L449/$U449)</f>
        <v>28074655.6763991</v>
      </c>
    </row>
    <row r="450" customFormat="false" ht="19.3" hidden="true" customHeight="false" outlineLevel="0" collapsed="false">
      <c r="A450" s="264" t="s">
        <v>801</v>
      </c>
      <c r="B450" s="264" t="s">
        <v>201</v>
      </c>
      <c r="C450" s="264" t="s">
        <v>894</v>
      </c>
      <c r="D450" s="265" t="s">
        <v>895</v>
      </c>
      <c r="E450" s="266" t="n">
        <v>0</v>
      </c>
      <c r="F450" s="266" t="n">
        <v>0</v>
      </c>
      <c r="G450" s="266" t="n">
        <v>3080000</v>
      </c>
      <c r="H450" s="266" t="n">
        <v>0</v>
      </c>
      <c r="I450" s="266" t="n">
        <v>4059000</v>
      </c>
      <c r="J450" s="266" t="n">
        <v>12039000</v>
      </c>
      <c r="K450" s="267" t="n">
        <f aca="false">SUM(E450:J450)</f>
        <v>19178000</v>
      </c>
      <c r="L450" s="266" t="n">
        <v>328611660</v>
      </c>
      <c r="M450" s="268" t="n">
        <f aca="false">K450*$O$15/1000</f>
        <v>135236.863333333</v>
      </c>
      <c r="P450" s="271" t="n">
        <f aca="false">K450/$K$23</f>
        <v>0.00706656571486882</v>
      </c>
      <c r="Q450" s="272" t="n">
        <f aca="false">RANK(P450,$P$397:$P$476)</f>
        <v>9</v>
      </c>
      <c r="R450" s="225" t="n">
        <f aca="false">L450/$L$23</f>
        <v>0.00472959521854763</v>
      </c>
      <c r="S450" s="272" t="n">
        <f aca="false">RANK(R450,$R$397:$R$476)</f>
        <v>14</v>
      </c>
      <c r="U450" s="263" t="n">
        <f aca="false">VLOOKUP(D450,DVactu!$A$2:$D$198,4,0)</f>
        <v>8.43533161052923</v>
      </c>
      <c r="V450" s="202" t="n">
        <f aca="false">IF(ISERROR(E450/$U450),0,E450/$U450)</f>
        <v>0</v>
      </c>
      <c r="W450" s="202" t="n">
        <f aca="false">IF(ISERROR(F450/$U450),0,F450/$U450)</f>
        <v>0</v>
      </c>
      <c r="X450" s="202" t="n">
        <f aca="false">IF(ISERROR(G450/$U450),0,G450/$U450)</f>
        <v>365130.873593097</v>
      </c>
      <c r="Y450" s="202" t="n">
        <f aca="false">IF(ISERROR(H450/$U450),0,H450/$U450)</f>
        <v>0</v>
      </c>
      <c r="Z450" s="202" t="n">
        <f aca="false">IF(ISERROR(I450/$U450),0,I450/$U450)</f>
        <v>481190.329842331</v>
      </c>
      <c r="AA450" s="202" t="n">
        <f aca="false">IF(ISERROR(J450/$U450),0,J450/$U450)</f>
        <v>1427211.22960626</v>
      </c>
      <c r="AB450" s="274" t="n">
        <f aca="false">SUM(V450:AA450)</f>
        <v>2273532.43304169</v>
      </c>
      <c r="AC450" s="202" t="n">
        <f aca="false">IF(ISERROR(L450/$U450),0,L450/$U450)</f>
        <v>38956578.7300901</v>
      </c>
    </row>
    <row r="451" customFormat="false" ht="14.65" hidden="true" customHeight="false" outlineLevel="0" collapsed="false">
      <c r="A451" s="195" t="s">
        <v>801</v>
      </c>
      <c r="B451" s="116" t="s">
        <v>201</v>
      </c>
      <c r="C451" s="196" t="s">
        <v>896</v>
      </c>
      <c r="D451" s="262" t="s">
        <v>897</v>
      </c>
      <c r="E451" s="198" t="n">
        <v>0</v>
      </c>
      <c r="F451" s="198" t="n">
        <v>0</v>
      </c>
      <c r="G451" s="198" t="n">
        <v>0</v>
      </c>
      <c r="H451" s="198" t="n">
        <v>0</v>
      </c>
      <c r="I451" s="198" t="n">
        <v>0</v>
      </c>
      <c r="J451" s="198" t="n">
        <v>0</v>
      </c>
      <c r="K451" s="199" t="n">
        <f aca="false">SUM(E451:J451)</f>
        <v>0</v>
      </c>
      <c r="L451" s="198" t="n">
        <v>562760</v>
      </c>
      <c r="M451" s="29"/>
      <c r="P451" s="223" t="n">
        <f aca="false">K451/$K$23</f>
        <v>0</v>
      </c>
      <c r="Q451" s="224" t="n">
        <f aca="false">RANK(P451,$P$397:$P$476)</f>
        <v>20</v>
      </c>
      <c r="R451" s="225" t="n">
        <f aca="false">L451/$L$23</f>
        <v>8.09961218415033E-006</v>
      </c>
      <c r="S451" s="224" t="n">
        <f aca="false">RANK(R451,$R$397:$R$476)</f>
        <v>39</v>
      </c>
      <c r="U451" s="263" t="n">
        <f aca="false">VLOOKUP(D451,DVactu!$A$2:$D$198,4,0)</f>
        <v>11.5631229294548</v>
      </c>
      <c r="V451" s="202" t="n">
        <f aca="false">IF(ISERROR(E451/$U451),0,E451/$U451)</f>
        <v>0</v>
      </c>
      <c r="W451" s="202" t="n">
        <f aca="false">IF(ISERROR(F451/$U451),0,F451/$U451)</f>
        <v>0</v>
      </c>
      <c r="X451" s="202" t="n">
        <f aca="false">IF(ISERROR(G451/$U451),0,G451/$U451)</f>
        <v>0</v>
      </c>
      <c r="Y451" s="202" t="n">
        <f aca="false">IF(ISERROR(H451/$U451),0,H451/$U451)</f>
        <v>0</v>
      </c>
      <c r="Z451" s="202" t="n">
        <f aca="false">IF(ISERROR(I451/$U451),0,I451/$U451)</f>
        <v>0</v>
      </c>
      <c r="AA451" s="202" t="n">
        <f aca="false">IF(ISERROR(J451/$U451),0,J451/$U451)</f>
        <v>0</v>
      </c>
      <c r="AB451" s="199" t="n">
        <f aca="false">SUM(V451:AA451)</f>
        <v>0</v>
      </c>
      <c r="AC451" s="202" t="n">
        <f aca="false">IF(ISERROR(L451/$U451),0,L451/$U451)</f>
        <v>48668.5131199703</v>
      </c>
    </row>
    <row r="452" customFormat="false" ht="12.8" hidden="true" customHeight="false" outlineLevel="0" collapsed="false">
      <c r="A452" s="264" t="s">
        <v>801</v>
      </c>
      <c r="B452" s="264" t="s">
        <v>201</v>
      </c>
      <c r="C452" s="264" t="s">
        <v>898</v>
      </c>
      <c r="D452" s="265" t="s">
        <v>899</v>
      </c>
      <c r="E452" s="266" t="n">
        <v>0</v>
      </c>
      <c r="F452" s="266" t="n">
        <v>0</v>
      </c>
      <c r="G452" s="266" t="n">
        <v>0</v>
      </c>
      <c r="H452" s="266" t="n">
        <v>2984800</v>
      </c>
      <c r="I452" s="266" t="n">
        <v>0</v>
      </c>
      <c r="J452" s="266" t="n">
        <v>35430660</v>
      </c>
      <c r="K452" s="267" t="n">
        <f aca="false">SUM(E452:J452)</f>
        <v>38415460</v>
      </c>
      <c r="L452" s="266" t="n">
        <v>1953549550</v>
      </c>
      <c r="M452" s="268" t="n">
        <f aca="false">K452*$O$15/1000</f>
        <v>270893.018766667</v>
      </c>
      <c r="P452" s="271" t="n">
        <f aca="false">K452/$K$23</f>
        <v>0.0141550408049283</v>
      </c>
      <c r="Q452" s="272" t="n">
        <f aca="false">RANK(P452,$P$397:$P$476)</f>
        <v>8</v>
      </c>
      <c r="R452" s="225" t="n">
        <f aca="false">L452/$L$23</f>
        <v>0.0281167704483641</v>
      </c>
      <c r="S452" s="272" t="n">
        <f aca="false">RANK(R452,$R$397:$R$476)</f>
        <v>6</v>
      </c>
      <c r="U452" s="263" t="n">
        <f aca="false">VLOOKUP(D452,DVactu!$A$2:$D$198,4,0)</f>
        <v>11.5631229294548</v>
      </c>
      <c r="V452" s="202" t="n">
        <f aca="false">IF(ISERROR(E452/$U452),0,E452/$U452)</f>
        <v>0</v>
      </c>
      <c r="W452" s="202" t="n">
        <f aca="false">IF(ISERROR(F452/$U452),0,F452/$U452)</f>
        <v>0</v>
      </c>
      <c r="X452" s="202" t="n">
        <f aca="false">IF(ISERROR(G452/$U452),0,G452/$U452)</f>
        <v>0</v>
      </c>
      <c r="Y452" s="202" t="n">
        <f aca="false">IF(ISERROR(H452/$U452),0,H452/$U452)</f>
        <v>258130.958064694</v>
      </c>
      <c r="Z452" s="202" t="n">
        <f aca="false">IF(ISERROR(I452/$U452),0,I452/$U452)</f>
        <v>0</v>
      </c>
      <c r="AA452" s="202" t="n">
        <f aca="false">IF(ISERROR(J452/$U452),0,J452/$U452)</f>
        <v>3064108.21852869</v>
      </c>
      <c r="AB452" s="273" t="n">
        <f aca="false">SUM(V452:AA452)</f>
        <v>3322239.17659338</v>
      </c>
      <c r="AC452" s="202" t="n">
        <f aca="false">IF(ISERROR(L452/$U452),0,L452/$U452)</f>
        <v>168946534.765596</v>
      </c>
    </row>
    <row r="453" customFormat="false" ht="14.65" hidden="true" customHeight="false" outlineLevel="0" collapsed="false">
      <c r="A453" s="195" t="s">
        <v>801</v>
      </c>
      <c r="B453" s="116" t="s">
        <v>201</v>
      </c>
      <c r="C453" s="196" t="s">
        <v>124</v>
      </c>
      <c r="D453" s="262" t="s">
        <v>900</v>
      </c>
      <c r="E453" s="198" t="n">
        <v>0</v>
      </c>
      <c r="F453" s="198" t="n">
        <v>0</v>
      </c>
      <c r="G453" s="198" t="n">
        <v>0</v>
      </c>
      <c r="H453" s="198" t="n">
        <v>0</v>
      </c>
      <c r="I453" s="198" t="n">
        <v>0</v>
      </c>
      <c r="J453" s="198" t="n">
        <v>0</v>
      </c>
      <c r="K453" s="199" t="n">
        <f aca="false">SUM(E453:J453)</f>
        <v>0</v>
      </c>
      <c r="L453" s="198" t="n">
        <v>1431175.67</v>
      </c>
      <c r="M453" s="29"/>
      <c r="P453" s="223" t="n">
        <f aca="false">K453/$K$23</f>
        <v>0</v>
      </c>
      <c r="Q453" s="224" t="n">
        <f aca="false">RANK(P453,$P$397:$P$476)</f>
        <v>20</v>
      </c>
      <c r="R453" s="225" t="n">
        <f aca="false">L453/$L$23</f>
        <v>2.05984218750293E-005</v>
      </c>
      <c r="S453" s="224" t="n">
        <f aca="false">RANK(R453,$R$397:$R$476)</f>
        <v>37</v>
      </c>
      <c r="U453" s="263" t="e">
        <f aca="false">VLOOKUP(D453,DVactu!$A$2:$D$198,4,0)</f>
        <v>#N/A</v>
      </c>
      <c r="V453" s="202" t="n">
        <f aca="false">IF(ISERROR(E453/$U453),0,E453/$U453)</f>
        <v>0</v>
      </c>
      <c r="W453" s="202" t="n">
        <f aca="false">IF(ISERROR(F453/$U453),0,F453/$U453)</f>
        <v>0</v>
      </c>
      <c r="X453" s="202" t="n">
        <f aca="false">IF(ISERROR(G453/$U453),0,G453/$U453)</f>
        <v>0</v>
      </c>
      <c r="Y453" s="202" t="n">
        <f aca="false">IF(ISERROR(H453/$U453),0,H453/$U453)</f>
        <v>0</v>
      </c>
      <c r="Z453" s="202" t="n">
        <f aca="false">IF(ISERROR(I453/$U453),0,I453/$U453)</f>
        <v>0</v>
      </c>
      <c r="AA453" s="202" t="n">
        <f aca="false">IF(ISERROR(J453/$U453),0,J453/$U453)</f>
        <v>0</v>
      </c>
      <c r="AB453" s="199" t="n">
        <f aca="false">SUM(V453:AA453)</f>
        <v>0</v>
      </c>
      <c r="AC453" s="202" t="n">
        <f aca="false">IF(ISERROR(L453/$U453),0,L453/$U453)</f>
        <v>0</v>
      </c>
    </row>
    <row r="454" customFormat="false" ht="14.65" hidden="true" customHeight="false" outlineLevel="0" collapsed="false">
      <c r="A454" s="195" t="s">
        <v>801</v>
      </c>
      <c r="B454" s="116" t="s">
        <v>201</v>
      </c>
      <c r="C454" s="196" t="s">
        <v>901</v>
      </c>
      <c r="D454" s="262" t="s">
        <v>902</v>
      </c>
      <c r="E454" s="198" t="n">
        <v>0</v>
      </c>
      <c r="F454" s="198" t="n">
        <v>0</v>
      </c>
      <c r="G454" s="198" t="n">
        <v>0</v>
      </c>
      <c r="H454" s="198" t="n">
        <v>8915200</v>
      </c>
      <c r="I454" s="198" t="n">
        <v>0</v>
      </c>
      <c r="J454" s="198" t="n">
        <v>2940000</v>
      </c>
      <c r="K454" s="199" t="n">
        <f aca="false">SUM(E454:J454)</f>
        <v>11855200</v>
      </c>
      <c r="L454" s="198" t="n">
        <v>69824600</v>
      </c>
      <c r="M454" s="29"/>
      <c r="P454" s="223" t="n">
        <f aca="false">K454/$K$23</f>
        <v>0.00436831524991724</v>
      </c>
      <c r="Q454" s="224" t="n">
        <f aca="false">RANK(P454,$P$397:$P$476)</f>
        <v>15</v>
      </c>
      <c r="R454" s="225" t="n">
        <f aca="false">L454/$L$23</f>
        <v>0.00100496158382512</v>
      </c>
      <c r="S454" s="224" t="n">
        <f aca="false">RANK(R454,$R$397:$R$476)</f>
        <v>18</v>
      </c>
      <c r="U454" s="263" t="n">
        <f aca="false">VLOOKUP(D454,DVactu!$A$2:$D$198,4,0)</f>
        <v>8.43533161052923</v>
      </c>
      <c r="V454" s="202" t="n">
        <f aca="false">IF(ISERROR(E454/$U454),0,E454/$U454)</f>
        <v>0</v>
      </c>
      <c r="W454" s="202" t="n">
        <f aca="false">IF(ISERROR(F454/$U454),0,F454/$U454)</f>
        <v>0</v>
      </c>
      <c r="X454" s="202" t="n">
        <f aca="false">IF(ISERROR(G454/$U454),0,G454/$U454)</f>
        <v>0</v>
      </c>
      <c r="Y454" s="202" t="n">
        <f aca="false">IF(ISERROR(H454/$U454),0,H454/$U454)</f>
        <v>1056887.91047311</v>
      </c>
      <c r="Z454" s="202" t="n">
        <f aca="false">IF(ISERROR(I454/$U454),0,I454/$U454)</f>
        <v>0</v>
      </c>
      <c r="AA454" s="202" t="n">
        <f aca="false">IF(ISERROR(J454/$U454),0,J454/$U454)</f>
        <v>348534.015702501</v>
      </c>
      <c r="AB454" s="199" t="n">
        <f aca="false">SUM(V454:AA454)</f>
        <v>1405421.92617561</v>
      </c>
      <c r="AC454" s="202" t="n">
        <f aca="false">IF(ISERROR(L454/$U454),0,L454/$U454)</f>
        <v>8277635.45334043</v>
      </c>
    </row>
    <row r="455" customFormat="false" ht="14.65" hidden="true" customHeight="false" outlineLevel="0" collapsed="false">
      <c r="A455" s="195" t="s">
        <v>801</v>
      </c>
      <c r="B455" s="116" t="s">
        <v>201</v>
      </c>
      <c r="C455" s="196" t="s">
        <v>903</v>
      </c>
      <c r="D455" s="262" t="s">
        <v>904</v>
      </c>
      <c r="E455" s="198" t="n">
        <v>0</v>
      </c>
      <c r="F455" s="198" t="n">
        <v>0</v>
      </c>
      <c r="G455" s="198" t="n">
        <v>0</v>
      </c>
      <c r="H455" s="198" t="n">
        <v>0</v>
      </c>
      <c r="I455" s="198" t="n">
        <v>0</v>
      </c>
      <c r="J455" s="198" t="n">
        <v>0</v>
      </c>
      <c r="K455" s="199" t="n">
        <f aca="false">SUM(E455:J455)</f>
        <v>0</v>
      </c>
      <c r="L455" s="198" t="n">
        <v>614665.8</v>
      </c>
      <c r="M455" s="29"/>
      <c r="P455" s="223" t="n">
        <f aca="false">K455/$K$23</f>
        <v>0</v>
      </c>
      <c r="Q455" s="224" t="n">
        <f aca="false">RANK(P455,$P$397:$P$476)</f>
        <v>20</v>
      </c>
      <c r="R455" s="225" t="n">
        <f aca="false">L455/$L$23</f>
        <v>8.84667460882172E-006</v>
      </c>
      <c r="S455" s="224" t="n">
        <f aca="false">RANK(R455,$R$397:$R$476)</f>
        <v>38</v>
      </c>
      <c r="U455" s="263" t="n">
        <f aca="false">VLOOKUP(D455,DVactu!$A$2:$D$198,4,0)</f>
        <v>9.11089577935503</v>
      </c>
      <c r="V455" s="202" t="n">
        <f aca="false">IF(ISERROR(E455/$U455),0,E455/$U455)</f>
        <v>0</v>
      </c>
      <c r="W455" s="202" t="n">
        <f aca="false">IF(ISERROR(F455/$U455),0,F455/$U455)</f>
        <v>0</v>
      </c>
      <c r="X455" s="202" t="n">
        <f aca="false">IF(ISERROR(G455/$U455),0,G455/$U455)</f>
        <v>0</v>
      </c>
      <c r="Y455" s="202" t="n">
        <f aca="false">IF(ISERROR(H455/$U455),0,H455/$U455)</f>
        <v>0</v>
      </c>
      <c r="Z455" s="202" t="n">
        <f aca="false">IF(ISERROR(I455/$U455),0,I455/$U455)</f>
        <v>0</v>
      </c>
      <c r="AA455" s="202" t="n">
        <f aca="false">IF(ISERROR(J455/$U455),0,J455/$U455)</f>
        <v>0</v>
      </c>
      <c r="AB455" s="199" t="n">
        <f aca="false">SUM(V455:AA455)</f>
        <v>0</v>
      </c>
      <c r="AC455" s="202" t="n">
        <f aca="false">IF(ISERROR(L455/$U455),0,L455/$U455)</f>
        <v>67464.9139761659</v>
      </c>
    </row>
    <row r="456" customFormat="false" ht="14.65" hidden="true" customHeight="false" outlineLevel="0" collapsed="false">
      <c r="A456" s="195" t="s">
        <v>801</v>
      </c>
      <c r="B456" s="116" t="s">
        <v>201</v>
      </c>
      <c r="C456" s="196" t="s">
        <v>905</v>
      </c>
      <c r="D456" s="262" t="s">
        <v>906</v>
      </c>
      <c r="E456" s="198" t="n">
        <v>0</v>
      </c>
      <c r="F456" s="198" t="n">
        <v>0</v>
      </c>
      <c r="G456" s="198" t="n">
        <v>0</v>
      </c>
      <c r="H456" s="198" t="n">
        <v>166200</v>
      </c>
      <c r="I456" s="198" t="n">
        <v>0</v>
      </c>
      <c r="J456" s="198" t="n">
        <v>0</v>
      </c>
      <c r="K456" s="199" t="n">
        <f aca="false">SUM(E456:J456)</f>
        <v>166200</v>
      </c>
      <c r="L456" s="198" t="n">
        <v>5296741</v>
      </c>
      <c r="M456" s="29"/>
      <c r="P456" s="223" t="n">
        <f aca="false">K456/$K$23</f>
        <v>6.12401304521429E-005</v>
      </c>
      <c r="Q456" s="224" t="n">
        <f aca="false">RANK(P456,$P$397:$P$476)</f>
        <v>19</v>
      </c>
      <c r="R456" s="225" t="n">
        <f aca="false">L456/$L$23</f>
        <v>7.62341814270535E-005</v>
      </c>
      <c r="S456" s="224" t="n">
        <f aca="false">RANK(R456,$R$397:$R$476)</f>
        <v>30</v>
      </c>
      <c r="U456" s="263" t="n">
        <f aca="false">VLOOKUP(D456,DVactu!$A$2:$D$198,4,0)</f>
        <v>14.1339393987664</v>
      </c>
      <c r="V456" s="202" t="n">
        <f aca="false">IF(ISERROR(E456/$U456),0,E456/$U456)</f>
        <v>0</v>
      </c>
      <c r="W456" s="202" t="n">
        <f aca="false">IF(ISERROR(F456/$U456),0,F456/$U456)</f>
        <v>0</v>
      </c>
      <c r="X456" s="202" t="n">
        <f aca="false">IF(ISERROR(G456/$U456),0,G456/$U456)</f>
        <v>0</v>
      </c>
      <c r="Y456" s="202" t="n">
        <f aca="false">IF(ISERROR(H456/$U456),0,H456/$U456)</f>
        <v>11758.929715979</v>
      </c>
      <c r="Z456" s="202" t="n">
        <f aca="false">IF(ISERROR(I456/$U456),0,I456/$U456)</f>
        <v>0</v>
      </c>
      <c r="AA456" s="202" t="n">
        <f aca="false">IF(ISERROR(J456/$U456),0,J456/$U456)</f>
        <v>0</v>
      </c>
      <c r="AB456" s="199" t="n">
        <f aca="false">SUM(V456:AA456)</f>
        <v>11758.929715979</v>
      </c>
      <c r="AC456" s="202" t="n">
        <f aca="false">IF(ISERROR(L456/$U456),0,L456/$U456)</f>
        <v>374753.34020905</v>
      </c>
    </row>
    <row r="457" customFormat="false" ht="14.65" hidden="true" customHeight="false" outlineLevel="0" collapsed="false">
      <c r="A457" s="195" t="s">
        <v>801</v>
      </c>
      <c r="B457" s="116" t="s">
        <v>201</v>
      </c>
      <c r="C457" s="196" t="s">
        <v>907</v>
      </c>
      <c r="D457" s="262" t="s">
        <v>908</v>
      </c>
      <c r="E457" s="198" t="n">
        <v>0</v>
      </c>
      <c r="F457" s="198" t="n">
        <v>0</v>
      </c>
      <c r="G457" s="198" t="n">
        <v>0</v>
      </c>
      <c r="H457" s="198" t="n">
        <v>0</v>
      </c>
      <c r="I457" s="198" t="n">
        <v>0</v>
      </c>
      <c r="J457" s="198" t="n">
        <v>0</v>
      </c>
      <c r="K457" s="199"/>
      <c r="L457" s="198" t="n">
        <v>0</v>
      </c>
      <c r="M457" s="29"/>
      <c r="P457" s="223" t="n">
        <f aca="false">K457/$K$23</f>
        <v>0</v>
      </c>
      <c r="Q457" s="224" t="n">
        <f aca="false">RANK(P457,$P$397:$P$476)</f>
        <v>20</v>
      </c>
      <c r="R457" s="225" t="n">
        <f aca="false">L457/$L$23</f>
        <v>0</v>
      </c>
      <c r="S457" s="224" t="n">
        <f aca="false">RANK(R457,$R$397:$R$476)</f>
        <v>43</v>
      </c>
      <c r="U457" s="263" t="e">
        <f aca="false">VLOOKUP(D457,DVactu!$A$2:$D$198,4,0)</f>
        <v>#N/A</v>
      </c>
      <c r="V457" s="202" t="n">
        <f aca="false">IF(ISERROR(E457/$U457),0,E457/$U457)</f>
        <v>0</v>
      </c>
      <c r="W457" s="202" t="n">
        <f aca="false">IF(ISERROR(F457/$U457),0,F457/$U457)</f>
        <v>0</v>
      </c>
      <c r="X457" s="202" t="n">
        <f aca="false">IF(ISERROR(G457/$U457),0,G457/$U457)</f>
        <v>0</v>
      </c>
      <c r="Y457" s="202" t="n">
        <f aca="false">IF(ISERROR(H457/$U457),0,H457/$U457)</f>
        <v>0</v>
      </c>
      <c r="Z457" s="202" t="n">
        <f aca="false">IF(ISERROR(I457/$U457),0,I457/$U457)</f>
        <v>0</v>
      </c>
      <c r="AA457" s="202" t="n">
        <f aca="false">IF(ISERROR(J457/$U457),0,J457/$U457)</f>
        <v>0</v>
      </c>
      <c r="AB457" s="199"/>
      <c r="AC457" s="202" t="n">
        <f aca="false">IF(ISERROR(L457/$U457),0,L457/$U457)</f>
        <v>0</v>
      </c>
    </row>
    <row r="458" customFormat="false" ht="14.65" hidden="true" customHeight="false" outlineLevel="0" collapsed="false">
      <c r="A458" s="195" t="s">
        <v>801</v>
      </c>
      <c r="B458" s="116" t="s">
        <v>201</v>
      </c>
      <c r="C458" s="196" t="s">
        <v>909</v>
      </c>
      <c r="D458" s="262" t="s">
        <v>910</v>
      </c>
      <c r="E458" s="198" t="n">
        <v>0</v>
      </c>
      <c r="F458" s="198" t="n">
        <v>0</v>
      </c>
      <c r="G458" s="198" t="n">
        <v>0</v>
      </c>
      <c r="H458" s="198" t="n">
        <v>0</v>
      </c>
      <c r="I458" s="198" t="n">
        <v>0</v>
      </c>
      <c r="J458" s="198" t="n">
        <v>0</v>
      </c>
      <c r="K458" s="199"/>
      <c r="L458" s="198" t="n">
        <v>8394490.39</v>
      </c>
      <c r="M458" s="29"/>
      <c r="P458" s="223" t="n">
        <f aca="false">K458/$K$23</f>
        <v>0</v>
      </c>
      <c r="Q458" s="224" t="n">
        <f aca="false">RANK(P458,$P$397:$P$476)</f>
        <v>20</v>
      </c>
      <c r="R458" s="225" t="n">
        <f aca="false">L458/$L$23</f>
        <v>0.000120819028791273</v>
      </c>
      <c r="S458" s="224" t="n">
        <f aca="false">RANK(R458,$R$397:$R$476)</f>
        <v>28</v>
      </c>
      <c r="U458" s="263" t="e">
        <f aca="false">VLOOKUP(D458,DVactu!$A$2:$D$198,4,0)</f>
        <v>#N/A</v>
      </c>
      <c r="V458" s="202" t="n">
        <f aca="false">IF(ISERROR(E458/$U458),0,E458/$U458)</f>
        <v>0</v>
      </c>
      <c r="W458" s="202" t="n">
        <f aca="false">IF(ISERROR(F458/$U458),0,F458/$U458)</f>
        <v>0</v>
      </c>
      <c r="X458" s="202" t="n">
        <f aca="false">IF(ISERROR(G458/$U458),0,G458/$U458)</f>
        <v>0</v>
      </c>
      <c r="Y458" s="202" t="n">
        <f aca="false">IF(ISERROR(H458/$U458),0,H458/$U458)</f>
        <v>0</v>
      </c>
      <c r="Z458" s="202" t="n">
        <f aca="false">IF(ISERROR(I458/$U458),0,I458/$U458)</f>
        <v>0</v>
      </c>
      <c r="AA458" s="202" t="n">
        <f aca="false">IF(ISERROR(J458/$U458),0,J458/$U458)</f>
        <v>0</v>
      </c>
      <c r="AB458" s="199"/>
      <c r="AC458" s="202" t="n">
        <f aca="false">IF(ISERROR(L458/$U458),0,L458/$U458)</f>
        <v>0</v>
      </c>
    </row>
    <row r="459" customFormat="false" ht="14.65" hidden="true" customHeight="false" outlineLevel="0" collapsed="false">
      <c r="A459" s="195" t="s">
        <v>801</v>
      </c>
      <c r="B459" s="116" t="s">
        <v>201</v>
      </c>
      <c r="C459" s="196" t="s">
        <v>716</v>
      </c>
      <c r="D459" s="262" t="s">
        <v>911</v>
      </c>
      <c r="E459" s="198" t="n">
        <v>0</v>
      </c>
      <c r="F459" s="198" t="n">
        <v>0</v>
      </c>
      <c r="G459" s="198" t="n">
        <v>0</v>
      </c>
      <c r="H459" s="198" t="n">
        <v>0</v>
      </c>
      <c r="I459" s="198" t="n">
        <v>0</v>
      </c>
      <c r="J459" s="198" t="n">
        <v>0</v>
      </c>
      <c r="K459" s="199"/>
      <c r="L459" s="198" t="n">
        <v>0</v>
      </c>
      <c r="M459" s="29"/>
      <c r="P459" s="223"/>
      <c r="Q459" s="224"/>
      <c r="R459" s="225"/>
      <c r="S459" s="224"/>
      <c r="U459" s="263"/>
      <c r="V459" s="202"/>
      <c r="W459" s="202"/>
      <c r="X459" s="202"/>
      <c r="Y459" s="202"/>
      <c r="Z459" s="202"/>
      <c r="AA459" s="202"/>
      <c r="AB459" s="199"/>
      <c r="AC459" s="202"/>
    </row>
    <row r="460" customFormat="false" ht="14.65" hidden="true" customHeight="false" outlineLevel="0" collapsed="false">
      <c r="A460" s="195" t="s">
        <v>801</v>
      </c>
      <c r="B460" s="116" t="s">
        <v>201</v>
      </c>
      <c r="C460" s="196" t="s">
        <v>912</v>
      </c>
      <c r="D460" s="262" t="s">
        <v>913</v>
      </c>
      <c r="E460" s="198" t="n">
        <v>0</v>
      </c>
      <c r="F460" s="198" t="n">
        <v>0</v>
      </c>
      <c r="G460" s="198" t="n">
        <v>0</v>
      </c>
      <c r="H460" s="198" t="n">
        <v>0</v>
      </c>
      <c r="I460" s="198" t="n">
        <v>0</v>
      </c>
      <c r="J460" s="198" t="n">
        <v>0</v>
      </c>
      <c r="K460" s="199"/>
      <c r="L460" s="198" t="n">
        <v>0</v>
      </c>
      <c r="M460" s="29"/>
      <c r="P460" s="223"/>
      <c r="Q460" s="224"/>
      <c r="R460" s="225"/>
      <c r="S460" s="224"/>
      <c r="U460" s="263"/>
      <c r="V460" s="202"/>
      <c r="W460" s="202"/>
      <c r="X460" s="202"/>
      <c r="Y460" s="202"/>
      <c r="Z460" s="202"/>
      <c r="AA460" s="202"/>
      <c r="AB460" s="199"/>
      <c r="AC460" s="202"/>
    </row>
    <row r="461" customFormat="false" ht="14.65" hidden="true" customHeight="false" outlineLevel="0" collapsed="false">
      <c r="A461" s="195" t="s">
        <v>801</v>
      </c>
      <c r="B461" s="116" t="s">
        <v>201</v>
      </c>
      <c r="C461" s="196" t="s">
        <v>202</v>
      </c>
      <c r="D461" s="262" t="s">
        <v>914</v>
      </c>
      <c r="E461" s="198" t="n">
        <v>0</v>
      </c>
      <c r="F461" s="198" t="n">
        <v>0</v>
      </c>
      <c r="G461" s="198" t="n">
        <v>0</v>
      </c>
      <c r="H461" s="198" t="n">
        <v>0</v>
      </c>
      <c r="I461" s="198" t="n">
        <v>0</v>
      </c>
      <c r="J461" s="198" t="n">
        <v>0</v>
      </c>
      <c r="K461" s="199" t="n">
        <f aca="false">SUM(E461:J461)</f>
        <v>0</v>
      </c>
      <c r="L461" s="198" t="n">
        <v>25272000</v>
      </c>
      <c r="M461" s="29"/>
      <c r="P461" s="223" t="n">
        <f aca="false">K461/$K$23</f>
        <v>0</v>
      </c>
      <c r="Q461" s="224" t="n">
        <f aca="false">RANK(P461,$P$397:$P$476)</f>
        <v>20</v>
      </c>
      <c r="R461" s="225" t="n">
        <f aca="false">L461/$L$23</f>
        <v>0.000363731251542127</v>
      </c>
      <c r="S461" s="224" t="n">
        <f aca="false">RANK(R461,$R$397:$R$476)</f>
        <v>22</v>
      </c>
      <c r="U461" s="263" t="e">
        <f aca="false">VLOOKUP(D461,DVactu!$A$2:$D$198,4,0)</f>
        <v>#N/A</v>
      </c>
      <c r="V461" s="202" t="n">
        <f aca="false">IF(ISERROR(E461/$U461),0,E461/$U461)</f>
        <v>0</v>
      </c>
      <c r="W461" s="202" t="n">
        <f aca="false">IF(ISERROR(F461/$U461),0,F461/$U461)</f>
        <v>0</v>
      </c>
      <c r="X461" s="202" t="n">
        <f aca="false">IF(ISERROR(G461/$U461),0,G461/$U461)</f>
        <v>0</v>
      </c>
      <c r="Y461" s="202" t="n">
        <f aca="false">IF(ISERROR(H461/$U461),0,H461/$U461)</f>
        <v>0</v>
      </c>
      <c r="Z461" s="202" t="n">
        <f aca="false">IF(ISERROR(I461/$U461),0,I461/$U461)</f>
        <v>0</v>
      </c>
      <c r="AA461" s="202" t="n">
        <f aca="false">IF(ISERROR(J461/$U461),0,J461/$U461)</f>
        <v>0</v>
      </c>
      <c r="AB461" s="199" t="n">
        <f aca="false">SUM(V461:AA461)</f>
        <v>0</v>
      </c>
      <c r="AC461" s="202" t="n">
        <f aca="false">IF(ISERROR(L461/$U461),0,L461/$U461)</f>
        <v>0</v>
      </c>
    </row>
    <row r="462" customFormat="false" ht="14.65" hidden="true" customHeight="false" outlineLevel="0" collapsed="false">
      <c r="A462" s="195" t="s">
        <v>801</v>
      </c>
      <c r="B462" s="116" t="s">
        <v>201</v>
      </c>
      <c r="C462" s="196" t="s">
        <v>915</v>
      </c>
      <c r="D462" s="262" t="s">
        <v>916</v>
      </c>
      <c r="E462" s="198" t="n">
        <v>0</v>
      </c>
      <c r="F462" s="198" t="n">
        <v>0</v>
      </c>
      <c r="G462" s="198" t="n">
        <v>0</v>
      </c>
      <c r="H462" s="198" t="n">
        <v>0</v>
      </c>
      <c r="I462" s="198" t="n">
        <v>0</v>
      </c>
      <c r="J462" s="198" t="n">
        <v>0</v>
      </c>
      <c r="K462" s="199" t="n">
        <f aca="false">SUM(E462:J462)</f>
        <v>0</v>
      </c>
      <c r="L462" s="198" t="n">
        <v>0</v>
      </c>
      <c r="M462" s="29"/>
      <c r="P462" s="223" t="n">
        <f aca="false">K462/$K$23</f>
        <v>0</v>
      </c>
      <c r="Q462" s="224" t="n">
        <f aca="false">RANK(P462,$P$397:$P$476)</f>
        <v>20</v>
      </c>
      <c r="R462" s="225" t="n">
        <f aca="false">L462/$L$23</f>
        <v>0</v>
      </c>
      <c r="S462" s="224" t="n">
        <f aca="false">RANK(R462,$R$397:$R$476)</f>
        <v>43</v>
      </c>
      <c r="U462" s="263" t="e">
        <f aca="false">VLOOKUP(D462,DVactu!$A$2:$D$198,4,0)</f>
        <v>#N/A</v>
      </c>
      <c r="V462" s="202" t="n">
        <f aca="false">IF(ISERROR(E462/$U462),0,E462/$U462)</f>
        <v>0</v>
      </c>
      <c r="W462" s="202" t="n">
        <f aca="false">IF(ISERROR(F462/$U462),0,F462/$U462)</f>
        <v>0</v>
      </c>
      <c r="X462" s="202" t="n">
        <f aca="false">IF(ISERROR(G462/$U462),0,G462/$U462)</f>
        <v>0</v>
      </c>
      <c r="Y462" s="202" t="n">
        <f aca="false">IF(ISERROR(H462/$U462),0,H462/$U462)</f>
        <v>0</v>
      </c>
      <c r="Z462" s="202" t="n">
        <f aca="false">IF(ISERROR(I462/$U462),0,I462/$U462)</f>
        <v>0</v>
      </c>
      <c r="AA462" s="202" t="n">
        <f aca="false">IF(ISERROR(J462/$U462),0,J462/$U462)</f>
        <v>0</v>
      </c>
      <c r="AB462" s="199" t="n">
        <f aca="false">SUM(V462:AA462)</f>
        <v>0</v>
      </c>
      <c r="AC462" s="202" t="n">
        <f aca="false">IF(ISERROR(L462/$U462),0,L462/$U462)</f>
        <v>0</v>
      </c>
    </row>
    <row r="463" customFormat="false" ht="14.65" hidden="true" customHeight="false" outlineLevel="0" collapsed="false">
      <c r="A463" s="195" t="s">
        <v>801</v>
      </c>
      <c r="B463" s="116" t="s">
        <v>201</v>
      </c>
      <c r="C463" s="196" t="s">
        <v>917</v>
      </c>
      <c r="D463" s="262" t="s">
        <v>918</v>
      </c>
      <c r="E463" s="198" t="n">
        <v>0</v>
      </c>
      <c r="F463" s="198" t="n">
        <v>0</v>
      </c>
      <c r="G463" s="198" t="n">
        <v>0</v>
      </c>
      <c r="H463" s="198" t="n">
        <v>0</v>
      </c>
      <c r="I463" s="198" t="n">
        <v>0</v>
      </c>
      <c r="J463" s="198" t="n">
        <v>0</v>
      </c>
      <c r="K463" s="199" t="n">
        <f aca="false">SUM(E463:J463)</f>
        <v>0</v>
      </c>
      <c r="L463" s="198" t="n">
        <v>2261160</v>
      </c>
      <c r="M463" s="29"/>
      <c r="P463" s="223" t="n">
        <f aca="false">K463/$K$23</f>
        <v>0</v>
      </c>
      <c r="Q463" s="224" t="n">
        <f aca="false">RANK(P463,$P$397:$P$476)</f>
        <v>20</v>
      </c>
      <c r="R463" s="225" t="n">
        <f aca="false">L463/$L$23</f>
        <v>3.25441024349871E-005</v>
      </c>
      <c r="S463" s="224" t="n">
        <f aca="false">RANK(R463,$R$397:$R$476)</f>
        <v>33</v>
      </c>
      <c r="U463" s="263" t="e">
        <f aca="false">VLOOKUP(D463,DVactu!$A$2:$D$198,4,0)</f>
        <v>#N/A</v>
      </c>
      <c r="V463" s="202" t="n">
        <f aca="false">IF(ISERROR(E463/$U463),0,E463/$U463)</f>
        <v>0</v>
      </c>
      <c r="W463" s="202" t="n">
        <f aca="false">IF(ISERROR(F463/$U463),0,F463/$U463)</f>
        <v>0</v>
      </c>
      <c r="X463" s="202" t="n">
        <f aca="false">IF(ISERROR(G463/$U463),0,G463/$U463)</f>
        <v>0</v>
      </c>
      <c r="Y463" s="202" t="n">
        <f aca="false">IF(ISERROR(H463/$U463),0,H463/$U463)</f>
        <v>0</v>
      </c>
      <c r="Z463" s="202" t="n">
        <f aca="false">IF(ISERROR(I463/$U463),0,I463/$U463)</f>
        <v>0</v>
      </c>
      <c r="AA463" s="202" t="n">
        <f aca="false">IF(ISERROR(J463/$U463),0,J463/$U463)</f>
        <v>0</v>
      </c>
      <c r="AB463" s="199" t="n">
        <f aca="false">SUM(V463:AA463)</f>
        <v>0</v>
      </c>
      <c r="AC463" s="202" t="n">
        <f aca="false">IF(ISERROR(L463/$U463),0,L463/$U463)</f>
        <v>0</v>
      </c>
    </row>
    <row r="464" customFormat="false" ht="14.65" hidden="true" customHeight="false" outlineLevel="0" collapsed="false">
      <c r="A464" s="195" t="s">
        <v>801</v>
      </c>
      <c r="B464" s="116" t="s">
        <v>201</v>
      </c>
      <c r="C464" s="196" t="s">
        <v>919</v>
      </c>
      <c r="D464" s="262" t="s">
        <v>920</v>
      </c>
      <c r="E464" s="198" t="n">
        <v>0</v>
      </c>
      <c r="F464" s="198" t="n">
        <v>0</v>
      </c>
      <c r="G464" s="198" t="n">
        <v>0</v>
      </c>
      <c r="H464" s="198" t="n">
        <v>0</v>
      </c>
      <c r="I464" s="198" t="n">
        <v>0</v>
      </c>
      <c r="J464" s="198" t="n">
        <v>0</v>
      </c>
      <c r="K464" s="199" t="n">
        <f aca="false">SUM(E464:J464)</f>
        <v>0</v>
      </c>
      <c r="L464" s="198" t="n">
        <v>0</v>
      </c>
      <c r="M464" s="29"/>
      <c r="P464" s="223" t="n">
        <f aca="false">K464/$K$23</f>
        <v>0</v>
      </c>
      <c r="Q464" s="224" t="n">
        <f aca="false">RANK(P464,$P$397:$P$476)</f>
        <v>20</v>
      </c>
      <c r="R464" s="225" t="n">
        <f aca="false">L464/$L$23</f>
        <v>0</v>
      </c>
      <c r="S464" s="224" t="n">
        <f aca="false">RANK(R464,$R$397:$R$476)</f>
        <v>43</v>
      </c>
      <c r="U464" s="263" t="e">
        <f aca="false">VLOOKUP(D464,DVactu!$A$2:$D$198,4,0)</f>
        <v>#N/A</v>
      </c>
      <c r="V464" s="202" t="n">
        <f aca="false">IF(ISERROR(E464/$U464),0,E464/$U464)</f>
        <v>0</v>
      </c>
      <c r="W464" s="202" t="n">
        <f aca="false">IF(ISERROR(F464/$U464),0,F464/$U464)</f>
        <v>0</v>
      </c>
      <c r="X464" s="202" t="n">
        <f aca="false">IF(ISERROR(G464/$U464),0,G464/$U464)</f>
        <v>0</v>
      </c>
      <c r="Y464" s="202" t="n">
        <f aca="false">IF(ISERROR(H464/$U464),0,H464/$U464)</f>
        <v>0</v>
      </c>
      <c r="Z464" s="202" t="n">
        <f aca="false">IF(ISERROR(I464/$U464),0,I464/$U464)</f>
        <v>0</v>
      </c>
      <c r="AA464" s="202" t="n">
        <f aca="false">IF(ISERROR(J464/$U464),0,J464/$U464)</f>
        <v>0</v>
      </c>
      <c r="AB464" s="199" t="n">
        <f aca="false">SUM(V464:AA464)</f>
        <v>0</v>
      </c>
      <c r="AC464" s="202" t="n">
        <f aca="false">IF(ISERROR(L464/$U464),0,L464/$U464)</f>
        <v>0</v>
      </c>
    </row>
    <row r="465" customFormat="false" ht="14.65" hidden="true" customHeight="false" outlineLevel="0" collapsed="false">
      <c r="A465" s="195" t="s">
        <v>801</v>
      </c>
      <c r="B465" s="116" t="s">
        <v>201</v>
      </c>
      <c r="C465" s="196" t="s">
        <v>921</v>
      </c>
      <c r="D465" s="262" t="s">
        <v>922</v>
      </c>
      <c r="E465" s="198" t="n">
        <v>0</v>
      </c>
      <c r="F465" s="198" t="n">
        <v>0</v>
      </c>
      <c r="G465" s="198" t="n">
        <v>0</v>
      </c>
      <c r="H465" s="198" t="n">
        <v>0</v>
      </c>
      <c r="I465" s="198" t="n">
        <v>0</v>
      </c>
      <c r="J465" s="198" t="n">
        <v>0</v>
      </c>
      <c r="K465" s="199" t="n">
        <f aca="false">SUM(E465:J465)</f>
        <v>0</v>
      </c>
      <c r="L465" s="198" t="n">
        <v>0</v>
      </c>
      <c r="M465" s="29"/>
      <c r="P465" s="223" t="n">
        <f aca="false">K465/$K$23</f>
        <v>0</v>
      </c>
      <c r="Q465" s="224" t="n">
        <f aca="false">RANK(P465,$P$397:$P$476)</f>
        <v>20</v>
      </c>
      <c r="R465" s="225" t="n">
        <f aca="false">L465/$L$23</f>
        <v>0</v>
      </c>
      <c r="S465" s="224" t="n">
        <f aca="false">RANK(R465,$R$397:$R$476)</f>
        <v>43</v>
      </c>
      <c r="U465" s="263" t="e">
        <f aca="false">VLOOKUP(D465,DVactu!$A$2:$D$198,4,0)</f>
        <v>#N/A</v>
      </c>
      <c r="V465" s="202" t="n">
        <f aca="false">IF(ISERROR(E465/$U465),0,E465/$U465)</f>
        <v>0</v>
      </c>
      <c r="W465" s="202" t="n">
        <f aca="false">IF(ISERROR(F465/$U465),0,F465/$U465)</f>
        <v>0</v>
      </c>
      <c r="X465" s="202" t="n">
        <f aca="false">IF(ISERROR(G465/$U465),0,G465/$U465)</f>
        <v>0</v>
      </c>
      <c r="Y465" s="202" t="n">
        <f aca="false">IF(ISERROR(H465/$U465),0,H465/$U465)</f>
        <v>0</v>
      </c>
      <c r="Z465" s="202" t="n">
        <f aca="false">IF(ISERROR(I465/$U465),0,I465/$U465)</f>
        <v>0</v>
      </c>
      <c r="AA465" s="202" t="n">
        <f aca="false">IF(ISERROR(J465/$U465),0,J465/$U465)</f>
        <v>0</v>
      </c>
      <c r="AB465" s="199" t="n">
        <f aca="false">SUM(V465:AA465)</f>
        <v>0</v>
      </c>
      <c r="AC465" s="202" t="n">
        <f aca="false">IF(ISERROR(L465/$U465),0,L465/$U465)</f>
        <v>0</v>
      </c>
    </row>
    <row r="466" customFormat="false" ht="14.65" hidden="true" customHeight="false" outlineLevel="0" collapsed="false">
      <c r="A466" s="195" t="s">
        <v>801</v>
      </c>
      <c r="B466" s="116" t="s">
        <v>201</v>
      </c>
      <c r="C466" s="196" t="s">
        <v>923</v>
      </c>
      <c r="D466" s="262" t="s">
        <v>924</v>
      </c>
      <c r="E466" s="198" t="n">
        <v>0</v>
      </c>
      <c r="F466" s="198" t="n">
        <v>0</v>
      </c>
      <c r="G466" s="198" t="n">
        <v>0</v>
      </c>
      <c r="H466" s="198" t="n">
        <v>0</v>
      </c>
      <c r="I466" s="198" t="n">
        <v>0</v>
      </c>
      <c r="J466" s="198" t="n">
        <v>0</v>
      </c>
      <c r="K466" s="199" t="n">
        <f aca="false">SUM(E466:J466)</f>
        <v>0</v>
      </c>
      <c r="L466" s="198" t="n">
        <v>80200</v>
      </c>
      <c r="M466" s="29"/>
      <c r="P466" s="223" t="n">
        <f aca="false">K466/$K$23</f>
        <v>0</v>
      </c>
      <c r="Q466" s="224" t="n">
        <f aca="false">RANK(P466,$P$397:$P$476)</f>
        <v>20</v>
      </c>
      <c r="R466" s="225" t="n">
        <f aca="false">L466/$L$23</f>
        <v>1.15429116704964E-006</v>
      </c>
      <c r="S466" s="224" t="n">
        <f aca="false">RANK(R466,$R$397:$R$476)</f>
        <v>41</v>
      </c>
      <c r="U466" s="263" t="e">
        <f aca="false">VLOOKUP(D466,DVactu!$A$2:$D$198,4,0)</f>
        <v>#N/A</v>
      </c>
      <c r="V466" s="202" t="n">
        <f aca="false">IF(ISERROR(E466/$U466),0,E466/$U466)</f>
        <v>0</v>
      </c>
      <c r="W466" s="202" t="n">
        <f aca="false">IF(ISERROR(F466/$U466),0,F466/$U466)</f>
        <v>0</v>
      </c>
      <c r="X466" s="202" t="n">
        <f aca="false">IF(ISERROR(G466/$U466),0,G466/$U466)</f>
        <v>0</v>
      </c>
      <c r="Y466" s="202" t="n">
        <f aca="false">IF(ISERROR(H466/$U466),0,H466/$U466)</f>
        <v>0</v>
      </c>
      <c r="Z466" s="202" t="n">
        <f aca="false">IF(ISERROR(I466/$U466),0,I466/$U466)</f>
        <v>0</v>
      </c>
      <c r="AA466" s="202" t="n">
        <f aca="false">IF(ISERROR(J466/$U466),0,J466/$U466)</f>
        <v>0</v>
      </c>
      <c r="AB466" s="199" t="n">
        <f aca="false">SUM(V466:AA466)</f>
        <v>0</v>
      </c>
      <c r="AC466" s="202" t="n">
        <f aca="false">IF(ISERROR(L466/$U466),0,L466/$U466)</f>
        <v>0</v>
      </c>
    </row>
    <row r="467" customFormat="false" ht="14.65" hidden="true" customHeight="false" outlineLevel="0" collapsed="false">
      <c r="A467" s="195" t="s">
        <v>801</v>
      </c>
      <c r="B467" s="116" t="s">
        <v>201</v>
      </c>
      <c r="C467" s="196" t="s">
        <v>925</v>
      </c>
      <c r="D467" s="262" t="s">
        <v>926</v>
      </c>
      <c r="E467" s="198" t="n">
        <v>0</v>
      </c>
      <c r="F467" s="198" t="n">
        <v>0</v>
      </c>
      <c r="G467" s="198" t="n">
        <v>0</v>
      </c>
      <c r="H467" s="198" t="n">
        <v>0</v>
      </c>
      <c r="I467" s="198" t="n">
        <v>0</v>
      </c>
      <c r="J467" s="198" t="n">
        <v>0</v>
      </c>
      <c r="K467" s="199" t="n">
        <f aca="false">SUM(E467:J467)</f>
        <v>0</v>
      </c>
      <c r="L467" s="198" t="n">
        <v>0</v>
      </c>
      <c r="M467" s="29"/>
      <c r="P467" s="223" t="n">
        <f aca="false">K467/$K$23</f>
        <v>0</v>
      </c>
      <c r="Q467" s="224" t="n">
        <f aca="false">RANK(P467,$P$397:$P$476)</f>
        <v>20</v>
      </c>
      <c r="R467" s="225" t="n">
        <f aca="false">L467/$L$23</f>
        <v>0</v>
      </c>
      <c r="S467" s="224" t="n">
        <f aca="false">RANK(R467,$R$397:$R$476)</f>
        <v>43</v>
      </c>
      <c r="U467" s="263" t="e">
        <f aca="false">VLOOKUP(D467,DVactu!$A$2:$D$198,4,0)</f>
        <v>#N/A</v>
      </c>
      <c r="V467" s="202" t="n">
        <f aca="false">IF(ISERROR(E467/$U467),0,E467/$U467)</f>
        <v>0</v>
      </c>
      <c r="W467" s="202" t="n">
        <f aca="false">IF(ISERROR(F467/$U467),0,F467/$U467)</f>
        <v>0</v>
      </c>
      <c r="X467" s="202" t="n">
        <f aca="false">IF(ISERROR(G467/$U467),0,G467/$U467)</f>
        <v>0</v>
      </c>
      <c r="Y467" s="202" t="n">
        <f aca="false">IF(ISERROR(H467/$U467),0,H467/$U467)</f>
        <v>0</v>
      </c>
      <c r="Z467" s="202" t="n">
        <f aca="false">IF(ISERROR(I467/$U467),0,I467/$U467)</f>
        <v>0</v>
      </c>
      <c r="AA467" s="202" t="n">
        <f aca="false">IF(ISERROR(J467/$U467),0,J467/$U467)</f>
        <v>0</v>
      </c>
      <c r="AB467" s="199" t="n">
        <f aca="false">SUM(V467:AA467)</f>
        <v>0</v>
      </c>
      <c r="AC467" s="202" t="n">
        <f aca="false">IF(ISERROR(L467/$U467),0,L467/$U467)</f>
        <v>0</v>
      </c>
    </row>
    <row r="468" customFormat="false" ht="14.65" hidden="true" customHeight="false" outlineLevel="0" collapsed="false">
      <c r="A468" s="195" t="s">
        <v>801</v>
      </c>
      <c r="B468" s="116" t="s">
        <v>201</v>
      </c>
      <c r="C468" s="196" t="s">
        <v>927</v>
      </c>
      <c r="D468" s="262" t="s">
        <v>928</v>
      </c>
      <c r="E468" s="198" t="n">
        <v>0</v>
      </c>
      <c r="F468" s="198" t="n">
        <v>0</v>
      </c>
      <c r="G468" s="198" t="n">
        <v>0</v>
      </c>
      <c r="H468" s="198" t="n">
        <v>0</v>
      </c>
      <c r="I468" s="198" t="n">
        <v>0</v>
      </c>
      <c r="J468" s="198" t="n">
        <v>0</v>
      </c>
      <c r="K468" s="199" t="n">
        <f aca="false">SUM(E468:J468)</f>
        <v>0</v>
      </c>
      <c r="L468" s="198" t="n">
        <v>0</v>
      </c>
      <c r="M468" s="29"/>
      <c r="P468" s="223" t="n">
        <f aca="false">K468/$K$23</f>
        <v>0</v>
      </c>
      <c r="Q468" s="224" t="n">
        <f aca="false">RANK(P468,$P$397:$P$476)</f>
        <v>20</v>
      </c>
      <c r="R468" s="225" t="n">
        <f aca="false">L468/$L$23</f>
        <v>0</v>
      </c>
      <c r="S468" s="224" t="n">
        <f aca="false">RANK(R468,$R$397:$R$476)</f>
        <v>43</v>
      </c>
      <c r="U468" s="263" t="e">
        <f aca="false">VLOOKUP(D468,DVactu!$A$2:$D$198,4,0)</f>
        <v>#N/A</v>
      </c>
      <c r="V468" s="202" t="n">
        <f aca="false">IF(ISERROR(E468/$U468),0,E468/$U468)</f>
        <v>0</v>
      </c>
      <c r="W468" s="202" t="n">
        <f aca="false">IF(ISERROR(F468/$U468),0,F468/$U468)</f>
        <v>0</v>
      </c>
      <c r="X468" s="202" t="n">
        <f aca="false">IF(ISERROR(G468/$U468),0,G468/$U468)</f>
        <v>0</v>
      </c>
      <c r="Y468" s="202" t="n">
        <f aca="false">IF(ISERROR(H468/$U468),0,H468/$U468)</f>
        <v>0</v>
      </c>
      <c r="Z468" s="202" t="n">
        <f aca="false">IF(ISERROR(I468/$U468),0,I468/$U468)</f>
        <v>0</v>
      </c>
      <c r="AA468" s="202" t="n">
        <f aca="false">IF(ISERROR(J468/$U468),0,J468/$U468)</f>
        <v>0</v>
      </c>
      <c r="AB468" s="199" t="n">
        <f aca="false">SUM(V468:AA468)</f>
        <v>0</v>
      </c>
      <c r="AC468" s="202" t="n">
        <f aca="false">IF(ISERROR(L468/$U468),0,L468/$U468)</f>
        <v>0</v>
      </c>
    </row>
    <row r="469" customFormat="false" ht="14.65" hidden="true" customHeight="false" outlineLevel="0" collapsed="false">
      <c r="A469" s="195" t="s">
        <v>801</v>
      </c>
      <c r="B469" s="116" t="s">
        <v>201</v>
      </c>
      <c r="C469" s="196" t="s">
        <v>929</v>
      </c>
      <c r="D469" s="262" t="s">
        <v>930</v>
      </c>
      <c r="E469" s="198" t="n">
        <v>0</v>
      </c>
      <c r="F469" s="198" t="n">
        <v>0</v>
      </c>
      <c r="G469" s="198" t="n">
        <v>0</v>
      </c>
      <c r="H469" s="198" t="n">
        <v>0</v>
      </c>
      <c r="I469" s="198" t="n">
        <v>0</v>
      </c>
      <c r="J469" s="198" t="n">
        <v>0</v>
      </c>
      <c r="K469" s="199" t="n">
        <f aca="false">SUM(E469:J469)</f>
        <v>0</v>
      </c>
      <c r="L469" s="198" t="n">
        <v>0</v>
      </c>
      <c r="M469" s="29"/>
      <c r="P469" s="223" t="n">
        <f aca="false">K469/$K$23</f>
        <v>0</v>
      </c>
      <c r="Q469" s="224" t="n">
        <f aca="false">RANK(P469,$P$397:$P$476)</f>
        <v>20</v>
      </c>
      <c r="R469" s="225" t="n">
        <f aca="false">L469/$L$23</f>
        <v>0</v>
      </c>
      <c r="S469" s="224" t="n">
        <f aca="false">RANK(R469,$R$397:$R$476)</f>
        <v>43</v>
      </c>
      <c r="U469" s="263" t="e">
        <f aca="false">VLOOKUP(D469,DVactu!$A$2:$D$198,4,0)</f>
        <v>#N/A</v>
      </c>
      <c r="V469" s="202" t="n">
        <f aca="false">IF(ISERROR(E469/$U469),0,E469/$U469)</f>
        <v>0</v>
      </c>
      <c r="W469" s="202" t="n">
        <f aca="false">IF(ISERROR(F469/$U469),0,F469/$U469)</f>
        <v>0</v>
      </c>
      <c r="X469" s="202" t="n">
        <f aca="false">IF(ISERROR(G469/$U469),0,G469/$U469)</f>
        <v>0</v>
      </c>
      <c r="Y469" s="202" t="n">
        <f aca="false">IF(ISERROR(H469/$U469),0,H469/$U469)</f>
        <v>0</v>
      </c>
      <c r="Z469" s="202" t="n">
        <f aca="false">IF(ISERROR(I469/$U469),0,I469/$U469)</f>
        <v>0</v>
      </c>
      <c r="AA469" s="202" t="n">
        <f aca="false">IF(ISERROR(J469/$U469),0,J469/$U469)</f>
        <v>0</v>
      </c>
      <c r="AB469" s="199" t="n">
        <f aca="false">SUM(V469:AA469)</f>
        <v>0</v>
      </c>
      <c r="AC469" s="202" t="n">
        <f aca="false">IF(ISERROR(L469/$U469),0,L469/$U469)</f>
        <v>0</v>
      </c>
    </row>
    <row r="470" customFormat="false" ht="14.65" hidden="true" customHeight="false" outlineLevel="0" collapsed="false">
      <c r="A470" s="195" t="s">
        <v>801</v>
      </c>
      <c r="B470" s="116" t="s">
        <v>201</v>
      </c>
      <c r="C470" s="196" t="s">
        <v>931</v>
      </c>
      <c r="D470" s="262" t="s">
        <v>932</v>
      </c>
      <c r="E470" s="198" t="n">
        <v>0</v>
      </c>
      <c r="F470" s="198" t="n">
        <v>0</v>
      </c>
      <c r="G470" s="198" t="n">
        <v>0</v>
      </c>
      <c r="H470" s="198" t="n">
        <v>0</v>
      </c>
      <c r="I470" s="198" t="n">
        <v>0</v>
      </c>
      <c r="J470" s="198" t="n">
        <v>0</v>
      </c>
      <c r="K470" s="199" t="n">
        <f aca="false">SUM(E470:J470)</f>
        <v>0</v>
      </c>
      <c r="L470" s="198" t="n">
        <v>0</v>
      </c>
      <c r="M470" s="29"/>
      <c r="P470" s="223" t="n">
        <f aca="false">K470/$K$23</f>
        <v>0</v>
      </c>
      <c r="Q470" s="224" t="n">
        <f aca="false">RANK(P470,$P$397:$P$476)</f>
        <v>20</v>
      </c>
      <c r="R470" s="225" t="n">
        <f aca="false">L470/$L$23</f>
        <v>0</v>
      </c>
      <c r="S470" s="224" t="n">
        <f aca="false">RANK(R470,$R$397:$R$476)</f>
        <v>43</v>
      </c>
      <c r="U470" s="263" t="e">
        <f aca="false">VLOOKUP(D470,DVactu!$A$2:$D$198,4,0)</f>
        <v>#N/A</v>
      </c>
      <c r="V470" s="202" t="n">
        <f aca="false">IF(ISERROR(E470/$U470),0,E470/$U470)</f>
        <v>0</v>
      </c>
      <c r="W470" s="202" t="n">
        <f aca="false">IF(ISERROR(F470/$U470),0,F470/$U470)</f>
        <v>0</v>
      </c>
      <c r="X470" s="202" t="n">
        <f aca="false">IF(ISERROR(G470/$U470),0,G470/$U470)</f>
        <v>0</v>
      </c>
      <c r="Y470" s="202" t="n">
        <f aca="false">IF(ISERROR(H470/$U470),0,H470/$U470)</f>
        <v>0</v>
      </c>
      <c r="Z470" s="202" t="n">
        <f aca="false">IF(ISERROR(I470/$U470),0,I470/$U470)</f>
        <v>0</v>
      </c>
      <c r="AA470" s="202" t="n">
        <f aca="false">IF(ISERROR(J470/$U470),0,J470/$U470)</f>
        <v>0</v>
      </c>
      <c r="AB470" s="199" t="n">
        <f aca="false">SUM(V470:AA470)</f>
        <v>0</v>
      </c>
      <c r="AC470" s="202" t="n">
        <f aca="false">IF(ISERROR(L470/$U470),0,L470/$U470)</f>
        <v>0</v>
      </c>
    </row>
    <row r="471" customFormat="false" ht="14.65" hidden="true" customHeight="false" outlineLevel="0" collapsed="false">
      <c r="A471" s="195" t="s">
        <v>801</v>
      </c>
      <c r="B471" s="116" t="s">
        <v>201</v>
      </c>
      <c r="C471" s="196" t="s">
        <v>933</v>
      </c>
      <c r="D471" s="262" t="s">
        <v>934</v>
      </c>
      <c r="E471" s="198" t="n">
        <v>0</v>
      </c>
      <c r="F471" s="198" t="n">
        <v>0</v>
      </c>
      <c r="G471" s="198" t="n">
        <v>0</v>
      </c>
      <c r="H471" s="198" t="n">
        <v>0</v>
      </c>
      <c r="I471" s="198" t="n">
        <v>0</v>
      </c>
      <c r="J471" s="198" t="n">
        <v>0</v>
      </c>
      <c r="K471" s="199" t="n">
        <f aca="false">SUM(E471:J471)</f>
        <v>0</v>
      </c>
      <c r="L471" s="198" t="n">
        <v>0</v>
      </c>
      <c r="M471" s="29"/>
      <c r="P471" s="223" t="n">
        <f aca="false">K471/$K$23</f>
        <v>0</v>
      </c>
      <c r="Q471" s="224" t="n">
        <f aca="false">RANK(P471,$P$397:$P$476)</f>
        <v>20</v>
      </c>
      <c r="R471" s="225" t="n">
        <f aca="false">L471/$L$23</f>
        <v>0</v>
      </c>
      <c r="S471" s="224" t="n">
        <f aca="false">RANK(R471,$R$397:$R$476)</f>
        <v>43</v>
      </c>
      <c r="U471" s="263" t="e">
        <f aca="false">VLOOKUP(D471,DVactu!$A$2:$D$198,4,0)</f>
        <v>#N/A</v>
      </c>
      <c r="V471" s="202" t="n">
        <f aca="false">IF(ISERROR(E471/$U471),0,E471/$U471)</f>
        <v>0</v>
      </c>
      <c r="W471" s="202" t="n">
        <f aca="false">IF(ISERROR(F471/$U471),0,F471/$U471)</f>
        <v>0</v>
      </c>
      <c r="X471" s="202" t="n">
        <f aca="false">IF(ISERROR(G471/$U471),0,G471/$U471)</f>
        <v>0</v>
      </c>
      <c r="Y471" s="202" t="n">
        <f aca="false">IF(ISERROR(H471/$U471),0,H471/$U471)</f>
        <v>0</v>
      </c>
      <c r="Z471" s="202" t="n">
        <f aca="false">IF(ISERROR(I471/$U471),0,I471/$U471)</f>
        <v>0</v>
      </c>
      <c r="AA471" s="202" t="n">
        <f aca="false">IF(ISERROR(J471/$U471),0,J471/$U471)</f>
        <v>0</v>
      </c>
      <c r="AB471" s="199" t="n">
        <f aca="false">SUM(V471:AA471)</f>
        <v>0</v>
      </c>
      <c r="AC471" s="202" t="n">
        <f aca="false">IF(ISERROR(L471/$U471),0,L471/$U471)</f>
        <v>0</v>
      </c>
    </row>
    <row r="472" customFormat="false" ht="14.65" hidden="true" customHeight="false" outlineLevel="0" collapsed="false">
      <c r="A472" s="195" t="s">
        <v>801</v>
      </c>
      <c r="B472" s="116" t="s">
        <v>201</v>
      </c>
      <c r="C472" s="196" t="s">
        <v>894</v>
      </c>
      <c r="D472" s="262" t="s">
        <v>935</v>
      </c>
      <c r="E472" s="198" t="n">
        <v>0</v>
      </c>
      <c r="F472" s="198" t="n">
        <v>0</v>
      </c>
      <c r="G472" s="198" t="n">
        <v>0</v>
      </c>
      <c r="H472" s="198" t="n">
        <v>0</v>
      </c>
      <c r="I472" s="198" t="n">
        <v>0</v>
      </c>
      <c r="J472" s="198" t="n">
        <v>0</v>
      </c>
      <c r="K472" s="199" t="n">
        <f aca="false">SUM(E472:J472)</f>
        <v>0</v>
      </c>
      <c r="L472" s="198" t="n">
        <v>0</v>
      </c>
      <c r="M472" s="29"/>
      <c r="P472" s="223" t="n">
        <f aca="false">K472/$K$23</f>
        <v>0</v>
      </c>
      <c r="Q472" s="224" t="n">
        <f aca="false">RANK(P472,$P$397:$P$476)</f>
        <v>20</v>
      </c>
      <c r="R472" s="225" t="n">
        <f aca="false">L472/$L$23</f>
        <v>0</v>
      </c>
      <c r="S472" s="224" t="n">
        <f aca="false">RANK(R472,$R$397:$R$476)</f>
        <v>43</v>
      </c>
      <c r="U472" s="263" t="e">
        <f aca="false">VLOOKUP(D472,DVactu!$A$2:$D$198,4,0)</f>
        <v>#N/A</v>
      </c>
      <c r="V472" s="202" t="n">
        <f aca="false">IF(ISERROR(E472/$U472),0,E472/$U472)</f>
        <v>0</v>
      </c>
      <c r="W472" s="202" t="n">
        <f aca="false">IF(ISERROR(F472/$U472),0,F472/$U472)</f>
        <v>0</v>
      </c>
      <c r="X472" s="202" t="n">
        <f aca="false">IF(ISERROR(G472/$U472),0,G472/$U472)</f>
        <v>0</v>
      </c>
      <c r="Y472" s="202" t="n">
        <f aca="false">IF(ISERROR(H472/$U472),0,H472/$U472)</f>
        <v>0</v>
      </c>
      <c r="Z472" s="202" t="n">
        <f aca="false">IF(ISERROR(I472/$U472),0,I472/$U472)</f>
        <v>0</v>
      </c>
      <c r="AA472" s="202" t="n">
        <f aca="false">IF(ISERROR(J472/$U472),0,J472/$U472)</f>
        <v>0</v>
      </c>
      <c r="AB472" s="199" t="n">
        <f aca="false">SUM(V472:AA472)</f>
        <v>0</v>
      </c>
      <c r="AC472" s="202" t="n">
        <f aca="false">IF(ISERROR(L472/$U472),0,L472/$U472)</f>
        <v>0</v>
      </c>
    </row>
    <row r="473" customFormat="false" ht="14.65" hidden="true" customHeight="false" outlineLevel="0" collapsed="false">
      <c r="A473" s="195" t="s">
        <v>801</v>
      </c>
      <c r="B473" s="116" t="s">
        <v>201</v>
      </c>
      <c r="C473" s="196" t="s">
        <v>936</v>
      </c>
      <c r="D473" s="262" t="s">
        <v>937</v>
      </c>
      <c r="E473" s="198" t="n">
        <v>0</v>
      </c>
      <c r="F473" s="198" t="n">
        <v>0</v>
      </c>
      <c r="G473" s="198" t="n">
        <v>0</v>
      </c>
      <c r="H473" s="198" t="n">
        <v>0</v>
      </c>
      <c r="I473" s="198" t="n">
        <v>0</v>
      </c>
      <c r="J473" s="198" t="n">
        <v>0</v>
      </c>
      <c r="K473" s="199" t="n">
        <f aca="false">SUM(E473:J473)</f>
        <v>0</v>
      </c>
      <c r="L473" s="198" t="n">
        <v>0</v>
      </c>
      <c r="M473" s="29"/>
      <c r="P473" s="223" t="n">
        <f aca="false">K473/$K$23</f>
        <v>0</v>
      </c>
      <c r="Q473" s="224" t="n">
        <f aca="false">RANK(P473,$P$397:$P$476)</f>
        <v>20</v>
      </c>
      <c r="R473" s="225" t="n">
        <f aca="false">L473/$L$23</f>
        <v>0</v>
      </c>
      <c r="S473" s="224" t="n">
        <f aca="false">RANK(R473,$R$397:$R$476)</f>
        <v>43</v>
      </c>
      <c r="U473" s="263" t="e">
        <f aca="false">VLOOKUP(D473,DVactu!$A$2:$D$198,4,0)</f>
        <v>#N/A</v>
      </c>
      <c r="V473" s="202" t="n">
        <f aca="false">IF(ISERROR(E473/$U473),0,E473/$U473)</f>
        <v>0</v>
      </c>
      <c r="W473" s="202" t="n">
        <f aca="false">IF(ISERROR(F473/$U473),0,F473/$U473)</f>
        <v>0</v>
      </c>
      <c r="X473" s="202" t="n">
        <f aca="false">IF(ISERROR(G473/$U473),0,G473/$U473)</f>
        <v>0</v>
      </c>
      <c r="Y473" s="202" t="n">
        <f aca="false">IF(ISERROR(H473/$U473),0,H473/$U473)</f>
        <v>0</v>
      </c>
      <c r="Z473" s="202" t="n">
        <f aca="false">IF(ISERROR(I473/$U473),0,I473/$U473)</f>
        <v>0</v>
      </c>
      <c r="AA473" s="202" t="n">
        <f aca="false">IF(ISERROR(J473/$U473),0,J473/$U473)</f>
        <v>0</v>
      </c>
      <c r="AB473" s="199" t="n">
        <f aca="false">SUM(V473:AA473)</f>
        <v>0</v>
      </c>
      <c r="AC473" s="202" t="n">
        <f aca="false">IF(ISERROR(L473/$U473),0,L473/$U473)</f>
        <v>0</v>
      </c>
    </row>
    <row r="474" customFormat="false" ht="14.65" hidden="true" customHeight="false" outlineLevel="0" collapsed="false">
      <c r="A474" s="195" t="s">
        <v>801</v>
      </c>
      <c r="B474" s="116" t="s">
        <v>201</v>
      </c>
      <c r="C474" s="196" t="s">
        <v>938</v>
      </c>
      <c r="D474" s="262" t="s">
        <v>939</v>
      </c>
      <c r="E474" s="198" t="n">
        <v>0</v>
      </c>
      <c r="F474" s="198" t="n">
        <v>0</v>
      </c>
      <c r="G474" s="198" t="n">
        <v>0</v>
      </c>
      <c r="H474" s="198" t="n">
        <v>0</v>
      </c>
      <c r="I474" s="198" t="n">
        <v>0</v>
      </c>
      <c r="J474" s="198" t="n">
        <v>0</v>
      </c>
      <c r="K474" s="199" t="n">
        <f aca="false">SUM(E474:J474)</f>
        <v>0</v>
      </c>
      <c r="L474" s="198" t="n">
        <v>0</v>
      </c>
      <c r="M474" s="29"/>
      <c r="P474" s="223" t="n">
        <f aca="false">K474/$K$23</f>
        <v>0</v>
      </c>
      <c r="Q474" s="224" t="n">
        <f aca="false">RANK(P474,$P$397:$P$476)</f>
        <v>20</v>
      </c>
      <c r="R474" s="225" t="n">
        <f aca="false">L474/$L$23</f>
        <v>0</v>
      </c>
      <c r="S474" s="224" t="n">
        <f aca="false">RANK(R474,$R$397:$R$476)</f>
        <v>43</v>
      </c>
      <c r="U474" s="263" t="e">
        <f aca="false">VLOOKUP(D474,DVactu!$A$2:$D$198,4,0)</f>
        <v>#N/A</v>
      </c>
      <c r="V474" s="202" t="n">
        <f aca="false">IF(ISERROR(E474/$U474),0,E474/$U474)</f>
        <v>0</v>
      </c>
      <c r="W474" s="202" t="n">
        <f aca="false">IF(ISERROR(F474/$U474),0,F474/$U474)</f>
        <v>0</v>
      </c>
      <c r="X474" s="202" t="n">
        <f aca="false">IF(ISERROR(G474/$U474),0,G474/$U474)</f>
        <v>0</v>
      </c>
      <c r="Y474" s="202" t="n">
        <f aca="false">IF(ISERROR(H474/$U474),0,H474/$U474)</f>
        <v>0</v>
      </c>
      <c r="Z474" s="202" t="n">
        <f aca="false">IF(ISERROR(I474/$U474),0,I474/$U474)</f>
        <v>0</v>
      </c>
      <c r="AA474" s="202" t="n">
        <f aca="false">IF(ISERROR(J474/$U474),0,J474/$U474)</f>
        <v>0</v>
      </c>
      <c r="AB474" s="199" t="n">
        <f aca="false">SUM(V474:AA474)</f>
        <v>0</v>
      </c>
      <c r="AC474" s="202" t="n">
        <f aca="false">IF(ISERROR(L474/$U474),0,L474/$U474)</f>
        <v>0</v>
      </c>
    </row>
    <row r="475" customFormat="false" ht="14.65" hidden="true" customHeight="false" outlineLevel="0" collapsed="false">
      <c r="A475" s="195" t="s">
        <v>801</v>
      </c>
      <c r="B475" s="116" t="s">
        <v>201</v>
      </c>
      <c r="C475" s="196" t="s">
        <v>940</v>
      </c>
      <c r="D475" s="262" t="s">
        <v>941</v>
      </c>
      <c r="E475" s="198" t="n">
        <v>0</v>
      </c>
      <c r="F475" s="198" t="n">
        <v>0</v>
      </c>
      <c r="G475" s="198" t="n">
        <v>0</v>
      </c>
      <c r="H475" s="198" t="n">
        <v>0</v>
      </c>
      <c r="I475" s="198" t="n">
        <v>0</v>
      </c>
      <c r="J475" s="198" t="n">
        <v>0</v>
      </c>
      <c r="K475" s="199" t="n">
        <f aca="false">SUM(E475:J475)</f>
        <v>0</v>
      </c>
      <c r="L475" s="198" t="n">
        <v>0</v>
      </c>
      <c r="M475" s="29"/>
      <c r="P475" s="223" t="n">
        <f aca="false">K475/$K$23</f>
        <v>0</v>
      </c>
      <c r="Q475" s="224" t="n">
        <f aca="false">RANK(P475,$P$397:$P$476)</f>
        <v>20</v>
      </c>
      <c r="R475" s="225" t="n">
        <f aca="false">L475/$L$23</f>
        <v>0</v>
      </c>
      <c r="S475" s="224" t="n">
        <f aca="false">RANK(R475,$R$397:$R$476)</f>
        <v>43</v>
      </c>
      <c r="U475" s="263" t="e">
        <f aca="false">VLOOKUP(D475,DVactu!$A$2:$D$198,4,0)</f>
        <v>#N/A</v>
      </c>
      <c r="V475" s="202" t="n">
        <f aca="false">IF(ISERROR(E475/$U475),0,E475/$U475)</f>
        <v>0</v>
      </c>
      <c r="W475" s="202" t="n">
        <f aca="false">IF(ISERROR(F475/$U475),0,F475/$U475)</f>
        <v>0</v>
      </c>
      <c r="X475" s="202" t="n">
        <f aca="false">IF(ISERROR(G475/$U475),0,G475/$U475)</f>
        <v>0</v>
      </c>
      <c r="Y475" s="202" t="n">
        <f aca="false">IF(ISERROR(H475/$U475),0,H475/$U475)</f>
        <v>0</v>
      </c>
      <c r="Z475" s="202" t="n">
        <f aca="false">IF(ISERROR(I475/$U475),0,I475/$U475)</f>
        <v>0</v>
      </c>
      <c r="AA475" s="202" t="n">
        <f aca="false">IF(ISERROR(J475/$U475),0,J475/$U475)</f>
        <v>0</v>
      </c>
      <c r="AB475" s="199" t="n">
        <f aca="false">SUM(V475:AA475)</f>
        <v>0</v>
      </c>
      <c r="AC475" s="202" t="n">
        <f aca="false">IF(ISERROR(L475/$U475),0,L475/$U475)</f>
        <v>0</v>
      </c>
    </row>
    <row r="476" customFormat="false" ht="14.65" hidden="true" customHeight="false" outlineLevel="0" collapsed="false">
      <c r="A476" s="195" t="s">
        <v>801</v>
      </c>
      <c r="B476" s="116" t="s">
        <v>201</v>
      </c>
      <c r="C476" s="196" t="s">
        <v>942</v>
      </c>
      <c r="D476" s="262" t="s">
        <v>943</v>
      </c>
      <c r="E476" s="198" t="n">
        <v>0</v>
      </c>
      <c r="F476" s="198" t="n">
        <v>0</v>
      </c>
      <c r="G476" s="198" t="n">
        <v>0</v>
      </c>
      <c r="H476" s="198" t="n">
        <v>0</v>
      </c>
      <c r="I476" s="198" t="n">
        <v>0</v>
      </c>
      <c r="J476" s="198" t="n">
        <v>0</v>
      </c>
      <c r="K476" s="199" t="n">
        <f aca="false">SUM(E476:J476)</f>
        <v>0</v>
      </c>
      <c r="L476" s="198" t="n">
        <v>0</v>
      </c>
      <c r="M476" s="29"/>
      <c r="P476" s="223" t="n">
        <f aca="false">K476/$K$23</f>
        <v>0</v>
      </c>
      <c r="Q476" s="224" t="n">
        <f aca="false">RANK(P476,$P$397:$P$476)</f>
        <v>20</v>
      </c>
      <c r="R476" s="225" t="n">
        <f aca="false">L476/$L$23</f>
        <v>0</v>
      </c>
      <c r="S476" s="224" t="n">
        <f aca="false">RANK(R476,$R$397:$R$476)</f>
        <v>43</v>
      </c>
      <c r="U476" s="263" t="e">
        <f aca="false">VLOOKUP(D476,DVactu!$A$2:$D$198,4,0)</f>
        <v>#N/A</v>
      </c>
      <c r="V476" s="202" t="n">
        <f aca="false">IF(ISERROR(E476/$U476),0,E476/$U476)</f>
        <v>0</v>
      </c>
      <c r="W476" s="202" t="n">
        <f aca="false">IF(ISERROR(F476/$U476),0,F476/$U476)</f>
        <v>0</v>
      </c>
      <c r="X476" s="202" t="n">
        <f aca="false">IF(ISERROR(G476/$U476),0,G476/$U476)</f>
        <v>0</v>
      </c>
      <c r="Y476" s="202" t="n">
        <f aca="false">IF(ISERROR(H476/$U476),0,H476/$U476)</f>
        <v>0</v>
      </c>
      <c r="Z476" s="202" t="n">
        <f aca="false">IF(ISERROR(I476/$U476),0,I476/$U476)</f>
        <v>0</v>
      </c>
      <c r="AA476" s="202" t="n">
        <f aca="false">IF(ISERROR(J476/$U476),0,J476/$U476)</f>
        <v>0</v>
      </c>
      <c r="AB476" s="199" t="n">
        <f aca="false">SUM(V476:AA476)</f>
        <v>0</v>
      </c>
      <c r="AC476" s="202" t="n">
        <f aca="false">IF(ISERROR(L476/$U476),0,L476/$U476)</f>
        <v>0</v>
      </c>
    </row>
    <row r="477" customFormat="false" ht="14.65" hidden="true" customHeight="false" outlineLevel="0" collapsed="false">
      <c r="A477" s="195" t="s">
        <v>944</v>
      </c>
      <c r="B477" s="116" t="s">
        <v>945</v>
      </c>
      <c r="C477" s="196" t="s">
        <v>946</v>
      </c>
      <c r="D477" s="278" t="s">
        <v>947</v>
      </c>
      <c r="E477" s="198" t="n">
        <v>0</v>
      </c>
      <c r="F477" s="198" t="n">
        <v>0</v>
      </c>
      <c r="G477" s="198" t="n">
        <v>0</v>
      </c>
      <c r="H477" s="198" t="n">
        <v>0</v>
      </c>
      <c r="I477" s="198" t="n">
        <v>0</v>
      </c>
      <c r="J477" s="198" t="n">
        <v>0</v>
      </c>
      <c r="K477" s="199" t="n">
        <f aca="false">SUM(E477:J477)</f>
        <v>0</v>
      </c>
      <c r="L477" s="198" t="n">
        <v>0</v>
      </c>
      <c r="P477" s="223" t="n">
        <f aca="false">K477/$K$24</f>
        <v>0</v>
      </c>
      <c r="Q477" s="224" t="n">
        <f aca="false">RANK(P477,$P$477:$P$506)</f>
        <v>6</v>
      </c>
      <c r="R477" s="279" t="n">
        <f aca="false">L477/$L$24</f>
        <v>0</v>
      </c>
      <c r="S477" s="224" t="n">
        <f aca="false">RANK(R477,$R$477:$R$506)</f>
        <v>14</v>
      </c>
      <c r="U477" s="280" t="e">
        <f aca="false">VLOOKUP(D477,DVactu!$A$2:$D$198,4,0)</f>
        <v>#N/A</v>
      </c>
      <c r="V477" s="202" t="n">
        <f aca="false">IF(ISERROR(E477/$U477),0,E477/$U477)</f>
        <v>0</v>
      </c>
      <c r="W477" s="202" t="n">
        <f aca="false">IF(ISERROR(F477/$U477),0,F477/$U477)</f>
        <v>0</v>
      </c>
      <c r="X477" s="202" t="n">
        <f aca="false">IF(ISERROR(G477/$U477),0,G477/$U477)</f>
        <v>0</v>
      </c>
      <c r="Y477" s="202" t="n">
        <f aca="false">IF(ISERROR(H477/$U477),0,H477/$U477)</f>
        <v>0</v>
      </c>
      <c r="Z477" s="202" t="n">
        <f aca="false">IF(ISERROR(I477/$U477),0,I477/$U477)</f>
        <v>0</v>
      </c>
      <c r="AA477" s="202" t="n">
        <f aca="false">IF(ISERROR(J477/$U477),0,J477/$U477)</f>
        <v>0</v>
      </c>
      <c r="AB477" s="199" t="n">
        <f aca="false">SUM(V477:AA477)</f>
        <v>0</v>
      </c>
      <c r="AC477" s="202" t="n">
        <f aca="false">IF(ISERROR(L477/$U477),0,L477/$U477)</f>
        <v>0</v>
      </c>
    </row>
    <row r="478" customFormat="false" ht="14.65" hidden="true" customHeight="false" outlineLevel="0" collapsed="false">
      <c r="A478" s="195" t="s">
        <v>944</v>
      </c>
      <c r="B478" s="116" t="s">
        <v>945</v>
      </c>
      <c r="C478" s="196" t="s">
        <v>948</v>
      </c>
      <c r="D478" s="278" t="s">
        <v>949</v>
      </c>
      <c r="E478" s="198" t="n">
        <v>0</v>
      </c>
      <c r="F478" s="198" t="n">
        <v>0</v>
      </c>
      <c r="G478" s="198" t="n">
        <v>0</v>
      </c>
      <c r="H478" s="198" t="n">
        <v>0</v>
      </c>
      <c r="I478" s="198" t="n">
        <v>0</v>
      </c>
      <c r="J478" s="198" t="n">
        <v>0</v>
      </c>
      <c r="K478" s="199" t="n">
        <f aca="false">SUM(E478:J478)</f>
        <v>0</v>
      </c>
      <c r="L478" s="198" t="n">
        <v>0</v>
      </c>
      <c r="P478" s="223" t="n">
        <f aca="false">K478/$K$24</f>
        <v>0</v>
      </c>
      <c r="Q478" s="224" t="n">
        <f aca="false">RANK(P478,$P$477:$P$506)</f>
        <v>6</v>
      </c>
      <c r="R478" s="279" t="n">
        <f aca="false">L478/$L$24</f>
        <v>0</v>
      </c>
      <c r="S478" s="224" t="n">
        <f aca="false">RANK(R478,$R$477:$R$506)</f>
        <v>14</v>
      </c>
      <c r="U478" s="280" t="e">
        <f aca="false">VLOOKUP(D478,DVactu!$A$2:$D$198,4,0)</f>
        <v>#N/A</v>
      </c>
      <c r="V478" s="202" t="n">
        <f aca="false">IF(ISERROR(E478/$U478),0,E478/$U478)</f>
        <v>0</v>
      </c>
      <c r="W478" s="202" t="n">
        <f aca="false">IF(ISERROR(F478/$U478),0,F478/$U478)</f>
        <v>0</v>
      </c>
      <c r="X478" s="202" t="n">
        <f aca="false">IF(ISERROR(G478/$U478),0,G478/$U478)</f>
        <v>0</v>
      </c>
      <c r="Y478" s="202" t="n">
        <f aca="false">IF(ISERROR(H478/$U478),0,H478/$U478)</f>
        <v>0</v>
      </c>
      <c r="Z478" s="202" t="n">
        <f aca="false">IF(ISERROR(I478/$U478),0,I478/$U478)</f>
        <v>0</v>
      </c>
      <c r="AA478" s="202" t="n">
        <f aca="false">IF(ISERROR(J478/$U478),0,J478/$U478)</f>
        <v>0</v>
      </c>
      <c r="AB478" s="199" t="n">
        <f aca="false">SUM(V478:AA478)</f>
        <v>0</v>
      </c>
      <c r="AC478" s="202" t="n">
        <f aca="false">IF(ISERROR(L478/$U478),0,L478/$U478)</f>
        <v>0</v>
      </c>
    </row>
    <row r="479" customFormat="false" ht="14.65" hidden="true" customHeight="false" outlineLevel="0" collapsed="false">
      <c r="A479" s="195" t="s">
        <v>944</v>
      </c>
      <c r="B479" s="116" t="s">
        <v>945</v>
      </c>
      <c r="C479" s="196" t="s">
        <v>950</v>
      </c>
      <c r="D479" s="278" t="s">
        <v>951</v>
      </c>
      <c r="E479" s="198" t="n">
        <v>0</v>
      </c>
      <c r="F479" s="198" t="n">
        <v>0</v>
      </c>
      <c r="G479" s="198" t="n">
        <v>0</v>
      </c>
      <c r="H479" s="198" t="n">
        <v>0</v>
      </c>
      <c r="I479" s="198" t="n">
        <v>0</v>
      </c>
      <c r="J479" s="198" t="n">
        <v>0</v>
      </c>
      <c r="K479" s="199" t="n">
        <f aca="false">SUM(E479:J479)</f>
        <v>0</v>
      </c>
      <c r="L479" s="198" t="n">
        <v>0</v>
      </c>
      <c r="P479" s="223" t="n">
        <f aca="false">K479/$K$24</f>
        <v>0</v>
      </c>
      <c r="Q479" s="224" t="n">
        <f aca="false">RANK(P479,$P$477:$P$506)</f>
        <v>6</v>
      </c>
      <c r="R479" s="279" t="n">
        <f aca="false">L479/$L$24</f>
        <v>0</v>
      </c>
      <c r="S479" s="224" t="n">
        <f aca="false">RANK(R479,$R$477:$R$506)</f>
        <v>14</v>
      </c>
      <c r="U479" s="280" t="e">
        <f aca="false">VLOOKUP(D479,DVactu!$A$2:$D$198,4,0)</f>
        <v>#N/A</v>
      </c>
      <c r="V479" s="202" t="n">
        <f aca="false">IF(ISERROR(E479/$U479),0,E479/$U479)</f>
        <v>0</v>
      </c>
      <c r="W479" s="202" t="n">
        <f aca="false">IF(ISERROR(F479/$U479),0,F479/$U479)</f>
        <v>0</v>
      </c>
      <c r="X479" s="202" t="n">
        <f aca="false">IF(ISERROR(G479/$U479),0,G479/$U479)</f>
        <v>0</v>
      </c>
      <c r="Y479" s="202" t="n">
        <f aca="false">IF(ISERROR(H479/$U479),0,H479/$U479)</f>
        <v>0</v>
      </c>
      <c r="Z479" s="202" t="n">
        <f aca="false">IF(ISERROR(I479/$U479),0,I479/$U479)</f>
        <v>0</v>
      </c>
      <c r="AA479" s="202" t="n">
        <f aca="false">IF(ISERROR(J479/$U479),0,J479/$U479)</f>
        <v>0</v>
      </c>
      <c r="AB479" s="199" t="n">
        <f aca="false">SUM(V479:AA479)</f>
        <v>0</v>
      </c>
      <c r="AC479" s="202" t="n">
        <f aca="false">IF(ISERROR(L479/$U479),0,L479/$U479)</f>
        <v>0</v>
      </c>
    </row>
    <row r="480" customFormat="false" ht="14.65" hidden="true" customHeight="false" outlineLevel="0" collapsed="false">
      <c r="A480" s="195" t="s">
        <v>944</v>
      </c>
      <c r="B480" s="116" t="s">
        <v>945</v>
      </c>
      <c r="C480" s="196" t="s">
        <v>952</v>
      </c>
      <c r="D480" s="278" t="s">
        <v>953</v>
      </c>
      <c r="E480" s="198" t="n">
        <v>0</v>
      </c>
      <c r="F480" s="198" t="n">
        <v>0</v>
      </c>
      <c r="G480" s="198" t="n">
        <v>0</v>
      </c>
      <c r="H480" s="198" t="n">
        <v>0</v>
      </c>
      <c r="I480" s="198" t="n">
        <v>0</v>
      </c>
      <c r="J480" s="198" t="n">
        <v>0</v>
      </c>
      <c r="K480" s="199" t="n">
        <f aca="false">SUM(E480:J480)</f>
        <v>0</v>
      </c>
      <c r="L480" s="198" t="n">
        <v>0</v>
      </c>
      <c r="P480" s="223" t="n">
        <f aca="false">K480/$K$24</f>
        <v>0</v>
      </c>
      <c r="Q480" s="224" t="n">
        <f aca="false">RANK(P480,$P$477:$P$506)</f>
        <v>6</v>
      </c>
      <c r="R480" s="279" t="n">
        <f aca="false">L480/$L$24</f>
        <v>0</v>
      </c>
      <c r="S480" s="224" t="n">
        <f aca="false">RANK(R480,$R$477:$R$506)</f>
        <v>14</v>
      </c>
      <c r="U480" s="280" t="e">
        <f aca="false">VLOOKUP(D480,DVactu!$A$2:$D$198,4,0)</f>
        <v>#N/A</v>
      </c>
      <c r="V480" s="202" t="n">
        <f aca="false">IF(ISERROR(E480/$U480),0,E480/$U480)</f>
        <v>0</v>
      </c>
      <c r="W480" s="202" t="n">
        <f aca="false">IF(ISERROR(F480/$U480),0,F480/$U480)</f>
        <v>0</v>
      </c>
      <c r="X480" s="202" t="n">
        <f aca="false">IF(ISERROR(G480/$U480),0,G480/$U480)</f>
        <v>0</v>
      </c>
      <c r="Y480" s="202" t="n">
        <f aca="false">IF(ISERROR(H480/$U480),0,H480/$U480)</f>
        <v>0</v>
      </c>
      <c r="Z480" s="202" t="n">
        <f aca="false">IF(ISERROR(I480/$U480),0,I480/$U480)</f>
        <v>0</v>
      </c>
      <c r="AA480" s="202" t="n">
        <f aca="false">IF(ISERROR(J480/$U480),0,J480/$U480)</f>
        <v>0</v>
      </c>
      <c r="AB480" s="199" t="n">
        <f aca="false">SUM(V480:AA480)</f>
        <v>0</v>
      </c>
      <c r="AC480" s="202" t="n">
        <f aca="false">IF(ISERROR(L480/$U480),0,L480/$U480)</f>
        <v>0</v>
      </c>
    </row>
    <row r="481" customFormat="false" ht="14.65" hidden="true" customHeight="false" outlineLevel="0" collapsed="false">
      <c r="A481" s="195" t="s">
        <v>944</v>
      </c>
      <c r="B481" s="116" t="s">
        <v>945</v>
      </c>
      <c r="C481" s="196" t="s">
        <v>954</v>
      </c>
      <c r="D481" s="278" t="s">
        <v>955</v>
      </c>
      <c r="E481" s="198" t="n">
        <v>0</v>
      </c>
      <c r="F481" s="198" t="n">
        <v>0</v>
      </c>
      <c r="G481" s="198" t="n">
        <v>0</v>
      </c>
      <c r="H481" s="198" t="n">
        <v>0</v>
      </c>
      <c r="I481" s="198" t="n">
        <v>0</v>
      </c>
      <c r="J481" s="198" t="n">
        <v>0</v>
      </c>
      <c r="K481" s="199" t="n">
        <f aca="false">SUM(E481:J481)</f>
        <v>0</v>
      </c>
      <c r="L481" s="198" t="n">
        <v>8891700</v>
      </c>
      <c r="P481" s="223" t="n">
        <f aca="false">K481/$K$24</f>
        <v>0</v>
      </c>
      <c r="Q481" s="224" t="n">
        <f aca="false">RANK(P481,$P$477:$P$506)</f>
        <v>6</v>
      </c>
      <c r="R481" s="279" t="n">
        <f aca="false">L481/$L$24</f>
        <v>0.00185177023459508</v>
      </c>
      <c r="S481" s="224" t="n">
        <f aca="false">RANK(R481,$R$477:$R$506)</f>
        <v>10</v>
      </c>
      <c r="U481" s="280" t="e">
        <f aca="false">VLOOKUP(D481,DVactu!$A$2:$D$198,4,0)</f>
        <v>#N/A</v>
      </c>
      <c r="V481" s="202" t="n">
        <f aca="false">IF(ISERROR(E481/$U481),0,E481/$U481)</f>
        <v>0</v>
      </c>
      <c r="W481" s="202" t="n">
        <f aca="false">IF(ISERROR(F481/$U481),0,F481/$U481)</f>
        <v>0</v>
      </c>
      <c r="X481" s="202" t="n">
        <f aca="false">IF(ISERROR(G481/$U481),0,G481/$U481)</f>
        <v>0</v>
      </c>
      <c r="Y481" s="202" t="n">
        <f aca="false">IF(ISERROR(H481/$U481),0,H481/$U481)</f>
        <v>0</v>
      </c>
      <c r="Z481" s="202" t="n">
        <f aca="false">IF(ISERROR(I481/$U481),0,I481/$U481)</f>
        <v>0</v>
      </c>
      <c r="AA481" s="202" t="n">
        <f aca="false">IF(ISERROR(J481/$U481),0,J481/$U481)</f>
        <v>0</v>
      </c>
      <c r="AB481" s="199" t="n">
        <f aca="false">SUM(V481:AA481)</f>
        <v>0</v>
      </c>
      <c r="AC481" s="202" t="n">
        <f aca="false">IF(ISERROR(L481/$U481),0,L481/$U481)</f>
        <v>0</v>
      </c>
    </row>
    <row r="482" customFormat="false" ht="14.65" hidden="true" customHeight="false" outlineLevel="0" collapsed="false">
      <c r="A482" s="195" t="s">
        <v>944</v>
      </c>
      <c r="B482" s="116" t="s">
        <v>945</v>
      </c>
      <c r="C482" s="196" t="s">
        <v>956</v>
      </c>
      <c r="D482" s="278" t="s">
        <v>957</v>
      </c>
      <c r="E482" s="198" t="n">
        <v>0</v>
      </c>
      <c r="F482" s="198" t="n">
        <v>0</v>
      </c>
      <c r="G482" s="198" t="n">
        <v>0</v>
      </c>
      <c r="H482" s="198" t="n">
        <v>0</v>
      </c>
      <c r="I482" s="198" t="n">
        <v>0</v>
      </c>
      <c r="J482" s="198" t="n">
        <v>0</v>
      </c>
      <c r="K482" s="199" t="n">
        <f aca="false">SUM(E482:J482)</f>
        <v>0</v>
      </c>
      <c r="L482" s="198" t="n">
        <v>0</v>
      </c>
      <c r="P482" s="223" t="n">
        <f aca="false">K482/$K$24</f>
        <v>0</v>
      </c>
      <c r="Q482" s="224" t="n">
        <f aca="false">RANK(P482,$P$477:$P$506)</f>
        <v>6</v>
      </c>
      <c r="R482" s="279" t="n">
        <f aca="false">L482/$L$24</f>
        <v>0</v>
      </c>
      <c r="S482" s="224" t="n">
        <f aca="false">RANK(R482,$R$477:$R$506)</f>
        <v>14</v>
      </c>
      <c r="U482" s="280" t="e">
        <f aca="false">VLOOKUP(D482,DVactu!$A$2:$D$198,4,0)</f>
        <v>#N/A</v>
      </c>
      <c r="V482" s="202" t="n">
        <f aca="false">IF(ISERROR(E482/$U482),0,E482/$U482)</f>
        <v>0</v>
      </c>
      <c r="W482" s="202" t="n">
        <f aca="false">IF(ISERROR(F482/$U482),0,F482/$U482)</f>
        <v>0</v>
      </c>
      <c r="X482" s="202" t="n">
        <f aca="false">IF(ISERROR(G482/$U482),0,G482/$U482)</f>
        <v>0</v>
      </c>
      <c r="Y482" s="202" t="n">
        <f aca="false">IF(ISERROR(H482/$U482),0,H482/$U482)</f>
        <v>0</v>
      </c>
      <c r="Z482" s="202" t="n">
        <f aca="false">IF(ISERROR(I482/$U482),0,I482/$U482)</f>
        <v>0</v>
      </c>
      <c r="AA482" s="202" t="n">
        <f aca="false">IF(ISERROR(J482/$U482),0,J482/$U482)</f>
        <v>0</v>
      </c>
      <c r="AB482" s="199" t="n">
        <f aca="false">SUM(V482:AA482)</f>
        <v>0</v>
      </c>
      <c r="AC482" s="202" t="n">
        <f aca="false">IF(ISERROR(L482/$U482),0,L482/$U482)</f>
        <v>0</v>
      </c>
    </row>
    <row r="483" customFormat="false" ht="14.65" hidden="true" customHeight="false" outlineLevel="0" collapsed="false">
      <c r="A483" s="195" t="s">
        <v>944</v>
      </c>
      <c r="B483" s="116" t="s">
        <v>945</v>
      </c>
      <c r="C483" s="196" t="s">
        <v>958</v>
      </c>
      <c r="D483" s="278" t="s">
        <v>959</v>
      </c>
      <c r="E483" s="198" t="n">
        <v>0</v>
      </c>
      <c r="F483" s="198" t="n">
        <v>0</v>
      </c>
      <c r="G483" s="198" t="n">
        <v>0</v>
      </c>
      <c r="H483" s="198" t="n">
        <v>0</v>
      </c>
      <c r="I483" s="198" t="n">
        <v>0</v>
      </c>
      <c r="J483" s="198" t="n">
        <v>0</v>
      </c>
      <c r="K483" s="199" t="n">
        <f aca="false">SUM(E483:J483)</f>
        <v>0</v>
      </c>
      <c r="L483" s="198" t="n">
        <v>0</v>
      </c>
      <c r="P483" s="223" t="n">
        <f aca="false">K483/$K$24</f>
        <v>0</v>
      </c>
      <c r="Q483" s="224" t="n">
        <f aca="false">RANK(P483,$P$477:$P$506)</f>
        <v>6</v>
      </c>
      <c r="R483" s="279" t="n">
        <f aca="false">L483/$L$24</f>
        <v>0</v>
      </c>
      <c r="S483" s="224" t="n">
        <f aca="false">RANK(R483,$R$477:$R$506)</f>
        <v>14</v>
      </c>
      <c r="U483" s="280" t="e">
        <f aca="false">VLOOKUP(D483,DVactu!$A$2:$D$198,4,0)</f>
        <v>#N/A</v>
      </c>
      <c r="V483" s="202" t="n">
        <f aca="false">IF(ISERROR(E483/$U483),0,E483/$U483)</f>
        <v>0</v>
      </c>
      <c r="W483" s="202" t="n">
        <f aca="false">IF(ISERROR(F483/$U483),0,F483/$U483)</f>
        <v>0</v>
      </c>
      <c r="X483" s="202" t="n">
        <f aca="false">IF(ISERROR(G483/$U483),0,G483/$U483)</f>
        <v>0</v>
      </c>
      <c r="Y483" s="202" t="n">
        <f aca="false">IF(ISERROR(H483/$U483),0,H483/$U483)</f>
        <v>0</v>
      </c>
      <c r="Z483" s="202" t="n">
        <f aca="false">IF(ISERROR(I483/$U483),0,I483/$U483)</f>
        <v>0</v>
      </c>
      <c r="AA483" s="202" t="n">
        <f aca="false">IF(ISERROR(J483/$U483),0,J483/$U483)</f>
        <v>0</v>
      </c>
      <c r="AB483" s="199" t="n">
        <f aca="false">SUM(V483:AA483)</f>
        <v>0</v>
      </c>
      <c r="AC483" s="202" t="n">
        <f aca="false">IF(ISERROR(L483/$U483),0,L483/$U483)</f>
        <v>0</v>
      </c>
    </row>
    <row r="484" customFormat="false" ht="14.65" hidden="true" customHeight="false" outlineLevel="0" collapsed="false">
      <c r="A484" s="195" t="s">
        <v>944</v>
      </c>
      <c r="B484" s="116" t="s">
        <v>945</v>
      </c>
      <c r="C484" s="196" t="s">
        <v>960</v>
      </c>
      <c r="D484" s="278" t="s">
        <v>961</v>
      </c>
      <c r="E484" s="198" t="n">
        <v>0</v>
      </c>
      <c r="F484" s="198" t="n">
        <v>0</v>
      </c>
      <c r="G484" s="198" t="n">
        <v>0</v>
      </c>
      <c r="H484" s="198" t="n">
        <v>0</v>
      </c>
      <c r="I484" s="198" t="n">
        <v>0</v>
      </c>
      <c r="J484" s="198" t="n">
        <v>0</v>
      </c>
      <c r="K484" s="199" t="n">
        <f aca="false">SUM(E484:J484)</f>
        <v>0</v>
      </c>
      <c r="L484" s="198" t="n">
        <v>0</v>
      </c>
      <c r="P484" s="223" t="n">
        <f aca="false">K484/$K$24</f>
        <v>0</v>
      </c>
      <c r="Q484" s="224" t="n">
        <f aca="false">RANK(P484,$P$477:$P$506)</f>
        <v>6</v>
      </c>
      <c r="R484" s="279" t="n">
        <f aca="false">L484/$L$24</f>
        <v>0</v>
      </c>
      <c r="S484" s="224" t="n">
        <f aca="false">RANK(R484,$R$477:$R$506)</f>
        <v>14</v>
      </c>
      <c r="U484" s="280" t="e">
        <f aca="false">VLOOKUP(D484,DVactu!$A$2:$D$198,4,0)</f>
        <v>#N/A</v>
      </c>
      <c r="V484" s="202" t="n">
        <f aca="false">IF(ISERROR(E484/$U484),0,E484/$U484)</f>
        <v>0</v>
      </c>
      <c r="W484" s="202" t="n">
        <f aca="false">IF(ISERROR(F484/$U484),0,F484/$U484)</f>
        <v>0</v>
      </c>
      <c r="X484" s="202" t="n">
        <f aca="false">IF(ISERROR(G484/$U484),0,G484/$U484)</f>
        <v>0</v>
      </c>
      <c r="Y484" s="202" t="n">
        <f aca="false">IF(ISERROR(H484/$U484),0,H484/$U484)</f>
        <v>0</v>
      </c>
      <c r="Z484" s="202" t="n">
        <f aca="false">IF(ISERROR(I484/$U484),0,I484/$U484)</f>
        <v>0</v>
      </c>
      <c r="AA484" s="202" t="n">
        <f aca="false">IF(ISERROR(J484/$U484),0,J484/$U484)</f>
        <v>0</v>
      </c>
      <c r="AB484" s="199" t="n">
        <f aca="false">SUM(V484:AA484)</f>
        <v>0</v>
      </c>
      <c r="AC484" s="202" t="n">
        <f aca="false">IF(ISERROR(L484/$U484),0,L484/$U484)</f>
        <v>0</v>
      </c>
    </row>
    <row r="485" customFormat="false" ht="14.65" hidden="true" customHeight="false" outlineLevel="0" collapsed="false">
      <c r="A485" s="195" t="s">
        <v>944</v>
      </c>
      <c r="B485" s="116" t="s">
        <v>945</v>
      </c>
      <c r="C485" s="196" t="s">
        <v>962</v>
      </c>
      <c r="D485" s="278" t="s">
        <v>963</v>
      </c>
      <c r="E485" s="198" t="n">
        <v>0</v>
      </c>
      <c r="F485" s="198" t="n">
        <v>0</v>
      </c>
      <c r="G485" s="198" t="n">
        <v>0</v>
      </c>
      <c r="H485" s="198" t="n">
        <v>0</v>
      </c>
      <c r="I485" s="198" t="n">
        <v>0</v>
      </c>
      <c r="J485" s="198" t="n">
        <v>0</v>
      </c>
      <c r="K485" s="199" t="n">
        <f aca="false">SUM(E485:J485)</f>
        <v>0</v>
      </c>
      <c r="L485" s="198" t="n">
        <v>2747519567.2</v>
      </c>
      <c r="P485" s="223" t="n">
        <f aca="false">K485/$K$24</f>
        <v>0</v>
      </c>
      <c r="Q485" s="224" t="n">
        <f aca="false">RANK(P485,$P$477:$P$506)</f>
        <v>6</v>
      </c>
      <c r="R485" s="279" t="n">
        <f aca="false">L485/$L$24</f>
        <v>0.57219372600386</v>
      </c>
      <c r="S485" s="224" t="n">
        <f aca="false">RANK(R485,$R$477:$R$506)</f>
        <v>1</v>
      </c>
      <c r="U485" s="280" t="n">
        <f aca="false">VLOOKUP(D485,DVactu!$A$2:$D$198,4,0)</f>
        <v>14.1339393987664</v>
      </c>
      <c r="V485" s="202" t="n">
        <f aca="false">IF(ISERROR(E485/$U485),0,E485/$U485)</f>
        <v>0</v>
      </c>
      <c r="W485" s="202" t="n">
        <f aca="false">IF(ISERROR(F485/$U485),0,F485/$U485)</f>
        <v>0</v>
      </c>
      <c r="X485" s="202" t="n">
        <f aca="false">IF(ISERROR(G485/$U485),0,G485/$U485)</f>
        <v>0</v>
      </c>
      <c r="Y485" s="202" t="n">
        <f aca="false">IF(ISERROR(H485/$U485),0,H485/$U485)</f>
        <v>0</v>
      </c>
      <c r="Z485" s="202" t="n">
        <f aca="false">IF(ISERROR(I485/$U485),0,I485/$U485)</f>
        <v>0</v>
      </c>
      <c r="AA485" s="202" t="n">
        <f aca="false">IF(ISERROR(J485/$U485),0,J485/$U485)</f>
        <v>0</v>
      </c>
      <c r="AB485" s="199" t="n">
        <f aca="false">SUM(V485:AA485)</f>
        <v>0</v>
      </c>
      <c r="AC485" s="202" t="n">
        <f aca="false">IF(ISERROR(L485/$U485),0,L485/$U485)</f>
        <v>194391633.477628</v>
      </c>
    </row>
    <row r="486" customFormat="false" ht="14.65" hidden="true" customHeight="false" outlineLevel="0" collapsed="false">
      <c r="A486" s="195" t="s">
        <v>944</v>
      </c>
      <c r="B486" s="116" t="s">
        <v>945</v>
      </c>
      <c r="C486" s="196" t="s">
        <v>964</v>
      </c>
      <c r="D486" s="278" t="s">
        <v>965</v>
      </c>
      <c r="E486" s="198" t="n">
        <v>0</v>
      </c>
      <c r="F486" s="198" t="n">
        <v>0</v>
      </c>
      <c r="G486" s="198" t="n">
        <v>0</v>
      </c>
      <c r="H486" s="198" t="n">
        <v>0</v>
      </c>
      <c r="I486" s="198" t="n">
        <v>0</v>
      </c>
      <c r="J486" s="198" t="n">
        <v>0</v>
      </c>
      <c r="K486" s="199" t="n">
        <f aca="false">SUM(E486:J486)</f>
        <v>0</v>
      </c>
      <c r="L486" s="198" t="n">
        <v>47510252.68</v>
      </c>
      <c r="P486" s="223" t="n">
        <f aca="false">K486/$K$24</f>
        <v>0</v>
      </c>
      <c r="Q486" s="224" t="n">
        <f aca="false">RANK(P486,$P$477:$P$506)</f>
        <v>6</v>
      </c>
      <c r="R486" s="279" t="n">
        <f aca="false">L486/$L$24</f>
        <v>0.00989440396672349</v>
      </c>
      <c r="S486" s="224" t="n">
        <f aca="false">RANK(R486,$R$477:$R$506)</f>
        <v>8</v>
      </c>
      <c r="U486" s="280" t="n">
        <f aca="false">VLOOKUP(D486,DVactu!$A$2:$D$198,4,0)</f>
        <v>14.1339393987664</v>
      </c>
      <c r="V486" s="202" t="n">
        <f aca="false">IF(ISERROR(E486/$U486),0,E486/$U486)</f>
        <v>0</v>
      </c>
      <c r="W486" s="202" t="n">
        <f aca="false">IF(ISERROR(F486/$U486),0,F486/$U486)</f>
        <v>0</v>
      </c>
      <c r="X486" s="202" t="n">
        <f aca="false">IF(ISERROR(G486/$U486),0,G486/$U486)</f>
        <v>0</v>
      </c>
      <c r="Y486" s="202" t="n">
        <f aca="false">IF(ISERROR(H486/$U486),0,H486/$U486)</f>
        <v>0</v>
      </c>
      <c r="Z486" s="202" t="n">
        <f aca="false">IF(ISERROR(I486/$U486),0,I486/$U486)</f>
        <v>0</v>
      </c>
      <c r="AA486" s="202" t="n">
        <f aca="false">IF(ISERROR(J486/$U486),0,J486/$U486)</f>
        <v>0</v>
      </c>
      <c r="AB486" s="199" t="n">
        <f aca="false">SUM(V486:AA486)</f>
        <v>0</v>
      </c>
      <c r="AC486" s="202" t="n">
        <f aca="false">IF(ISERROR(L486/$U486),0,L486/$U486)</f>
        <v>3361430.33725945</v>
      </c>
    </row>
    <row r="487" customFormat="false" ht="14.65" hidden="true" customHeight="false" outlineLevel="0" collapsed="false">
      <c r="A487" s="195" t="s">
        <v>944</v>
      </c>
      <c r="B487" s="116" t="s">
        <v>945</v>
      </c>
      <c r="C487" s="196" t="s">
        <v>966</v>
      </c>
      <c r="D487" s="278" t="s">
        <v>967</v>
      </c>
      <c r="E487" s="198" t="n">
        <v>0</v>
      </c>
      <c r="F487" s="198" t="n">
        <v>0</v>
      </c>
      <c r="G487" s="198" t="n">
        <v>0</v>
      </c>
      <c r="H487" s="198" t="n">
        <v>0</v>
      </c>
      <c r="I487" s="198" t="n">
        <v>0</v>
      </c>
      <c r="J487" s="198" t="n">
        <v>0</v>
      </c>
      <c r="K487" s="199" t="n">
        <f aca="false">SUM(E487:J487)</f>
        <v>0</v>
      </c>
      <c r="L487" s="198" t="n">
        <v>269942568</v>
      </c>
      <c r="P487" s="223" t="n">
        <f aca="false">K487/$K$24</f>
        <v>0</v>
      </c>
      <c r="Q487" s="224" t="n">
        <f aca="false">RANK(P487,$P$477:$P$506)</f>
        <v>6</v>
      </c>
      <c r="R487" s="279" t="n">
        <f aca="false">L487/$L$24</f>
        <v>0.0562177775310187</v>
      </c>
      <c r="S487" s="224" t="n">
        <f aca="false">RANK(R487,$R$477:$R$506)</f>
        <v>3</v>
      </c>
      <c r="U487" s="280" t="n">
        <f aca="false">VLOOKUP(D487,DVactu!$A$2:$D$198,4,0)</f>
        <v>14.1339393987664</v>
      </c>
      <c r="V487" s="202" t="n">
        <f aca="false">IF(ISERROR(E487/$U487),0,E487/$U487)</f>
        <v>0</v>
      </c>
      <c r="W487" s="202" t="n">
        <f aca="false">IF(ISERROR(F487/$U487),0,F487/$U487)</f>
        <v>0</v>
      </c>
      <c r="X487" s="202" t="n">
        <f aca="false">IF(ISERROR(G487/$U487),0,G487/$U487)</f>
        <v>0</v>
      </c>
      <c r="Y487" s="202" t="n">
        <f aca="false">IF(ISERROR(H487/$U487),0,H487/$U487)</f>
        <v>0</v>
      </c>
      <c r="Z487" s="202" t="n">
        <f aca="false">IF(ISERROR(I487/$U487),0,I487/$U487)</f>
        <v>0</v>
      </c>
      <c r="AA487" s="202" t="n">
        <f aca="false">IF(ISERROR(J487/$U487),0,J487/$U487)</f>
        <v>0</v>
      </c>
      <c r="AB487" s="199" t="n">
        <f aca="false">SUM(V487:AA487)</f>
        <v>0</v>
      </c>
      <c r="AC487" s="202" t="n">
        <f aca="false">IF(ISERROR(L487/$U487),0,L487/$U487)</f>
        <v>19098891.0015817</v>
      </c>
    </row>
    <row r="488" customFormat="false" ht="14.65" hidden="true" customHeight="false" outlineLevel="0" collapsed="false">
      <c r="A488" s="195" t="s">
        <v>944</v>
      </c>
      <c r="B488" s="116" t="s">
        <v>945</v>
      </c>
      <c r="C488" s="196" t="s">
        <v>968</v>
      </c>
      <c r="D488" s="278" t="s">
        <v>969</v>
      </c>
      <c r="E488" s="198" t="n">
        <v>0</v>
      </c>
      <c r="F488" s="198" t="n">
        <v>0</v>
      </c>
      <c r="G488" s="198" t="n">
        <v>0</v>
      </c>
      <c r="H488" s="198" t="n">
        <v>0</v>
      </c>
      <c r="I488" s="198" t="n">
        <v>0</v>
      </c>
      <c r="J488" s="198" t="n">
        <v>0</v>
      </c>
      <c r="K488" s="199" t="n">
        <f aca="false">SUM(E488:J488)</f>
        <v>0</v>
      </c>
      <c r="L488" s="198" t="n">
        <v>69690600</v>
      </c>
      <c r="P488" s="223" t="n">
        <f aca="false">K488/$K$24</f>
        <v>0</v>
      </c>
      <c r="Q488" s="224" t="n">
        <f aca="false">RANK(P488,$P$477:$P$506)</f>
        <v>6</v>
      </c>
      <c r="R488" s="279" t="n">
        <f aca="false">L488/$L$24</f>
        <v>0.0145136451647123</v>
      </c>
      <c r="S488" s="224" t="n">
        <f aca="false">RANK(R488,$R$477:$R$506)</f>
        <v>6</v>
      </c>
      <c r="U488" s="280" t="n">
        <f aca="false">VLOOKUP(D488,DVactu!$A$2:$D$198,4,0)</f>
        <v>17.9837146326911</v>
      </c>
      <c r="V488" s="202" t="n">
        <f aca="false">IF(ISERROR(E488/$U488),0,E488/$U488)</f>
        <v>0</v>
      </c>
      <c r="W488" s="202" t="n">
        <f aca="false">IF(ISERROR(F488/$U488),0,F488/$U488)</f>
        <v>0</v>
      </c>
      <c r="X488" s="202" t="n">
        <f aca="false">IF(ISERROR(G488/$U488),0,G488/$U488)</f>
        <v>0</v>
      </c>
      <c r="Y488" s="202" t="n">
        <f aca="false">IF(ISERROR(H488/$U488),0,H488/$U488)</f>
        <v>0</v>
      </c>
      <c r="Z488" s="202" t="n">
        <f aca="false">IF(ISERROR(I488/$U488),0,I488/$U488)</f>
        <v>0</v>
      </c>
      <c r="AA488" s="202" t="n">
        <f aca="false">IF(ISERROR(J488/$U488),0,J488/$U488)</f>
        <v>0</v>
      </c>
      <c r="AB488" s="199" t="n">
        <f aca="false">SUM(V488:AA488)</f>
        <v>0</v>
      </c>
      <c r="AC488" s="202" t="n">
        <f aca="false">IF(ISERROR(L488/$U488),0,L488/$U488)</f>
        <v>3875206.06411955</v>
      </c>
    </row>
    <row r="489" customFormat="false" ht="14.65" hidden="true" customHeight="false" outlineLevel="0" collapsed="false">
      <c r="A489" s="195" t="s">
        <v>944</v>
      </c>
      <c r="B489" s="116" t="s">
        <v>945</v>
      </c>
      <c r="C489" s="196" t="s">
        <v>970</v>
      </c>
      <c r="D489" s="278" t="s">
        <v>971</v>
      </c>
      <c r="E489" s="198" t="n">
        <v>0</v>
      </c>
      <c r="F489" s="198" t="n">
        <v>0</v>
      </c>
      <c r="G489" s="198" t="n">
        <v>0</v>
      </c>
      <c r="H489" s="198" t="n">
        <v>0</v>
      </c>
      <c r="I489" s="198" t="n">
        <v>0</v>
      </c>
      <c r="J489" s="198" t="n">
        <v>0</v>
      </c>
      <c r="K489" s="199" t="n">
        <f aca="false">SUM(E489:J489)</f>
        <v>0</v>
      </c>
      <c r="L489" s="198" t="n">
        <v>81925806</v>
      </c>
      <c r="P489" s="223" t="n">
        <f aca="false">K489/$K$24</f>
        <v>0</v>
      </c>
      <c r="Q489" s="224" t="n">
        <f aca="false">RANK(P489,$P$477:$P$506)</f>
        <v>6</v>
      </c>
      <c r="R489" s="279" t="n">
        <f aca="false">L489/$L$24</f>
        <v>0.0170617282404952</v>
      </c>
      <c r="S489" s="224" t="n">
        <f aca="false">RANK(R489,$R$477:$R$506)</f>
        <v>5</v>
      </c>
      <c r="U489" s="280" t="n">
        <f aca="false">VLOOKUP(D489,DVactu!$A$2:$D$198,4,0)</f>
        <v>17.9837146326911</v>
      </c>
      <c r="V489" s="202" t="n">
        <f aca="false">IF(ISERROR(E489/$U489),0,E489/$U489)</f>
        <v>0</v>
      </c>
      <c r="W489" s="202" t="n">
        <f aca="false">IF(ISERROR(F489/$U489),0,F489/$U489)</f>
        <v>0</v>
      </c>
      <c r="X489" s="202" t="n">
        <f aca="false">IF(ISERROR(G489/$U489),0,G489/$U489)</f>
        <v>0</v>
      </c>
      <c r="Y489" s="202" t="n">
        <f aca="false">IF(ISERROR(H489/$U489),0,H489/$U489)</f>
        <v>0</v>
      </c>
      <c r="Z489" s="202" t="n">
        <f aca="false">IF(ISERROR(I489/$U489),0,I489/$U489)</f>
        <v>0</v>
      </c>
      <c r="AA489" s="202" t="n">
        <f aca="false">IF(ISERROR(J489/$U489),0,J489/$U489)</f>
        <v>0</v>
      </c>
      <c r="AB489" s="199" t="n">
        <f aca="false">SUM(V489:AA489)</f>
        <v>0</v>
      </c>
      <c r="AC489" s="202" t="n">
        <f aca="false">IF(ISERROR(L489/$U489),0,L489/$U489)</f>
        <v>4555555.27171644</v>
      </c>
    </row>
    <row r="490" customFormat="false" ht="14.65" hidden="true" customHeight="false" outlineLevel="0" collapsed="false">
      <c r="A490" s="195" t="s">
        <v>944</v>
      </c>
      <c r="B490" s="116" t="s">
        <v>945</v>
      </c>
      <c r="C490" s="196" t="s">
        <v>972</v>
      </c>
      <c r="D490" s="278" t="s">
        <v>973</v>
      </c>
      <c r="E490" s="198" t="n">
        <v>0</v>
      </c>
      <c r="F490" s="198" t="n">
        <v>0</v>
      </c>
      <c r="G490" s="198" t="n">
        <v>0</v>
      </c>
      <c r="H490" s="198" t="n">
        <v>0</v>
      </c>
      <c r="I490" s="198" t="n">
        <v>0</v>
      </c>
      <c r="J490" s="198" t="n">
        <v>0</v>
      </c>
      <c r="K490" s="199" t="n">
        <f aca="false">SUM(E490:J490)</f>
        <v>0</v>
      </c>
      <c r="L490" s="198" t="n">
        <v>55824800</v>
      </c>
      <c r="P490" s="223" t="n">
        <f aca="false">K490/$K$24</f>
        <v>0</v>
      </c>
      <c r="Q490" s="224" t="n">
        <f aca="false">RANK(P490,$P$477:$P$506)</f>
        <v>6</v>
      </c>
      <c r="R490" s="279" t="n">
        <f aca="false">L490/$L$24</f>
        <v>0.0116259773712815</v>
      </c>
      <c r="S490" s="224" t="n">
        <f aca="false">RANK(R490,$R$477:$R$506)</f>
        <v>7</v>
      </c>
      <c r="U490" s="280" t="n">
        <f aca="false">VLOOKUP(D490,DVactu!$A$2:$D$198,4,0)</f>
        <v>4.62989522425685</v>
      </c>
      <c r="V490" s="202" t="n">
        <f aca="false">IF(ISERROR(E490/$U490),0,E490/$U490)</f>
        <v>0</v>
      </c>
      <c r="W490" s="202" t="n">
        <f aca="false">IF(ISERROR(F490/$U490),0,F490/$U490)</f>
        <v>0</v>
      </c>
      <c r="X490" s="202" t="n">
        <f aca="false">IF(ISERROR(G490/$U490),0,G490/$U490)</f>
        <v>0</v>
      </c>
      <c r="Y490" s="202" t="n">
        <f aca="false">IF(ISERROR(H490/$U490),0,H490/$U490)</f>
        <v>0</v>
      </c>
      <c r="Z490" s="202" t="n">
        <f aca="false">IF(ISERROR(I490/$U490),0,I490/$U490)</f>
        <v>0</v>
      </c>
      <c r="AA490" s="202" t="n">
        <f aca="false">IF(ISERROR(J490/$U490),0,J490/$U490)</f>
        <v>0</v>
      </c>
      <c r="AB490" s="199" t="n">
        <f aca="false">SUM(V490:AA490)</f>
        <v>0</v>
      </c>
      <c r="AC490" s="202" t="n">
        <f aca="false">IF(ISERROR(L490/$U490),0,L490/$U490)</f>
        <v>12057465.0820442</v>
      </c>
    </row>
    <row r="491" customFormat="false" ht="18.9" hidden="true" customHeight="true" outlineLevel="0" collapsed="false">
      <c r="A491" s="195" t="s">
        <v>944</v>
      </c>
      <c r="B491" s="116" t="s">
        <v>945</v>
      </c>
      <c r="C491" s="196" t="s">
        <v>974</v>
      </c>
      <c r="D491" s="278" t="s">
        <v>975</v>
      </c>
      <c r="E491" s="198" t="n">
        <v>0</v>
      </c>
      <c r="F491" s="198" t="n">
        <v>0</v>
      </c>
      <c r="G491" s="198" t="n">
        <v>0</v>
      </c>
      <c r="H491" s="198" t="n">
        <v>0</v>
      </c>
      <c r="I491" s="198" t="n">
        <v>0</v>
      </c>
      <c r="J491" s="198" t="n">
        <v>0</v>
      </c>
      <c r="K491" s="199"/>
      <c r="L491" s="198" t="n">
        <v>0</v>
      </c>
      <c r="P491" s="223"/>
      <c r="Q491" s="224"/>
      <c r="R491" s="279"/>
      <c r="S491" s="224"/>
      <c r="U491" s="280"/>
      <c r="V491" s="202"/>
      <c r="W491" s="202"/>
      <c r="X491" s="202"/>
      <c r="Y491" s="202"/>
      <c r="Z491" s="202"/>
      <c r="AA491" s="202"/>
      <c r="AB491" s="199"/>
      <c r="AC491" s="202"/>
    </row>
    <row r="492" customFormat="false" ht="14.65" hidden="true" customHeight="false" outlineLevel="0" collapsed="false">
      <c r="A492" s="195" t="s">
        <v>944</v>
      </c>
      <c r="B492" s="116" t="s">
        <v>976</v>
      </c>
      <c r="C492" s="196" t="s">
        <v>977</v>
      </c>
      <c r="D492" s="278" t="s">
        <v>978</v>
      </c>
      <c r="E492" s="198" t="n">
        <v>0</v>
      </c>
      <c r="F492" s="198" t="n">
        <v>0</v>
      </c>
      <c r="G492" s="198" t="n">
        <v>0</v>
      </c>
      <c r="H492" s="198" t="n">
        <v>0</v>
      </c>
      <c r="I492" s="198" t="n">
        <v>0</v>
      </c>
      <c r="J492" s="198" t="n">
        <v>0</v>
      </c>
      <c r="K492" s="199" t="n">
        <f aca="false">SUM(E492:J492)</f>
        <v>0</v>
      </c>
      <c r="L492" s="198" t="n">
        <v>0</v>
      </c>
      <c r="P492" s="223" t="n">
        <f aca="false">K492/$K$24</f>
        <v>0</v>
      </c>
      <c r="Q492" s="224" t="n">
        <f aca="false">RANK(P492,$P$477:$P$506)</f>
        <v>6</v>
      </c>
      <c r="R492" s="279" t="n">
        <f aca="false">L492/$L$24</f>
        <v>0</v>
      </c>
      <c r="S492" s="224" t="n">
        <f aca="false">RANK(R492,$R$477:$R$506)</f>
        <v>14</v>
      </c>
      <c r="U492" s="280" t="e">
        <f aca="false">VLOOKUP(D492,DVactu!$A$2:$D$198,4,0)</f>
        <v>#N/A</v>
      </c>
      <c r="V492" s="202" t="n">
        <f aca="false">IF(ISERROR(E492/$U492),0,E492/$U492)</f>
        <v>0</v>
      </c>
      <c r="W492" s="202" t="n">
        <f aca="false">IF(ISERROR(F492/$U492),0,F492/$U492)</f>
        <v>0</v>
      </c>
      <c r="X492" s="202" t="n">
        <f aca="false">IF(ISERROR(G492/$U492),0,G492/$U492)</f>
        <v>0</v>
      </c>
      <c r="Y492" s="202" t="n">
        <f aca="false">IF(ISERROR(H492/$U492),0,H492/$U492)</f>
        <v>0</v>
      </c>
      <c r="Z492" s="202" t="n">
        <f aca="false">IF(ISERROR(I492/$U492),0,I492/$U492)</f>
        <v>0</v>
      </c>
      <c r="AA492" s="202" t="n">
        <f aca="false">IF(ISERROR(J492/$U492),0,J492/$U492)</f>
        <v>0</v>
      </c>
      <c r="AB492" s="199" t="n">
        <f aca="false">SUM(V492:AA492)</f>
        <v>0</v>
      </c>
      <c r="AC492" s="202" t="n">
        <f aca="false">IF(ISERROR(L492/$U492),0,L492/$U492)</f>
        <v>0</v>
      </c>
    </row>
    <row r="493" customFormat="false" ht="14.65" hidden="true" customHeight="false" outlineLevel="0" collapsed="false">
      <c r="A493" s="195" t="s">
        <v>944</v>
      </c>
      <c r="B493" s="116" t="s">
        <v>976</v>
      </c>
      <c r="C493" s="196" t="s">
        <v>979</v>
      </c>
      <c r="D493" s="278" t="s">
        <v>980</v>
      </c>
      <c r="E493" s="198" t="n">
        <v>0</v>
      </c>
      <c r="F493" s="198" t="n">
        <v>0</v>
      </c>
      <c r="G493" s="198" t="n">
        <v>0</v>
      </c>
      <c r="H493" s="198" t="n">
        <v>0</v>
      </c>
      <c r="I493" s="198" t="n">
        <v>0</v>
      </c>
      <c r="J493" s="198" t="n">
        <v>0</v>
      </c>
      <c r="K493" s="199" t="n">
        <f aca="false">SUM(E493:J493)</f>
        <v>0</v>
      </c>
      <c r="L493" s="198" t="n">
        <v>0</v>
      </c>
      <c r="P493" s="223" t="n">
        <f aca="false">K493/$K$24</f>
        <v>0</v>
      </c>
      <c r="Q493" s="224" t="n">
        <f aca="false">RANK(P493,$P$477:$P$506)</f>
        <v>6</v>
      </c>
      <c r="R493" s="279" t="n">
        <f aca="false">L493/$L$24</f>
        <v>0</v>
      </c>
      <c r="S493" s="224" t="n">
        <f aca="false">RANK(R493,$R$477:$R$506)</f>
        <v>14</v>
      </c>
      <c r="U493" s="280" t="e">
        <f aca="false">VLOOKUP(D493,DVactu!$A$2:$D$198,4,0)</f>
        <v>#N/A</v>
      </c>
      <c r="V493" s="202" t="n">
        <f aca="false">IF(ISERROR(E493/$U493),0,E493/$U493)</f>
        <v>0</v>
      </c>
      <c r="W493" s="202" t="n">
        <f aca="false">IF(ISERROR(F493/$U493),0,F493/$U493)</f>
        <v>0</v>
      </c>
      <c r="X493" s="202" t="n">
        <f aca="false">IF(ISERROR(G493/$U493),0,G493/$U493)</f>
        <v>0</v>
      </c>
      <c r="Y493" s="202" t="n">
        <f aca="false">IF(ISERROR(H493/$U493),0,H493/$U493)</f>
        <v>0</v>
      </c>
      <c r="Z493" s="202" t="n">
        <f aca="false">IF(ISERROR(I493/$U493),0,I493/$U493)</f>
        <v>0</v>
      </c>
      <c r="AA493" s="202" t="n">
        <f aca="false">IF(ISERROR(J493/$U493),0,J493/$U493)</f>
        <v>0</v>
      </c>
      <c r="AB493" s="199" t="n">
        <f aca="false">SUM(V493:AA493)</f>
        <v>0</v>
      </c>
      <c r="AC493" s="202" t="n">
        <f aca="false">IF(ISERROR(L493/$U493),0,L493/$U493)</f>
        <v>0</v>
      </c>
    </row>
    <row r="494" customFormat="false" ht="14.65" hidden="true" customHeight="false" outlineLevel="0" collapsed="false">
      <c r="A494" s="195" t="s">
        <v>944</v>
      </c>
      <c r="B494" s="116" t="s">
        <v>976</v>
      </c>
      <c r="C494" s="196" t="s">
        <v>981</v>
      </c>
      <c r="D494" s="278" t="s">
        <v>982</v>
      </c>
      <c r="E494" s="198" t="n">
        <v>0</v>
      </c>
      <c r="F494" s="198" t="n">
        <v>0</v>
      </c>
      <c r="G494" s="198" t="n">
        <v>0</v>
      </c>
      <c r="H494" s="198" t="n">
        <v>0</v>
      </c>
      <c r="I494" s="198" t="n">
        <v>0</v>
      </c>
      <c r="J494" s="198" t="n">
        <v>0</v>
      </c>
      <c r="K494" s="199" t="n">
        <f aca="false">SUM(E494:J494)</f>
        <v>0</v>
      </c>
      <c r="L494" s="198" t="n">
        <v>0</v>
      </c>
      <c r="P494" s="223" t="n">
        <f aca="false">K494/$K$24</f>
        <v>0</v>
      </c>
      <c r="Q494" s="224" t="n">
        <f aca="false">RANK(P494,$P$477:$P$506)</f>
        <v>6</v>
      </c>
      <c r="R494" s="279" t="n">
        <f aca="false">L494/$L$24</f>
        <v>0</v>
      </c>
      <c r="S494" s="224" t="n">
        <f aca="false">RANK(R494,$R$477:$R$506)</f>
        <v>14</v>
      </c>
      <c r="U494" s="280" t="e">
        <f aca="false">VLOOKUP(D494,DVactu!$A$2:$D$198,4,0)</f>
        <v>#N/A</v>
      </c>
      <c r="V494" s="202" t="n">
        <f aca="false">IF(ISERROR(E494/$U494),0,E494/$U494)</f>
        <v>0</v>
      </c>
      <c r="W494" s="202" t="n">
        <f aca="false">IF(ISERROR(F494/$U494),0,F494/$U494)</f>
        <v>0</v>
      </c>
      <c r="X494" s="202" t="n">
        <f aca="false">IF(ISERROR(G494/$U494),0,G494/$U494)</f>
        <v>0</v>
      </c>
      <c r="Y494" s="202" t="n">
        <f aca="false">IF(ISERROR(H494/$U494),0,H494/$U494)</f>
        <v>0</v>
      </c>
      <c r="Z494" s="202" t="n">
        <f aca="false">IF(ISERROR(I494/$U494),0,I494/$U494)</f>
        <v>0</v>
      </c>
      <c r="AA494" s="202" t="n">
        <f aca="false">IF(ISERROR(J494/$U494),0,J494/$U494)</f>
        <v>0</v>
      </c>
      <c r="AB494" s="199" t="n">
        <f aca="false">SUM(V494:AA494)</f>
        <v>0</v>
      </c>
      <c r="AC494" s="202" t="n">
        <f aca="false">IF(ISERROR(L494/$U494),0,L494/$U494)</f>
        <v>0</v>
      </c>
    </row>
    <row r="495" customFormat="false" ht="14.65" hidden="true" customHeight="false" outlineLevel="0" collapsed="false">
      <c r="A495" s="195" t="s">
        <v>944</v>
      </c>
      <c r="B495" s="116" t="s">
        <v>976</v>
      </c>
      <c r="C495" s="196" t="s">
        <v>983</v>
      </c>
      <c r="D495" s="278" t="s">
        <v>984</v>
      </c>
      <c r="E495" s="198" t="n">
        <v>0</v>
      </c>
      <c r="F495" s="198" t="n">
        <v>0</v>
      </c>
      <c r="G495" s="198" t="n">
        <v>0</v>
      </c>
      <c r="H495" s="198" t="n">
        <v>0</v>
      </c>
      <c r="I495" s="198" t="n">
        <v>0</v>
      </c>
      <c r="J495" s="198" t="n">
        <v>0</v>
      </c>
      <c r="K495" s="199" t="n">
        <f aca="false">SUM(E495:J495)</f>
        <v>0</v>
      </c>
      <c r="L495" s="198" t="n">
        <v>0</v>
      </c>
      <c r="P495" s="223" t="n">
        <f aca="false">K495/$K$24</f>
        <v>0</v>
      </c>
      <c r="Q495" s="224" t="n">
        <f aca="false">RANK(P495,$P$477:$P$506)</f>
        <v>6</v>
      </c>
      <c r="R495" s="279" t="n">
        <f aca="false">L495/$L$24</f>
        <v>0</v>
      </c>
      <c r="S495" s="224" t="n">
        <f aca="false">RANK(R495,$R$477:$R$506)</f>
        <v>14</v>
      </c>
      <c r="U495" s="280" t="e">
        <f aca="false">VLOOKUP(D495,DVactu!$A$2:$D$198,4,0)</f>
        <v>#N/A</v>
      </c>
      <c r="V495" s="202" t="n">
        <f aca="false">IF(ISERROR(E495/$U495),0,E495/$U495)</f>
        <v>0</v>
      </c>
      <c r="W495" s="202" t="n">
        <f aca="false">IF(ISERROR(F495/$U495),0,F495/$U495)</f>
        <v>0</v>
      </c>
      <c r="X495" s="202" t="n">
        <f aca="false">IF(ISERROR(G495/$U495),0,G495/$U495)</f>
        <v>0</v>
      </c>
      <c r="Y495" s="202" t="n">
        <f aca="false">IF(ISERROR(H495/$U495),0,H495/$U495)</f>
        <v>0</v>
      </c>
      <c r="Z495" s="202" t="n">
        <f aca="false">IF(ISERROR(I495/$U495),0,I495/$U495)</f>
        <v>0</v>
      </c>
      <c r="AA495" s="202" t="n">
        <f aca="false">IF(ISERROR(J495/$U495),0,J495/$U495)</f>
        <v>0</v>
      </c>
      <c r="AB495" s="199" t="n">
        <f aca="false">SUM(V495:AA495)</f>
        <v>0</v>
      </c>
      <c r="AC495" s="202" t="n">
        <f aca="false">IF(ISERROR(L495/$U495),0,L495/$U495)</f>
        <v>0</v>
      </c>
    </row>
    <row r="496" customFormat="false" ht="14.65" hidden="true" customHeight="false" outlineLevel="0" collapsed="false">
      <c r="A496" s="195" t="s">
        <v>944</v>
      </c>
      <c r="B496" s="116" t="s">
        <v>976</v>
      </c>
      <c r="C496" s="196" t="s">
        <v>985</v>
      </c>
      <c r="D496" s="278" t="s">
        <v>986</v>
      </c>
      <c r="E496" s="198" t="n">
        <v>0</v>
      </c>
      <c r="F496" s="198" t="n">
        <v>0</v>
      </c>
      <c r="G496" s="198" t="n">
        <v>0</v>
      </c>
      <c r="H496" s="198" t="n">
        <v>0</v>
      </c>
      <c r="I496" s="198" t="n">
        <v>0</v>
      </c>
      <c r="J496" s="198" t="n">
        <v>0</v>
      </c>
      <c r="K496" s="199" t="n">
        <f aca="false">SUM(E496:J496)</f>
        <v>0</v>
      </c>
      <c r="L496" s="198" t="n">
        <v>0</v>
      </c>
      <c r="P496" s="223" t="n">
        <f aca="false">K496/$K$24</f>
        <v>0</v>
      </c>
      <c r="Q496" s="224" t="n">
        <f aca="false">RANK(P496,$P$477:$P$506)</f>
        <v>6</v>
      </c>
      <c r="R496" s="279" t="n">
        <f aca="false">L496/$L$24</f>
        <v>0</v>
      </c>
      <c r="S496" s="224" t="n">
        <f aca="false">RANK(R496,$R$477:$R$506)</f>
        <v>14</v>
      </c>
      <c r="U496" s="280" t="e">
        <f aca="false">VLOOKUP(D496,DVactu!$A$2:$D$198,4,0)</f>
        <v>#N/A</v>
      </c>
      <c r="V496" s="202" t="n">
        <f aca="false">IF(ISERROR(E496/$U496),0,E496/$U496)</f>
        <v>0</v>
      </c>
      <c r="W496" s="202" t="n">
        <f aca="false">IF(ISERROR(F496/$U496),0,F496/$U496)</f>
        <v>0</v>
      </c>
      <c r="X496" s="202" t="n">
        <f aca="false">IF(ISERROR(G496/$U496),0,G496/$U496)</f>
        <v>0</v>
      </c>
      <c r="Y496" s="202" t="n">
        <f aca="false">IF(ISERROR(H496/$U496),0,H496/$U496)</f>
        <v>0</v>
      </c>
      <c r="Z496" s="202" t="n">
        <f aca="false">IF(ISERROR(I496/$U496),0,I496/$U496)</f>
        <v>0</v>
      </c>
      <c r="AA496" s="202" t="n">
        <f aca="false">IF(ISERROR(J496/$U496),0,J496/$U496)</f>
        <v>0</v>
      </c>
      <c r="AB496" s="199" t="n">
        <f aca="false">SUM(V496:AA496)</f>
        <v>0</v>
      </c>
      <c r="AC496" s="202" t="n">
        <f aca="false">IF(ISERROR(L496/$U496),0,L496/$U496)</f>
        <v>0</v>
      </c>
    </row>
    <row r="497" customFormat="false" ht="14.65" hidden="true" customHeight="false" outlineLevel="0" collapsed="false">
      <c r="A497" s="195" t="s">
        <v>944</v>
      </c>
      <c r="B497" s="116" t="s">
        <v>976</v>
      </c>
      <c r="C497" s="196" t="s">
        <v>987</v>
      </c>
      <c r="D497" s="278" t="s">
        <v>988</v>
      </c>
      <c r="E497" s="198" t="n">
        <v>0</v>
      </c>
      <c r="F497" s="198" t="n">
        <v>0</v>
      </c>
      <c r="G497" s="198" t="n">
        <v>0</v>
      </c>
      <c r="H497" s="198" t="n">
        <v>0</v>
      </c>
      <c r="I497" s="198" t="n">
        <v>0</v>
      </c>
      <c r="J497" s="198" t="n">
        <v>0</v>
      </c>
      <c r="K497" s="199" t="n">
        <f aca="false">SUM(E497:J497)</f>
        <v>0</v>
      </c>
      <c r="L497" s="198" t="n">
        <v>0</v>
      </c>
      <c r="P497" s="223" t="n">
        <f aca="false">K497/$K$24</f>
        <v>0</v>
      </c>
      <c r="Q497" s="224" t="n">
        <f aca="false">RANK(P497,$P$477:$P$506)</f>
        <v>6</v>
      </c>
      <c r="R497" s="279" t="n">
        <f aca="false">L497/$L$24</f>
        <v>0</v>
      </c>
      <c r="S497" s="224" t="n">
        <f aca="false">RANK(R497,$R$477:$R$506)</f>
        <v>14</v>
      </c>
      <c r="U497" s="280" t="e">
        <f aca="false">VLOOKUP(D497,DVactu!$A$2:$D$198,4,0)</f>
        <v>#N/A</v>
      </c>
      <c r="V497" s="202" t="n">
        <f aca="false">IF(ISERROR(E497/$U497),0,E497/$U497)</f>
        <v>0</v>
      </c>
      <c r="W497" s="202" t="n">
        <f aca="false">IF(ISERROR(F497/$U497),0,F497/$U497)</f>
        <v>0</v>
      </c>
      <c r="X497" s="202" t="n">
        <f aca="false">IF(ISERROR(G497/$U497),0,G497/$U497)</f>
        <v>0</v>
      </c>
      <c r="Y497" s="202" t="n">
        <f aca="false">IF(ISERROR(H497/$U497),0,H497/$U497)</f>
        <v>0</v>
      </c>
      <c r="Z497" s="202" t="n">
        <f aca="false">IF(ISERROR(I497/$U497),0,I497/$U497)</f>
        <v>0</v>
      </c>
      <c r="AA497" s="202" t="n">
        <f aca="false">IF(ISERROR(J497/$U497),0,J497/$U497)</f>
        <v>0</v>
      </c>
      <c r="AB497" s="199" t="n">
        <f aca="false">SUM(V497:AA497)</f>
        <v>0</v>
      </c>
      <c r="AC497" s="202" t="n">
        <f aca="false">IF(ISERROR(L497/$U497),0,L497/$U497)</f>
        <v>0</v>
      </c>
    </row>
    <row r="498" customFormat="false" ht="14.65" hidden="true" customHeight="false" outlineLevel="0" collapsed="false">
      <c r="A498" s="195" t="s">
        <v>944</v>
      </c>
      <c r="B498" s="116" t="s">
        <v>976</v>
      </c>
      <c r="C498" s="196" t="s">
        <v>989</v>
      </c>
      <c r="D498" s="278" t="s">
        <v>990</v>
      </c>
      <c r="E498" s="198" t="n">
        <v>0</v>
      </c>
      <c r="F498" s="198" t="n">
        <v>0</v>
      </c>
      <c r="G498" s="198" t="n">
        <v>0</v>
      </c>
      <c r="H498" s="198" t="n">
        <v>0</v>
      </c>
      <c r="I498" s="198" t="n">
        <v>0</v>
      </c>
      <c r="J498" s="198" t="n">
        <v>0</v>
      </c>
      <c r="K498" s="199" t="n">
        <f aca="false">SUM(E498:J498)</f>
        <v>0</v>
      </c>
      <c r="L498" s="198" t="n">
        <v>0</v>
      </c>
      <c r="P498" s="223" t="n">
        <f aca="false">K498/$K$24</f>
        <v>0</v>
      </c>
      <c r="Q498" s="224" t="n">
        <f aca="false">RANK(P498,$P$477:$P$506)</f>
        <v>6</v>
      </c>
      <c r="R498" s="279" t="n">
        <f aca="false">L498/$L$24</f>
        <v>0</v>
      </c>
      <c r="S498" s="224" t="n">
        <f aca="false">RANK(R498,$R$477:$R$506)</f>
        <v>14</v>
      </c>
      <c r="U498" s="280" t="e">
        <f aca="false">VLOOKUP(D498,DVactu!$A$2:$D$198,4,0)</f>
        <v>#N/A</v>
      </c>
      <c r="V498" s="202" t="n">
        <f aca="false">IF(ISERROR(E498/$U498),0,E498/$U498)</f>
        <v>0</v>
      </c>
      <c r="W498" s="202" t="n">
        <f aca="false">IF(ISERROR(F498/$U498),0,F498/$U498)</f>
        <v>0</v>
      </c>
      <c r="X498" s="202" t="n">
        <f aca="false">IF(ISERROR(G498/$U498),0,G498/$U498)</f>
        <v>0</v>
      </c>
      <c r="Y498" s="202" t="n">
        <f aca="false">IF(ISERROR(H498/$U498),0,H498/$U498)</f>
        <v>0</v>
      </c>
      <c r="Z498" s="202" t="n">
        <f aca="false">IF(ISERROR(I498/$U498),0,I498/$U498)</f>
        <v>0</v>
      </c>
      <c r="AA498" s="202" t="n">
        <f aca="false">IF(ISERROR(J498/$U498),0,J498/$U498)</f>
        <v>0</v>
      </c>
      <c r="AB498" s="199" t="n">
        <f aca="false">SUM(V498:AA498)</f>
        <v>0</v>
      </c>
      <c r="AC498" s="202" t="n">
        <f aca="false">IF(ISERROR(L498/$U498),0,L498/$U498)</f>
        <v>0</v>
      </c>
    </row>
    <row r="499" customFormat="false" ht="19.3" hidden="false" customHeight="false" outlineLevel="0" collapsed="false">
      <c r="A499" s="281" t="s">
        <v>944</v>
      </c>
      <c r="B499" s="281" t="s">
        <v>991</v>
      </c>
      <c r="C499" s="281" t="s">
        <v>977</v>
      </c>
      <c r="D499" s="282" t="s">
        <v>992</v>
      </c>
      <c r="E499" s="283" t="n">
        <v>0</v>
      </c>
      <c r="F499" s="283" t="n">
        <v>0</v>
      </c>
      <c r="G499" s="283" t="n">
        <v>0</v>
      </c>
      <c r="H499" s="283" t="n">
        <v>0</v>
      </c>
      <c r="I499" s="283" t="n">
        <v>267888</v>
      </c>
      <c r="J499" s="283" t="n">
        <v>0</v>
      </c>
      <c r="K499" s="284" t="n">
        <f aca="false">SUM(E499:J499)</f>
        <v>267888</v>
      </c>
      <c r="L499" s="283" t="n">
        <v>1718185.12</v>
      </c>
      <c r="M499" s="285" t="n">
        <f aca="false">K499*$O$15/1000</f>
        <v>1889.05688</v>
      </c>
      <c r="P499" s="286" t="n">
        <f aca="false">K499/$K$24</f>
        <v>0.0084423337125484</v>
      </c>
      <c r="Q499" s="287" t="n">
        <f aca="false">RANK(P499,$P$477:$P$506)</f>
        <v>4</v>
      </c>
      <c r="R499" s="223" t="n">
        <f aca="false">L499/$L$24</f>
        <v>0.000357826294492637</v>
      </c>
      <c r="S499" s="239" t="n">
        <f aca="false">RANK(R499,$R$477:$R$506)</f>
        <v>12</v>
      </c>
      <c r="U499" s="280" t="n">
        <f aca="false">VLOOKUP(D499,DVactu!$A$2:$D$198,4,0)</f>
        <v>9.7604767109183</v>
      </c>
      <c r="V499" s="202" t="n">
        <f aca="false">IF(ISERROR(E499/$U499),0,E499/$U499)</f>
        <v>0</v>
      </c>
      <c r="W499" s="202" t="n">
        <f aca="false">IF(ISERROR(F499/$U499),0,F499/$U499)</f>
        <v>0</v>
      </c>
      <c r="X499" s="202" t="n">
        <f aca="false">IF(ISERROR(G499/$U499),0,G499/$U499)</f>
        <v>0</v>
      </c>
      <c r="Y499" s="202" t="n">
        <f aca="false">IF(ISERROR(H499/$U499),0,H499/$U499)</f>
        <v>0</v>
      </c>
      <c r="Z499" s="202" t="n">
        <f aca="false">IF(ISERROR(I499/$U499),0,I499/$U499)</f>
        <v>27446.200419733</v>
      </c>
      <c r="AA499" s="202" t="n">
        <f aca="false">IF(ISERROR(J499/$U499),0,J499/$U499)</f>
        <v>0</v>
      </c>
      <c r="AB499" s="288" t="n">
        <f aca="false">SUM(V499:AA499)</f>
        <v>27446.200419733</v>
      </c>
      <c r="AC499" s="202" t="n">
        <f aca="false">IF(ISERROR(L499/$U499),0,L499/$U499)</f>
        <v>176034.959243128</v>
      </c>
    </row>
    <row r="500" customFormat="false" ht="19.3" hidden="false" customHeight="false" outlineLevel="0" collapsed="false">
      <c r="A500" s="281" t="s">
        <v>944</v>
      </c>
      <c r="B500" s="281" t="s">
        <v>991</v>
      </c>
      <c r="C500" s="281" t="s">
        <v>979</v>
      </c>
      <c r="D500" s="282" t="s">
        <v>993</v>
      </c>
      <c r="E500" s="283" t="n">
        <v>0</v>
      </c>
      <c r="F500" s="283" t="n">
        <v>0</v>
      </c>
      <c r="G500" s="283" t="n">
        <v>0</v>
      </c>
      <c r="H500" s="283" t="n">
        <v>0</v>
      </c>
      <c r="I500" s="283" t="n">
        <v>214310.4</v>
      </c>
      <c r="J500" s="283" t="n">
        <v>0</v>
      </c>
      <c r="K500" s="284" t="n">
        <f aca="false">SUM(E500:J500)</f>
        <v>214310.4</v>
      </c>
      <c r="L500" s="283" t="n">
        <v>839388.58</v>
      </c>
      <c r="M500" s="285" t="n">
        <f aca="false">K500*$O$15/1000</f>
        <v>1511.245504</v>
      </c>
      <c r="P500" s="286" t="n">
        <f aca="false">K500/$K$24</f>
        <v>0.00675386697003872</v>
      </c>
      <c r="Q500" s="287" t="n">
        <f aca="false">RANK(P500,$P$477:$P$506)</f>
        <v>5</v>
      </c>
      <c r="R500" s="223" t="n">
        <f aca="false">L500/$L$24</f>
        <v>0.000174809630071081</v>
      </c>
      <c r="S500" s="239" t="n">
        <f aca="false">RANK(R500,$R$477:$R$506)</f>
        <v>13</v>
      </c>
      <c r="U500" s="280" t="n">
        <f aca="false">VLOOKUP(D500,DVactu!$A$2:$D$198,4,0)</f>
        <v>9.7604767109183</v>
      </c>
      <c r="V500" s="202" t="n">
        <f aca="false">IF(ISERROR(E500/$U500),0,E500/$U500)</f>
        <v>0</v>
      </c>
      <c r="W500" s="202" t="n">
        <f aca="false">IF(ISERROR(F500/$U500),0,F500/$U500)</f>
        <v>0</v>
      </c>
      <c r="X500" s="202" t="n">
        <f aca="false">IF(ISERROR(G500/$U500),0,G500/$U500)</f>
        <v>0</v>
      </c>
      <c r="Y500" s="202" t="n">
        <f aca="false">IF(ISERROR(H500/$U500),0,H500/$U500)</f>
        <v>0</v>
      </c>
      <c r="Z500" s="202" t="n">
        <f aca="false">IF(ISERROR(I500/$U500),0,I500/$U500)</f>
        <v>21956.9603357864</v>
      </c>
      <c r="AA500" s="202" t="n">
        <f aca="false">IF(ISERROR(J500/$U500),0,J500/$U500)</f>
        <v>0</v>
      </c>
      <c r="AB500" s="288" t="n">
        <f aca="false">SUM(V500:AA500)</f>
        <v>21956.9603357864</v>
      </c>
      <c r="AC500" s="202" t="n">
        <f aca="false">IF(ISERROR(L500/$U500),0,L500/$U500)</f>
        <v>85998.7278142921</v>
      </c>
    </row>
    <row r="501" customFormat="false" ht="19.3" hidden="false" customHeight="false" outlineLevel="0" collapsed="false">
      <c r="A501" s="281" t="s">
        <v>944</v>
      </c>
      <c r="B501" s="281" t="s">
        <v>991</v>
      </c>
      <c r="C501" s="281" t="s">
        <v>981</v>
      </c>
      <c r="D501" s="282" t="s">
        <v>994</v>
      </c>
      <c r="E501" s="283" t="n">
        <v>0</v>
      </c>
      <c r="F501" s="283" t="n">
        <v>0</v>
      </c>
      <c r="G501" s="283" t="n">
        <v>0</v>
      </c>
      <c r="H501" s="283" t="n">
        <v>0</v>
      </c>
      <c r="I501" s="283" t="n">
        <v>1322712</v>
      </c>
      <c r="J501" s="283" t="n">
        <v>0</v>
      </c>
      <c r="K501" s="284" t="n">
        <f aca="false">SUM(E501:J501)</f>
        <v>1322712</v>
      </c>
      <c r="L501" s="283" t="n">
        <v>14733616.33</v>
      </c>
      <c r="M501" s="285" t="n">
        <f aca="false">K501*$O$15/1000</f>
        <v>9327.32412</v>
      </c>
      <c r="P501" s="286" t="n">
        <f aca="false">K501/$K$24</f>
        <v>0.0416844954219387</v>
      </c>
      <c r="Q501" s="287" t="n">
        <f aca="false">RANK(P501,$P$477:$P$506)</f>
        <v>3</v>
      </c>
      <c r="R501" s="223" t="n">
        <f aca="false">L501/$L$24</f>
        <v>0.00306839773809711</v>
      </c>
      <c r="S501" s="287" t="n">
        <f aca="false">RANK(R501,$R$477:$R$506)</f>
        <v>9</v>
      </c>
      <c r="U501" s="280" t="n">
        <f aca="false">VLOOKUP(D501,DVactu!$A$2:$D$198,4,0)</f>
        <v>9.7604767109183</v>
      </c>
      <c r="V501" s="202" t="n">
        <f aca="false">IF(ISERROR(E501/$U501),0,E501/$U501)</f>
        <v>0</v>
      </c>
      <c r="W501" s="202" t="n">
        <f aca="false">IF(ISERROR(F501/$U501),0,F501/$U501)</f>
        <v>0</v>
      </c>
      <c r="X501" s="202" t="n">
        <f aca="false">IF(ISERROR(G501/$U501),0,G501/$U501)</f>
        <v>0</v>
      </c>
      <c r="Y501" s="202" t="n">
        <f aca="false">IF(ISERROR(H501/$U501),0,H501/$U501)</f>
        <v>0</v>
      </c>
      <c r="Z501" s="202" t="n">
        <f aca="false">IF(ISERROR(I501/$U501),0,I501/$U501)</f>
        <v>135517.151382615</v>
      </c>
      <c r="AA501" s="202" t="n">
        <f aca="false">IF(ISERROR(J501/$U501),0,J501/$U501)</f>
        <v>0</v>
      </c>
      <c r="AB501" s="288" t="n">
        <f aca="false">SUM(V501:AA501)</f>
        <v>135517.151382615</v>
      </c>
      <c r="AC501" s="202" t="n">
        <f aca="false">IF(ISERROR(L501/$U501),0,L501/$U501)</f>
        <v>1509518.10719641</v>
      </c>
    </row>
    <row r="502" customFormat="false" ht="12.8" hidden="false" customHeight="false" outlineLevel="0" collapsed="false">
      <c r="A502" s="281" t="s">
        <v>944</v>
      </c>
      <c r="B502" s="281" t="s">
        <v>991</v>
      </c>
      <c r="C502" s="281" t="s">
        <v>983</v>
      </c>
      <c r="D502" s="282" t="s">
        <v>995</v>
      </c>
      <c r="E502" s="283" t="n">
        <v>0</v>
      </c>
      <c r="F502" s="283" t="n">
        <v>111600</v>
      </c>
      <c r="G502" s="283" t="n">
        <v>2063400</v>
      </c>
      <c r="H502" s="283" t="n">
        <v>874200</v>
      </c>
      <c r="I502" s="283" t="n">
        <v>23191800</v>
      </c>
      <c r="J502" s="283" t="n">
        <v>1043100</v>
      </c>
      <c r="K502" s="284" t="n">
        <f aca="false">SUM(E502:J502)</f>
        <v>27284100</v>
      </c>
      <c r="L502" s="283" t="n">
        <v>1391838544.25</v>
      </c>
      <c r="M502" s="285" t="n">
        <f aca="false">K502*$O$15/1000</f>
        <v>192398.3785</v>
      </c>
      <c r="P502" s="286" t="n">
        <f aca="false">K502/$K$24</f>
        <v>0.859842461202225</v>
      </c>
      <c r="Q502" s="287" t="n">
        <f aca="false">RANK(P502,$P$477:$P$506)</f>
        <v>1</v>
      </c>
      <c r="R502" s="223" t="n">
        <f aca="false">L502/$L$24</f>
        <v>0.289861914774936</v>
      </c>
      <c r="S502" s="287" t="n">
        <f aca="false">RANK(R502,$R$477:$R$506)</f>
        <v>2</v>
      </c>
      <c r="U502" s="280" t="n">
        <f aca="false">VLOOKUP(D502,DVactu!$A$2:$D$198,4,0)</f>
        <v>17.9837146326911</v>
      </c>
      <c r="V502" s="202" t="n">
        <f aca="false">IF(ISERROR(E502/$U502),0,E502/$U502)</f>
        <v>0</v>
      </c>
      <c r="W502" s="202" t="n">
        <f aca="false">IF(ISERROR(F502/$U502),0,F502/$U502)</f>
        <v>6205.61448395826</v>
      </c>
      <c r="X502" s="202" t="n">
        <f aca="false">IF(ISERROR(G502/$U502),0,G502/$U502)</f>
        <v>114737.140915766</v>
      </c>
      <c r="Y502" s="202" t="n">
        <f aca="false">IF(ISERROR(H502/$U502),0,H502/$U502)</f>
        <v>48610.6467910064</v>
      </c>
      <c r="Z502" s="202" t="n">
        <f aca="false">IF(ISERROR(I502/$U502),0,I502/$U502)</f>
        <v>1289600.08950773</v>
      </c>
      <c r="AA502" s="202" t="n">
        <f aca="false">IF(ISERROR(J502/$U502),0,J502/$U502)</f>
        <v>58002.4773137712</v>
      </c>
      <c r="AB502" s="288" t="n">
        <f aca="false">SUM(V502:AA502)</f>
        <v>1517155.96901224</v>
      </c>
      <c r="AC502" s="202" t="n">
        <f aca="false">IF(ISERROR(L502/$U502),0,L502/$U502)</f>
        <v>77394385.5692579</v>
      </c>
    </row>
    <row r="503" customFormat="false" ht="12.8" hidden="false" customHeight="false" outlineLevel="0" collapsed="false">
      <c r="A503" s="281" t="s">
        <v>944</v>
      </c>
      <c r="B503" s="281" t="s">
        <v>991</v>
      </c>
      <c r="C503" s="281" t="s">
        <v>996</v>
      </c>
      <c r="D503" s="282" t="s">
        <v>997</v>
      </c>
      <c r="E503" s="283" t="n">
        <v>0</v>
      </c>
      <c r="F503" s="283" t="n">
        <v>0</v>
      </c>
      <c r="G503" s="283" t="n">
        <v>0</v>
      </c>
      <c r="H503" s="283" t="n">
        <v>0</v>
      </c>
      <c r="I503" s="283" t="n">
        <v>2485000</v>
      </c>
      <c r="J503" s="283" t="n">
        <v>157500</v>
      </c>
      <c r="K503" s="284" t="n">
        <f aca="false">SUM(E503:J503)</f>
        <v>2642500</v>
      </c>
      <c r="L503" s="283" t="n">
        <v>108797500</v>
      </c>
      <c r="M503" s="285" t="n">
        <f aca="false">K503*$O$15/1000</f>
        <v>18634.0291666667</v>
      </c>
      <c r="P503" s="286" t="n">
        <f aca="false">K503/$K$24</f>
        <v>0.0832768426932492</v>
      </c>
      <c r="Q503" s="287" t="n">
        <f aca="false">RANK(P503,$P$477:$P$506)</f>
        <v>2</v>
      </c>
      <c r="R503" s="223" t="n">
        <f aca="false">L503/$L$24</f>
        <v>0.0226579812744873</v>
      </c>
      <c r="S503" s="287" t="n">
        <f aca="false">RANK(R503,$R$477:$R$506)</f>
        <v>4</v>
      </c>
      <c r="U503" s="280" t="n">
        <f aca="false">VLOOKUP(D503,DVactu!$A$2:$D$198,4,0)</f>
        <v>11.5631229294548</v>
      </c>
      <c r="V503" s="202" t="n">
        <f aca="false">IF(ISERROR(E503/$U503),0,E503/$U503)</f>
        <v>0</v>
      </c>
      <c r="W503" s="202" t="n">
        <f aca="false">IF(ISERROR(F503/$U503),0,F503/$U503)</f>
        <v>0</v>
      </c>
      <c r="X503" s="202" t="n">
        <f aca="false">IF(ISERROR(G503/$U503),0,G503/$U503)</f>
        <v>0</v>
      </c>
      <c r="Y503" s="202" t="n">
        <f aca="false">IF(ISERROR(H503/$U503),0,H503/$U503)</f>
        <v>0</v>
      </c>
      <c r="Z503" s="202" t="n">
        <f aca="false">IF(ISERROR(I503/$U503),0,I503/$U503)</f>
        <v>214907.340790259</v>
      </c>
      <c r="AA503" s="202" t="n">
        <f aca="false">IF(ISERROR(J503/$U503),0,J503/$U503)</f>
        <v>13620.8877965657</v>
      </c>
      <c r="AB503" s="288" t="n">
        <f aca="false">SUM(V503:AA503)</f>
        <v>228528.228586825</v>
      </c>
      <c r="AC503" s="202" t="n">
        <f aca="false">IF(ISERROR(L503/$U503),0,L503/$U503)</f>
        <v>9409006.60347211</v>
      </c>
    </row>
    <row r="504" customFormat="false" ht="14.65" hidden="true" customHeight="false" outlineLevel="0" collapsed="false">
      <c r="A504" s="195" t="s">
        <v>944</v>
      </c>
      <c r="B504" s="116" t="s">
        <v>976</v>
      </c>
      <c r="C504" s="196" t="s">
        <v>998</v>
      </c>
      <c r="D504" s="278" t="s">
        <v>999</v>
      </c>
      <c r="E504" s="198" t="n">
        <v>0</v>
      </c>
      <c r="F504" s="198" t="n">
        <v>0</v>
      </c>
      <c r="G504" s="198" t="n">
        <v>0</v>
      </c>
      <c r="H504" s="198" t="n">
        <v>0</v>
      </c>
      <c r="I504" s="198" t="n">
        <v>0</v>
      </c>
      <c r="J504" s="198" t="n">
        <v>0</v>
      </c>
      <c r="K504" s="199" t="n">
        <f aca="false">SUM(E504:J504)</f>
        <v>0</v>
      </c>
      <c r="L504" s="198" t="n">
        <v>0</v>
      </c>
      <c r="P504" s="223" t="n">
        <f aca="false">K504/$K$24</f>
        <v>0</v>
      </c>
      <c r="Q504" s="224" t="n">
        <f aca="false">RANK(P504,$P$477:$P$506)</f>
        <v>6</v>
      </c>
      <c r="R504" s="279" t="n">
        <f aca="false">L504/$L$24</f>
        <v>0</v>
      </c>
      <c r="S504" s="224" t="n">
        <f aca="false">RANK(R504,$R$477:$R$506)</f>
        <v>14</v>
      </c>
      <c r="U504" s="280" t="e">
        <f aca="false">VLOOKUP(D504,DVactu!$A$2:$D$198,4,0)</f>
        <v>#N/A</v>
      </c>
      <c r="V504" s="202" t="n">
        <f aca="false">IF(ISERROR(E504/$U504),0,E504/$U504)</f>
        <v>0</v>
      </c>
      <c r="W504" s="202" t="n">
        <f aca="false">IF(ISERROR(F504/$U504),0,F504/$U504)</f>
        <v>0</v>
      </c>
      <c r="X504" s="202" t="n">
        <f aca="false">IF(ISERROR(G504/$U504),0,G504/$U504)</f>
        <v>0</v>
      </c>
      <c r="Y504" s="202" t="n">
        <f aca="false">IF(ISERROR(H504/$U504),0,H504/$U504)</f>
        <v>0</v>
      </c>
      <c r="Z504" s="202" t="n">
        <f aca="false">IF(ISERROR(I504/$U504),0,I504/$U504)</f>
        <v>0</v>
      </c>
      <c r="AA504" s="202" t="n">
        <f aca="false">IF(ISERROR(J504/$U504),0,J504/$U504)</f>
        <v>0</v>
      </c>
      <c r="AB504" s="199" t="n">
        <f aca="false">SUM(V504:AA504)</f>
        <v>0</v>
      </c>
      <c r="AC504" s="202" t="n">
        <f aca="false">IF(ISERROR(L504/$U504),0,L504/$U504)</f>
        <v>0</v>
      </c>
    </row>
    <row r="505" customFormat="false" ht="14.65" hidden="true" customHeight="false" outlineLevel="0" collapsed="false">
      <c r="A505" s="195" t="s">
        <v>944</v>
      </c>
      <c r="B505" s="116" t="s">
        <v>1000</v>
      </c>
      <c r="C505" s="196" t="s">
        <v>998</v>
      </c>
      <c r="D505" s="278" t="s">
        <v>1001</v>
      </c>
      <c r="E505" s="198" t="n">
        <v>0</v>
      </c>
      <c r="F505" s="198" t="n">
        <v>0</v>
      </c>
      <c r="G505" s="198" t="n">
        <v>0</v>
      </c>
      <c r="H505" s="198" t="n">
        <v>0</v>
      </c>
      <c r="I505" s="198" t="n">
        <v>0</v>
      </c>
      <c r="J505" s="198" t="n">
        <v>0</v>
      </c>
      <c r="K505" s="199" t="n">
        <f aca="false">SUM(E505:J505)</f>
        <v>0</v>
      </c>
      <c r="L505" s="198" t="n">
        <v>2497100</v>
      </c>
      <c r="P505" s="223" t="n">
        <f aca="false">K505/$K$24</f>
        <v>0</v>
      </c>
      <c r="Q505" s="224" t="n">
        <f aca="false">RANK(P505,$P$477:$P$506)</f>
        <v>6</v>
      </c>
      <c r="R505" s="279" t="n">
        <f aca="false">L505/$L$24</f>
        <v>0.000520041775229414</v>
      </c>
      <c r="S505" s="224" t="n">
        <f aca="false">RANK(R505,$R$477:$R$506)</f>
        <v>11</v>
      </c>
      <c r="U505" s="280" t="e">
        <f aca="false">VLOOKUP(D505,DVactu!$A$2:$D$198,4,0)</f>
        <v>#N/A</v>
      </c>
      <c r="V505" s="202" t="n">
        <f aca="false">IF(ISERROR(E505/$U505),0,E505/$U505)</f>
        <v>0</v>
      </c>
      <c r="W505" s="202" t="n">
        <f aca="false">IF(ISERROR(F505/$U505),0,F505/$U505)</f>
        <v>0</v>
      </c>
      <c r="X505" s="202" t="n">
        <f aca="false">IF(ISERROR(G505/$U505),0,G505/$U505)</f>
        <v>0</v>
      </c>
      <c r="Y505" s="202" t="n">
        <f aca="false">IF(ISERROR(H505/$U505),0,H505/$U505)</f>
        <v>0</v>
      </c>
      <c r="Z505" s="202" t="n">
        <f aca="false">IF(ISERROR(I505/$U505),0,I505/$U505)</f>
        <v>0</v>
      </c>
      <c r="AA505" s="202" t="n">
        <f aca="false">IF(ISERROR(J505/$U505),0,J505/$U505)</f>
        <v>0</v>
      </c>
      <c r="AB505" s="199" t="n">
        <f aca="false">SUM(V505:AA505)</f>
        <v>0</v>
      </c>
      <c r="AC505" s="202" t="n">
        <f aca="false">IF(ISERROR(L505/$U505),0,L505/$U505)</f>
        <v>0</v>
      </c>
    </row>
    <row r="506" customFormat="false" ht="14.65" hidden="true" customHeight="false" outlineLevel="0" collapsed="false">
      <c r="A506" s="195" t="s">
        <v>944</v>
      </c>
      <c r="B506" s="116" t="s">
        <v>135</v>
      </c>
      <c r="C506" s="196" t="s">
        <v>286</v>
      </c>
      <c r="D506" s="278" t="s">
        <v>1002</v>
      </c>
      <c r="E506" s="198" t="n">
        <v>0</v>
      </c>
      <c r="F506" s="198" t="n">
        <v>0</v>
      </c>
      <c r="G506" s="198" t="n">
        <v>0</v>
      </c>
      <c r="H506" s="198" t="n">
        <v>0</v>
      </c>
      <c r="I506" s="198" t="n">
        <v>0</v>
      </c>
      <c r="J506" s="198" t="n">
        <v>0</v>
      </c>
      <c r="K506" s="199" t="n">
        <f aca="false">SUM(E506:J506)</f>
        <v>0</v>
      </c>
      <c r="L506" s="198" t="n">
        <v>0</v>
      </c>
      <c r="P506" s="223" t="n">
        <f aca="false">K506/$K$24</f>
        <v>0</v>
      </c>
      <c r="Q506" s="224" t="n">
        <f aca="false">RANK(P506,$P$477:$P$506)</f>
        <v>6</v>
      </c>
      <c r="R506" s="279" t="n">
        <f aca="false">L506/$L$24</f>
        <v>0</v>
      </c>
      <c r="S506" s="224" t="n">
        <f aca="false">RANK(R506,$R$477:$R$506)</f>
        <v>14</v>
      </c>
      <c r="U506" s="280" t="e">
        <f aca="false">VLOOKUP(D506,DVactu!$A$2:$D$198,4,0)</f>
        <v>#N/A</v>
      </c>
      <c r="V506" s="202" t="n">
        <f aca="false">IF(ISERROR(E506/$U506),0,E506/$U506)</f>
        <v>0</v>
      </c>
      <c r="W506" s="202" t="n">
        <f aca="false">IF(ISERROR(F506/$U506),0,F506/$U506)</f>
        <v>0</v>
      </c>
      <c r="X506" s="202" t="n">
        <f aca="false">IF(ISERROR(G506/$U506),0,G506/$U506)</f>
        <v>0</v>
      </c>
      <c r="Y506" s="202" t="n">
        <f aca="false">IF(ISERROR(H506/$U506),0,H506/$U506)</f>
        <v>0</v>
      </c>
      <c r="Z506" s="202" t="n">
        <f aca="false">IF(ISERROR(I506/$U506),0,I506/$U506)</f>
        <v>0</v>
      </c>
      <c r="AA506" s="202" t="n">
        <f aca="false">IF(ISERROR(J506/$U506),0,J506/$U506)</f>
        <v>0</v>
      </c>
      <c r="AB506" s="199" t="n">
        <f aca="false">SUM(V506:AA506)</f>
        <v>0</v>
      </c>
      <c r="AC506" s="202" t="n">
        <f aca="false">IF(ISERROR(L506/$U506),0,L506/$U506)</f>
        <v>0</v>
      </c>
    </row>
    <row r="507" customFormat="false" ht="14.65" hidden="true" customHeight="false" outlineLevel="0" collapsed="false">
      <c r="A507" s="195" t="s">
        <v>1003</v>
      </c>
      <c r="B507" s="116" t="s">
        <v>561</v>
      </c>
      <c r="C507" s="196" t="s">
        <v>1004</v>
      </c>
      <c r="D507" s="289" t="s">
        <v>1005</v>
      </c>
      <c r="E507" s="198" t="n">
        <v>0</v>
      </c>
      <c r="F507" s="198" t="n">
        <v>0</v>
      </c>
      <c r="G507" s="198" t="n">
        <v>0</v>
      </c>
      <c r="H507" s="198" t="n">
        <v>0</v>
      </c>
      <c r="I507" s="198" t="n">
        <v>0</v>
      </c>
      <c r="J507" s="198" t="n">
        <v>0</v>
      </c>
      <c r="K507" s="199" t="n">
        <f aca="false">SUM(E507:J507)</f>
        <v>0</v>
      </c>
      <c r="L507" s="198" t="n">
        <v>0</v>
      </c>
      <c r="M507" s="29"/>
      <c r="P507" s="223" t="n">
        <f aca="false">K507/$K$25</f>
        <v>0</v>
      </c>
      <c r="Q507" s="224" t="n">
        <f aca="false">RANK(P507,$P$507:$P$568)</f>
        <v>13</v>
      </c>
      <c r="R507" s="279" t="n">
        <f aca="false">L507/$L$25</f>
        <v>0</v>
      </c>
      <c r="S507" s="224" t="n">
        <f aca="false">RANK(R507,$R$507:$R$568)</f>
        <v>22</v>
      </c>
      <c r="U507" s="290" t="e">
        <f aca="false">VLOOKUP(D507,DVactu!$A$2:$D$198,4,0)</f>
        <v>#N/A</v>
      </c>
      <c r="V507" s="202" t="n">
        <f aca="false">IF(ISERROR(E507/$U507),0,E507/$U507)</f>
        <v>0</v>
      </c>
      <c r="W507" s="202" t="n">
        <f aca="false">IF(ISERROR(F507/$U507),0,F507/$U507)</f>
        <v>0</v>
      </c>
      <c r="X507" s="202" t="n">
        <f aca="false">IF(ISERROR(G507/$U507),0,G507/$U507)</f>
        <v>0</v>
      </c>
      <c r="Y507" s="202" t="n">
        <f aca="false">IF(ISERROR(H507/$U507),0,H507/$U507)</f>
        <v>0</v>
      </c>
      <c r="Z507" s="202" t="n">
        <f aca="false">IF(ISERROR(I507/$U507),0,I507/$U507)</f>
        <v>0</v>
      </c>
      <c r="AA507" s="202" t="n">
        <f aca="false">IF(ISERROR(J507/$U507),0,J507/$U507)</f>
        <v>0</v>
      </c>
      <c r="AB507" s="199" t="n">
        <f aca="false">SUM(V507:AA507)</f>
        <v>0</v>
      </c>
      <c r="AC507" s="202" t="n">
        <f aca="false">IF(ISERROR(L507/$U507),0,L507/$U507)</f>
        <v>0</v>
      </c>
    </row>
    <row r="508" customFormat="false" ht="14.65" hidden="true" customHeight="false" outlineLevel="0" collapsed="false">
      <c r="A508" s="195" t="s">
        <v>1003</v>
      </c>
      <c r="B508" s="116" t="s">
        <v>561</v>
      </c>
      <c r="C508" s="196" t="s">
        <v>1006</v>
      </c>
      <c r="D508" s="289" t="s">
        <v>1007</v>
      </c>
      <c r="E508" s="198" t="n">
        <v>0</v>
      </c>
      <c r="F508" s="198" t="n">
        <v>0</v>
      </c>
      <c r="G508" s="198" t="n">
        <v>0</v>
      </c>
      <c r="H508" s="198" t="n">
        <v>0</v>
      </c>
      <c r="I508" s="198" t="n">
        <v>0</v>
      </c>
      <c r="J508" s="198" t="n">
        <v>0</v>
      </c>
      <c r="K508" s="199" t="n">
        <f aca="false">SUM(E508:J508)</f>
        <v>0</v>
      </c>
      <c r="L508" s="198" t="n">
        <v>0</v>
      </c>
      <c r="M508" s="29"/>
      <c r="P508" s="223" t="n">
        <f aca="false">K508/$K$25</f>
        <v>0</v>
      </c>
      <c r="Q508" s="224" t="n">
        <f aca="false">RANK(P508,$P$507:$P$568)</f>
        <v>13</v>
      </c>
      <c r="R508" s="279" t="n">
        <f aca="false">L508/$L$25</f>
        <v>0</v>
      </c>
      <c r="S508" s="224" t="n">
        <f aca="false">RANK(R508,$R$507:$R$568)</f>
        <v>22</v>
      </c>
      <c r="U508" s="290" t="e">
        <f aca="false">VLOOKUP(D508,DVactu!$A$2:$D$198,4,0)</f>
        <v>#N/A</v>
      </c>
      <c r="V508" s="202" t="n">
        <f aca="false">IF(ISERROR(E508/$U508),0,E508/$U508)</f>
        <v>0</v>
      </c>
      <c r="W508" s="202" t="n">
        <f aca="false">IF(ISERROR(F508/$U508),0,F508/$U508)</f>
        <v>0</v>
      </c>
      <c r="X508" s="202" t="n">
        <f aca="false">IF(ISERROR(G508/$U508),0,G508/$U508)</f>
        <v>0</v>
      </c>
      <c r="Y508" s="202" t="n">
        <f aca="false">IF(ISERROR(H508/$U508),0,H508/$U508)</f>
        <v>0</v>
      </c>
      <c r="Z508" s="202" t="n">
        <f aca="false">IF(ISERROR(I508/$U508),0,I508/$U508)</f>
        <v>0</v>
      </c>
      <c r="AA508" s="202" t="n">
        <f aca="false">IF(ISERROR(J508/$U508),0,J508/$U508)</f>
        <v>0</v>
      </c>
      <c r="AB508" s="199" t="n">
        <f aca="false">SUM(V508:AA508)</f>
        <v>0</v>
      </c>
      <c r="AC508" s="202" t="n">
        <f aca="false">IF(ISERROR(L508/$U508),0,L508/$U508)</f>
        <v>0</v>
      </c>
    </row>
    <row r="509" customFormat="false" ht="14.65" hidden="true" customHeight="false" outlineLevel="0" collapsed="false">
      <c r="A509" s="195" t="s">
        <v>1003</v>
      </c>
      <c r="B509" s="116" t="s">
        <v>561</v>
      </c>
      <c r="C509" s="196" t="s">
        <v>1008</v>
      </c>
      <c r="D509" s="289" t="s">
        <v>1009</v>
      </c>
      <c r="E509" s="198" t="n">
        <v>0</v>
      </c>
      <c r="F509" s="198" t="n">
        <v>0</v>
      </c>
      <c r="G509" s="198" t="n">
        <v>0</v>
      </c>
      <c r="H509" s="198" t="n">
        <v>0</v>
      </c>
      <c r="I509" s="198" t="n">
        <v>0</v>
      </c>
      <c r="J509" s="198" t="n">
        <v>0</v>
      </c>
      <c r="K509" s="199" t="n">
        <f aca="false">SUM(E509:J509)</f>
        <v>0</v>
      </c>
      <c r="L509" s="198" t="n">
        <v>0</v>
      </c>
      <c r="M509" s="29"/>
      <c r="P509" s="223" t="n">
        <f aca="false">K509/$K$25</f>
        <v>0</v>
      </c>
      <c r="Q509" s="224" t="n">
        <f aca="false">RANK(P509,$P$507:$P$568)</f>
        <v>13</v>
      </c>
      <c r="R509" s="279" t="n">
        <f aca="false">L509/$L$25</f>
        <v>0</v>
      </c>
      <c r="S509" s="224" t="n">
        <f aca="false">RANK(R509,$R$507:$R$568)</f>
        <v>22</v>
      </c>
      <c r="U509" s="290" t="e">
        <f aca="false">VLOOKUP(D509,DVactu!$A$2:$D$198,4,0)</f>
        <v>#N/A</v>
      </c>
      <c r="V509" s="202" t="n">
        <f aca="false">IF(ISERROR(E509/$U509),0,E509/$U509)</f>
        <v>0</v>
      </c>
      <c r="W509" s="202" t="n">
        <f aca="false">IF(ISERROR(F509/$U509),0,F509/$U509)</f>
        <v>0</v>
      </c>
      <c r="X509" s="202" t="n">
        <f aca="false">IF(ISERROR(G509/$U509),0,G509/$U509)</f>
        <v>0</v>
      </c>
      <c r="Y509" s="202" t="n">
        <f aca="false">IF(ISERROR(H509/$U509),0,H509/$U509)</f>
        <v>0</v>
      </c>
      <c r="Z509" s="202" t="n">
        <f aca="false">IF(ISERROR(I509/$U509),0,I509/$U509)</f>
        <v>0</v>
      </c>
      <c r="AA509" s="202" t="n">
        <f aca="false">IF(ISERROR(J509/$U509),0,J509/$U509)</f>
        <v>0</v>
      </c>
      <c r="AB509" s="199" t="n">
        <f aca="false">SUM(V509:AA509)</f>
        <v>0</v>
      </c>
      <c r="AC509" s="202" t="n">
        <f aca="false">IF(ISERROR(L509/$U509),0,L509/$U509)</f>
        <v>0</v>
      </c>
    </row>
    <row r="510" customFormat="false" ht="14.65" hidden="true" customHeight="false" outlineLevel="0" collapsed="false">
      <c r="A510" s="195" t="s">
        <v>1003</v>
      </c>
      <c r="B510" s="116" t="s">
        <v>561</v>
      </c>
      <c r="C510" s="196" t="s">
        <v>1010</v>
      </c>
      <c r="D510" s="289" t="s">
        <v>1011</v>
      </c>
      <c r="E510" s="198" t="n">
        <v>0</v>
      </c>
      <c r="F510" s="198" t="n">
        <v>0</v>
      </c>
      <c r="G510" s="198" t="n">
        <v>0</v>
      </c>
      <c r="H510" s="198" t="n">
        <v>0</v>
      </c>
      <c r="I510" s="198" t="n">
        <v>0</v>
      </c>
      <c r="J510" s="198" t="n">
        <v>0</v>
      </c>
      <c r="K510" s="199" t="n">
        <f aca="false">SUM(E510:J510)</f>
        <v>0</v>
      </c>
      <c r="L510" s="198" t="n">
        <v>0</v>
      </c>
      <c r="M510" s="29"/>
      <c r="P510" s="223" t="n">
        <f aca="false">K510/$K$25</f>
        <v>0</v>
      </c>
      <c r="Q510" s="224" t="n">
        <f aca="false">RANK(P510,$P$507:$P$568)</f>
        <v>13</v>
      </c>
      <c r="R510" s="279" t="n">
        <f aca="false">L510/$L$25</f>
        <v>0</v>
      </c>
      <c r="S510" s="224" t="n">
        <f aca="false">RANK(R510,$R$507:$R$568)</f>
        <v>22</v>
      </c>
      <c r="U510" s="290" t="e">
        <f aca="false">VLOOKUP(D510,DVactu!$A$2:$D$198,4,0)</f>
        <v>#N/A</v>
      </c>
      <c r="V510" s="202" t="n">
        <f aca="false">IF(ISERROR(E510/$U510),0,E510/$U510)</f>
        <v>0</v>
      </c>
      <c r="W510" s="202" t="n">
        <f aca="false">IF(ISERROR(F510/$U510),0,F510/$U510)</f>
        <v>0</v>
      </c>
      <c r="X510" s="202" t="n">
        <f aca="false">IF(ISERROR(G510/$U510),0,G510/$U510)</f>
        <v>0</v>
      </c>
      <c r="Y510" s="202" t="n">
        <f aca="false">IF(ISERROR(H510/$U510),0,H510/$U510)</f>
        <v>0</v>
      </c>
      <c r="Z510" s="202" t="n">
        <f aca="false">IF(ISERROR(I510/$U510),0,I510/$U510)</f>
        <v>0</v>
      </c>
      <c r="AA510" s="202" t="n">
        <f aca="false">IF(ISERROR(J510/$U510),0,J510/$U510)</f>
        <v>0</v>
      </c>
      <c r="AB510" s="199" t="n">
        <f aca="false">SUM(V510:AA510)</f>
        <v>0</v>
      </c>
      <c r="AC510" s="202" t="n">
        <f aca="false">IF(ISERROR(L510/$U510),0,L510/$U510)</f>
        <v>0</v>
      </c>
    </row>
    <row r="511" customFormat="false" ht="14.65" hidden="true" customHeight="false" outlineLevel="0" collapsed="false">
      <c r="A511" s="195" t="s">
        <v>1003</v>
      </c>
      <c r="B511" s="116" t="s">
        <v>561</v>
      </c>
      <c r="C511" s="196" t="s">
        <v>1012</v>
      </c>
      <c r="D511" s="289" t="s">
        <v>1013</v>
      </c>
      <c r="E511" s="198" t="n">
        <v>0</v>
      </c>
      <c r="F511" s="198" t="n">
        <v>0</v>
      </c>
      <c r="G511" s="198" t="n">
        <v>0</v>
      </c>
      <c r="H511" s="198" t="n">
        <v>0</v>
      </c>
      <c r="I511" s="198" t="n">
        <v>0</v>
      </c>
      <c r="J511" s="198" t="n">
        <v>0</v>
      </c>
      <c r="K511" s="199" t="n">
        <f aca="false">SUM(E511:J511)</f>
        <v>0</v>
      </c>
      <c r="L511" s="198" t="n">
        <v>0</v>
      </c>
      <c r="M511" s="29"/>
      <c r="P511" s="223" t="n">
        <f aca="false">K511/$K$25</f>
        <v>0</v>
      </c>
      <c r="Q511" s="224" t="n">
        <f aca="false">RANK(P511,$P$507:$P$568)</f>
        <v>13</v>
      </c>
      <c r="R511" s="279" t="n">
        <f aca="false">L511/$L$25</f>
        <v>0</v>
      </c>
      <c r="S511" s="224" t="n">
        <f aca="false">RANK(R511,$R$507:$R$568)</f>
        <v>22</v>
      </c>
      <c r="U511" s="290" t="e">
        <f aca="false">VLOOKUP(D511,DVactu!$A$2:$D$198,4,0)</f>
        <v>#N/A</v>
      </c>
      <c r="V511" s="202" t="n">
        <f aca="false">IF(ISERROR(E511/$U511),0,E511/$U511)</f>
        <v>0</v>
      </c>
      <c r="W511" s="202" t="n">
        <f aca="false">IF(ISERROR(F511/$U511),0,F511/$U511)</f>
        <v>0</v>
      </c>
      <c r="X511" s="202" t="n">
        <f aca="false">IF(ISERROR(G511/$U511),0,G511/$U511)</f>
        <v>0</v>
      </c>
      <c r="Y511" s="202" t="n">
        <f aca="false">IF(ISERROR(H511/$U511),0,H511/$U511)</f>
        <v>0</v>
      </c>
      <c r="Z511" s="202" t="n">
        <f aca="false">IF(ISERROR(I511/$U511),0,I511/$U511)</f>
        <v>0</v>
      </c>
      <c r="AA511" s="202" t="n">
        <f aca="false">IF(ISERROR(J511/$U511),0,J511/$U511)</f>
        <v>0</v>
      </c>
      <c r="AB511" s="199" t="n">
        <f aca="false">SUM(V511:AA511)</f>
        <v>0</v>
      </c>
      <c r="AC511" s="202" t="n">
        <f aca="false">IF(ISERROR(L511/$U511),0,L511/$U511)</f>
        <v>0</v>
      </c>
    </row>
    <row r="512" customFormat="false" ht="14.65" hidden="true" customHeight="false" outlineLevel="0" collapsed="false">
      <c r="A512" s="195" t="s">
        <v>1003</v>
      </c>
      <c r="B512" s="116" t="s">
        <v>561</v>
      </c>
      <c r="C512" s="196" t="s">
        <v>1014</v>
      </c>
      <c r="D512" s="289" t="s">
        <v>1015</v>
      </c>
      <c r="E512" s="198" t="n">
        <v>0</v>
      </c>
      <c r="F512" s="198" t="n">
        <v>0</v>
      </c>
      <c r="G512" s="198" t="n">
        <v>0</v>
      </c>
      <c r="H512" s="198" t="n">
        <v>0</v>
      </c>
      <c r="I512" s="198" t="n">
        <v>0</v>
      </c>
      <c r="J512" s="198" t="n">
        <v>0</v>
      </c>
      <c r="K512" s="199" t="n">
        <f aca="false">SUM(E512:J512)</f>
        <v>0</v>
      </c>
      <c r="L512" s="198" t="n">
        <v>0</v>
      </c>
      <c r="M512" s="29"/>
      <c r="P512" s="223" t="n">
        <f aca="false">K512/$K$25</f>
        <v>0</v>
      </c>
      <c r="Q512" s="224" t="n">
        <f aca="false">RANK(P512,$P$507:$P$568)</f>
        <v>13</v>
      </c>
      <c r="R512" s="279" t="n">
        <f aca="false">L512/$L$25</f>
        <v>0</v>
      </c>
      <c r="S512" s="224" t="n">
        <f aca="false">RANK(R512,$R$507:$R$568)</f>
        <v>22</v>
      </c>
      <c r="U512" s="290" t="e">
        <f aca="false">VLOOKUP(D512,DVactu!$A$2:$D$198,4,0)</f>
        <v>#N/A</v>
      </c>
      <c r="V512" s="202" t="n">
        <f aca="false">IF(ISERROR(E512/$U512),0,E512/$U512)</f>
        <v>0</v>
      </c>
      <c r="W512" s="202" t="n">
        <f aca="false">IF(ISERROR(F512/$U512),0,F512/$U512)</f>
        <v>0</v>
      </c>
      <c r="X512" s="202" t="n">
        <f aca="false">IF(ISERROR(G512/$U512),0,G512/$U512)</f>
        <v>0</v>
      </c>
      <c r="Y512" s="202" t="n">
        <f aca="false">IF(ISERROR(H512/$U512),0,H512/$U512)</f>
        <v>0</v>
      </c>
      <c r="Z512" s="202" t="n">
        <f aca="false">IF(ISERROR(I512/$U512),0,I512/$U512)</f>
        <v>0</v>
      </c>
      <c r="AA512" s="202" t="n">
        <f aca="false">IF(ISERROR(J512/$U512),0,J512/$U512)</f>
        <v>0</v>
      </c>
      <c r="AB512" s="199" t="n">
        <f aca="false">SUM(V512:AA512)</f>
        <v>0</v>
      </c>
      <c r="AC512" s="202" t="n">
        <f aca="false">IF(ISERROR(L512/$U512),0,L512/$U512)</f>
        <v>0</v>
      </c>
    </row>
    <row r="513" customFormat="false" ht="14.65" hidden="true" customHeight="false" outlineLevel="0" collapsed="false">
      <c r="A513" s="195" t="s">
        <v>1003</v>
      </c>
      <c r="B513" s="116" t="s">
        <v>561</v>
      </c>
      <c r="C513" s="196" t="s">
        <v>1016</v>
      </c>
      <c r="D513" s="289" t="s">
        <v>1017</v>
      </c>
      <c r="E513" s="198" t="n">
        <v>0</v>
      </c>
      <c r="F513" s="198" t="n">
        <v>0</v>
      </c>
      <c r="G513" s="198" t="n">
        <v>0</v>
      </c>
      <c r="H513" s="198" t="n">
        <v>0</v>
      </c>
      <c r="I513" s="198" t="n">
        <v>0</v>
      </c>
      <c r="J513" s="198" t="n">
        <v>0</v>
      </c>
      <c r="K513" s="199" t="n">
        <f aca="false">SUM(E513:J513)</f>
        <v>0</v>
      </c>
      <c r="L513" s="198" t="n">
        <v>0</v>
      </c>
      <c r="M513" s="29"/>
      <c r="P513" s="223" t="n">
        <f aca="false">K513/$K$25</f>
        <v>0</v>
      </c>
      <c r="Q513" s="224" t="n">
        <f aca="false">RANK(P513,$P$507:$P$568)</f>
        <v>13</v>
      </c>
      <c r="R513" s="279" t="n">
        <f aca="false">L513/$L$25</f>
        <v>0</v>
      </c>
      <c r="S513" s="224" t="n">
        <f aca="false">RANK(R513,$R$507:$R$568)</f>
        <v>22</v>
      </c>
      <c r="U513" s="290" t="e">
        <f aca="false">VLOOKUP(D513,DVactu!$A$2:$D$198,4,0)</f>
        <v>#N/A</v>
      </c>
      <c r="V513" s="202" t="n">
        <f aca="false">IF(ISERROR(E513/$U513),0,E513/$U513)</f>
        <v>0</v>
      </c>
      <c r="W513" s="202" t="n">
        <f aca="false">IF(ISERROR(F513/$U513),0,F513/$U513)</f>
        <v>0</v>
      </c>
      <c r="X513" s="202" t="n">
        <f aca="false">IF(ISERROR(G513/$U513),0,G513/$U513)</f>
        <v>0</v>
      </c>
      <c r="Y513" s="202" t="n">
        <f aca="false">IF(ISERROR(H513/$U513),0,H513/$U513)</f>
        <v>0</v>
      </c>
      <c r="Z513" s="202" t="n">
        <f aca="false">IF(ISERROR(I513/$U513),0,I513/$U513)</f>
        <v>0</v>
      </c>
      <c r="AA513" s="202" t="n">
        <f aca="false">IF(ISERROR(J513/$U513),0,J513/$U513)</f>
        <v>0</v>
      </c>
      <c r="AB513" s="199" t="n">
        <f aca="false">SUM(V513:AA513)</f>
        <v>0</v>
      </c>
      <c r="AC513" s="202" t="n">
        <f aca="false">IF(ISERROR(L513/$U513),0,L513/$U513)</f>
        <v>0</v>
      </c>
    </row>
    <row r="514" customFormat="false" ht="14.65" hidden="true" customHeight="false" outlineLevel="0" collapsed="false">
      <c r="A514" s="195" t="s">
        <v>1003</v>
      </c>
      <c r="B514" s="116" t="s">
        <v>561</v>
      </c>
      <c r="C514" s="196" t="s">
        <v>1018</v>
      </c>
      <c r="D514" s="289" t="s">
        <v>1019</v>
      </c>
      <c r="E514" s="198" t="n">
        <v>0</v>
      </c>
      <c r="F514" s="198" t="n">
        <v>0</v>
      </c>
      <c r="G514" s="198" t="n">
        <v>0</v>
      </c>
      <c r="H514" s="198" t="n">
        <v>0</v>
      </c>
      <c r="I514" s="198" t="n">
        <v>0</v>
      </c>
      <c r="J514" s="198" t="n">
        <v>0</v>
      </c>
      <c r="K514" s="199" t="n">
        <f aca="false">SUM(E514:J514)</f>
        <v>0</v>
      </c>
      <c r="L514" s="198" t="n">
        <v>0</v>
      </c>
      <c r="M514" s="29"/>
      <c r="P514" s="223" t="n">
        <f aca="false">K514/$K$25</f>
        <v>0</v>
      </c>
      <c r="Q514" s="224" t="n">
        <f aca="false">RANK(P514,$P$507:$P$568)</f>
        <v>13</v>
      </c>
      <c r="R514" s="279" t="n">
        <f aca="false">L514/$L$25</f>
        <v>0</v>
      </c>
      <c r="S514" s="224" t="n">
        <f aca="false">RANK(R514,$R$507:$R$568)</f>
        <v>22</v>
      </c>
      <c r="T514" s="0"/>
      <c r="U514" s="290" t="e">
        <f aca="false">VLOOKUP(D514,DVactu!$A$2:$D$198,4,0)</f>
        <v>#N/A</v>
      </c>
      <c r="V514" s="202" t="n">
        <f aca="false">IF(ISERROR(E514/$U514),0,E514/$U514)</f>
        <v>0</v>
      </c>
      <c r="W514" s="202" t="n">
        <f aca="false">IF(ISERROR(F514/$U514),0,F514/$U514)</f>
        <v>0</v>
      </c>
      <c r="X514" s="202" t="n">
        <f aca="false">IF(ISERROR(G514/$U514),0,G514/$U514)</f>
        <v>0</v>
      </c>
      <c r="Y514" s="202" t="n">
        <f aca="false">IF(ISERROR(H514/$U514),0,H514/$U514)</f>
        <v>0</v>
      </c>
      <c r="Z514" s="202" t="n">
        <f aca="false">IF(ISERROR(I514/$U514),0,I514/$U514)</f>
        <v>0</v>
      </c>
      <c r="AA514" s="202" t="n">
        <f aca="false">IF(ISERROR(J514/$U514),0,J514/$U514)</f>
        <v>0</v>
      </c>
      <c r="AB514" s="199" t="n">
        <f aca="false">SUM(V514:AA514)</f>
        <v>0</v>
      </c>
      <c r="AC514" s="202" t="n">
        <f aca="false">IF(ISERROR(L514/$U514),0,L514/$U514)</f>
        <v>0</v>
      </c>
    </row>
    <row r="515" customFormat="false" ht="14.65" hidden="true" customHeight="false" outlineLevel="0" collapsed="false">
      <c r="A515" s="195" t="s">
        <v>1003</v>
      </c>
      <c r="B515" s="116" t="s">
        <v>561</v>
      </c>
      <c r="C515" s="196" t="s">
        <v>1020</v>
      </c>
      <c r="D515" s="289" t="s">
        <v>1021</v>
      </c>
      <c r="E515" s="198" t="n">
        <v>0</v>
      </c>
      <c r="F515" s="198" t="n">
        <v>0</v>
      </c>
      <c r="G515" s="198" t="n">
        <v>0</v>
      </c>
      <c r="H515" s="198" t="n">
        <v>0</v>
      </c>
      <c r="I515" s="198" t="n">
        <v>0</v>
      </c>
      <c r="J515" s="198" t="n">
        <v>0</v>
      </c>
      <c r="K515" s="199" t="n">
        <f aca="false">SUM(E515:J515)</f>
        <v>0</v>
      </c>
      <c r="L515" s="198" t="n">
        <v>0</v>
      </c>
      <c r="M515" s="29"/>
      <c r="P515" s="223" t="n">
        <f aca="false">K515/$K$25</f>
        <v>0</v>
      </c>
      <c r="Q515" s="224" t="n">
        <f aca="false">RANK(P515,$P$507:$P$568)</f>
        <v>13</v>
      </c>
      <c r="R515" s="279" t="n">
        <f aca="false">L515/$L$25</f>
        <v>0</v>
      </c>
      <c r="S515" s="224" t="n">
        <f aca="false">RANK(R515,$R$507:$R$568)</f>
        <v>22</v>
      </c>
      <c r="U515" s="290" t="e">
        <f aca="false">VLOOKUP(D515,DVactu!$A$2:$D$198,4,0)</f>
        <v>#N/A</v>
      </c>
      <c r="V515" s="202" t="n">
        <f aca="false">IF(ISERROR(E515/$U515),0,E515/$U515)</f>
        <v>0</v>
      </c>
      <c r="W515" s="202" t="n">
        <f aca="false">IF(ISERROR(F515/$U515),0,F515/$U515)</f>
        <v>0</v>
      </c>
      <c r="X515" s="202" t="n">
        <f aca="false">IF(ISERROR(G515/$U515),0,G515/$U515)</f>
        <v>0</v>
      </c>
      <c r="Y515" s="202" t="n">
        <f aca="false">IF(ISERROR(H515/$U515),0,H515/$U515)</f>
        <v>0</v>
      </c>
      <c r="Z515" s="202" t="n">
        <f aca="false">IF(ISERROR(I515/$U515),0,I515/$U515)</f>
        <v>0</v>
      </c>
      <c r="AA515" s="202" t="n">
        <f aca="false">IF(ISERROR(J515/$U515),0,J515/$U515)</f>
        <v>0</v>
      </c>
      <c r="AB515" s="199" t="n">
        <f aca="false">SUM(V515:AA515)</f>
        <v>0</v>
      </c>
      <c r="AC515" s="202" t="n">
        <f aca="false">IF(ISERROR(L515/$U515),0,L515/$U515)</f>
        <v>0</v>
      </c>
    </row>
    <row r="516" customFormat="false" ht="14.65" hidden="true" customHeight="false" outlineLevel="0" collapsed="false">
      <c r="A516" s="195" t="s">
        <v>1003</v>
      </c>
      <c r="B516" s="116" t="s">
        <v>561</v>
      </c>
      <c r="C516" s="196" t="s">
        <v>1022</v>
      </c>
      <c r="D516" s="289" t="s">
        <v>1023</v>
      </c>
      <c r="E516" s="198" t="n">
        <v>0</v>
      </c>
      <c r="F516" s="198" t="n">
        <v>0</v>
      </c>
      <c r="G516" s="198" t="n">
        <v>0</v>
      </c>
      <c r="H516" s="198" t="n">
        <v>0</v>
      </c>
      <c r="I516" s="198" t="n">
        <v>0</v>
      </c>
      <c r="J516" s="198" t="n">
        <v>0</v>
      </c>
      <c r="K516" s="199" t="n">
        <f aca="false">SUM(E516:J516)</f>
        <v>0</v>
      </c>
      <c r="L516" s="198" t="n">
        <v>0</v>
      </c>
      <c r="M516" s="29"/>
      <c r="P516" s="223" t="n">
        <f aca="false">K516/$K$25</f>
        <v>0</v>
      </c>
      <c r="Q516" s="224" t="n">
        <f aca="false">RANK(P516,$P$507:$P$568)</f>
        <v>13</v>
      </c>
      <c r="R516" s="279" t="n">
        <f aca="false">L516/$L$25</f>
        <v>0</v>
      </c>
      <c r="S516" s="224" t="n">
        <f aca="false">RANK(R516,$R$507:$R$568)</f>
        <v>22</v>
      </c>
      <c r="U516" s="290" t="e">
        <f aca="false">VLOOKUP(D516,DVactu!$A$2:$D$198,4,0)</f>
        <v>#N/A</v>
      </c>
      <c r="V516" s="202" t="n">
        <f aca="false">IF(ISERROR(E516/$U516),0,E516/$U516)</f>
        <v>0</v>
      </c>
      <c r="W516" s="202" t="n">
        <f aca="false">IF(ISERROR(F516/$U516),0,F516/$U516)</f>
        <v>0</v>
      </c>
      <c r="X516" s="202" t="n">
        <f aca="false">IF(ISERROR(G516/$U516),0,G516/$U516)</f>
        <v>0</v>
      </c>
      <c r="Y516" s="202" t="n">
        <f aca="false">IF(ISERROR(H516/$U516),0,H516/$U516)</f>
        <v>0</v>
      </c>
      <c r="Z516" s="202" t="n">
        <f aca="false">IF(ISERROR(I516/$U516),0,I516/$U516)</f>
        <v>0</v>
      </c>
      <c r="AA516" s="202" t="n">
        <f aca="false">IF(ISERROR(J516/$U516),0,J516/$U516)</f>
        <v>0</v>
      </c>
      <c r="AB516" s="199" t="n">
        <f aca="false">SUM(V516:AA516)</f>
        <v>0</v>
      </c>
      <c r="AC516" s="202" t="n">
        <f aca="false">IF(ISERROR(L516/$U516),0,L516/$U516)</f>
        <v>0</v>
      </c>
    </row>
    <row r="517" customFormat="false" ht="19.3" hidden="false" customHeight="false" outlineLevel="0" collapsed="false">
      <c r="A517" s="291" t="s">
        <v>1003</v>
      </c>
      <c r="B517" s="291" t="s">
        <v>561</v>
      </c>
      <c r="C517" s="291" t="s">
        <v>1004</v>
      </c>
      <c r="D517" s="292" t="s">
        <v>1024</v>
      </c>
      <c r="E517" s="293" t="n">
        <v>0</v>
      </c>
      <c r="F517" s="293" t="n">
        <v>0</v>
      </c>
      <c r="G517" s="293" t="n">
        <v>0</v>
      </c>
      <c r="H517" s="293" t="n">
        <v>1100861000</v>
      </c>
      <c r="I517" s="293" t="n">
        <v>0</v>
      </c>
      <c r="J517" s="293" t="n">
        <v>156066000</v>
      </c>
      <c r="K517" s="294" t="n">
        <f aca="false">SUM(E517:J517)</f>
        <v>1256927000</v>
      </c>
      <c r="L517" s="293" t="n">
        <v>2855275600</v>
      </c>
      <c r="M517" s="295" t="n">
        <f aca="false">K517*$O$15/1000</f>
        <v>8863430.22833334</v>
      </c>
      <c r="P517" s="296" t="n">
        <f aca="false">K517/$K$25</f>
        <v>0.877471013246699</v>
      </c>
      <c r="Q517" s="297" t="n">
        <f aca="false">RANK(P517,$P$507:$P$568)</f>
        <v>1</v>
      </c>
      <c r="R517" s="279" t="n">
        <f aca="false">L517/$L$25</f>
        <v>0.411346878502676</v>
      </c>
      <c r="S517" s="297" t="n">
        <f aca="false">RANK(R517,$R$507:$R$568)</f>
        <v>1</v>
      </c>
      <c r="U517" s="290" t="n">
        <f aca="false">VLOOKUP(D517,DVactu!$A$2:$D$198,4,0)</f>
        <v>9.7604767109183</v>
      </c>
      <c r="V517" s="202" t="n">
        <f aca="false">IF(ISERROR(E517/$U517),0,E517/$U517)</f>
        <v>0</v>
      </c>
      <c r="W517" s="202" t="n">
        <f aca="false">IF(ISERROR(F517/$U517),0,F517/$U517)</f>
        <v>0</v>
      </c>
      <c r="X517" s="202" t="n">
        <f aca="false">IF(ISERROR(G517/$U517),0,G517/$U517)</f>
        <v>0</v>
      </c>
      <c r="Y517" s="202" t="n">
        <f aca="false">IF(ISERROR(H517/$U517),0,H517/$U517)</f>
        <v>112787626.322447</v>
      </c>
      <c r="Z517" s="202" t="n">
        <f aca="false">IF(ISERROR(I517/$U517),0,I517/$U517)</f>
        <v>0</v>
      </c>
      <c r="AA517" s="202" t="n">
        <f aca="false">IF(ISERROR(J517/$U517),0,J517/$U517)</f>
        <v>15989587.8677136</v>
      </c>
      <c r="AB517" s="298" t="n">
        <f aca="false">SUM(V517:AA517)</f>
        <v>128777214.190161</v>
      </c>
      <c r="AC517" s="202" t="n">
        <f aca="false">IF(ISERROR(L517/$U517),0,L517/$U517)</f>
        <v>292534441.151427</v>
      </c>
    </row>
    <row r="518" customFormat="false" ht="19.3" hidden="true" customHeight="false" outlineLevel="0" collapsed="false">
      <c r="A518" s="291" t="s">
        <v>1003</v>
      </c>
      <c r="B518" s="291" t="s">
        <v>561</v>
      </c>
      <c r="C518" s="291" t="s">
        <v>1008</v>
      </c>
      <c r="D518" s="292" t="s">
        <v>1025</v>
      </c>
      <c r="E518" s="293" t="n">
        <v>0</v>
      </c>
      <c r="F518" s="293" t="n">
        <v>0</v>
      </c>
      <c r="G518" s="293" t="n">
        <v>0</v>
      </c>
      <c r="H518" s="293" t="n">
        <v>2025000</v>
      </c>
      <c r="I518" s="293" t="n">
        <v>351000</v>
      </c>
      <c r="J518" s="293" t="n">
        <v>1512000</v>
      </c>
      <c r="K518" s="294" t="n">
        <f aca="false">SUM(E518:J518)</f>
        <v>3888000</v>
      </c>
      <c r="L518" s="293" t="n">
        <v>192474500</v>
      </c>
      <c r="M518" s="295" t="n">
        <f aca="false">K518*$O$15/1000</f>
        <v>27416.88</v>
      </c>
      <c r="P518" s="296" t="n">
        <f aca="false">K518/$K$25</f>
        <v>0.00271424458182788</v>
      </c>
      <c r="Q518" s="297" t="n">
        <f aca="false">RANK(P518,$P$507:$P$568)</f>
        <v>6</v>
      </c>
      <c r="R518" s="279" t="n">
        <f aca="false">L518/$L$25</f>
        <v>0.0277289466440169</v>
      </c>
      <c r="S518" s="297" t="n">
        <f aca="false">RANK(R518,$R$507:$R$568)</f>
        <v>7</v>
      </c>
      <c r="U518" s="290" t="n">
        <f aca="false">VLOOKUP(D518,DVactu!$A$2:$D$198,4,0)</f>
        <v>3.77509103322713</v>
      </c>
      <c r="V518" s="202" t="n">
        <f aca="false">IF(ISERROR(E518/$U518),0,E518/$U518)</f>
        <v>0</v>
      </c>
      <c r="W518" s="202" t="n">
        <f aca="false">IF(ISERROR(F518/$U518),0,F518/$U518)</f>
        <v>0</v>
      </c>
      <c r="X518" s="202" t="n">
        <f aca="false">IF(ISERROR(G518/$U518),0,G518/$U518)</f>
        <v>0</v>
      </c>
      <c r="Y518" s="202" t="n">
        <f aca="false">IF(ISERROR(H518/$U518),0,H518/$U518)</f>
        <v>536410.905638197</v>
      </c>
      <c r="Z518" s="202" t="n">
        <f aca="false">IF(ISERROR(I518/$U518),0,I518/$U518)</f>
        <v>92977.8903106207</v>
      </c>
      <c r="AA518" s="202" t="n">
        <f aca="false">IF(ISERROR(J518/$U518),0,J518/$U518)</f>
        <v>400520.14287652</v>
      </c>
      <c r="AB518" s="298" t="n">
        <f aca="false">SUM(V518:AA518)</f>
        <v>1029908.93882534</v>
      </c>
      <c r="AC518" s="202" t="n">
        <f aca="false">IF(ISERROR(L518/$U518),0,L518/$U518)</f>
        <v>50985393.0159304</v>
      </c>
    </row>
    <row r="519" customFormat="false" ht="19.3" hidden="false" customHeight="false" outlineLevel="0" collapsed="false">
      <c r="A519" s="291" t="s">
        <v>1003</v>
      </c>
      <c r="B519" s="291" t="s">
        <v>561</v>
      </c>
      <c r="C519" s="291" t="s">
        <v>1010</v>
      </c>
      <c r="D519" s="292" t="s">
        <v>1026</v>
      </c>
      <c r="E519" s="293" t="n">
        <v>2344704.1</v>
      </c>
      <c r="F519" s="293" t="n">
        <v>2432787.58</v>
      </c>
      <c r="G519" s="293" t="n">
        <v>19781432.57</v>
      </c>
      <c r="H519" s="293" t="n">
        <v>25789351.69</v>
      </c>
      <c r="I519" s="293" t="n">
        <v>24726850.92</v>
      </c>
      <c r="J519" s="293" t="n">
        <v>11266706.54</v>
      </c>
      <c r="K519" s="294" t="n">
        <f aca="false">SUM(E519:J519)</f>
        <v>86341833.4</v>
      </c>
      <c r="L519" s="293" t="n">
        <v>1305394837.75</v>
      </c>
      <c r="M519" s="295" t="n">
        <f aca="false">K519*$O$15/1000</f>
        <v>608853.828525667</v>
      </c>
      <c r="P519" s="296" t="n">
        <f aca="false">K519/$K$25</f>
        <v>0.0602759396839082</v>
      </c>
      <c r="Q519" s="297" t="n">
        <f aca="false">RANK(P519,$P$507:$P$568)</f>
        <v>2</v>
      </c>
      <c r="R519" s="279" t="n">
        <f aca="false">L519/$L$25</f>
        <v>0.1880624384287</v>
      </c>
      <c r="S519" s="297" t="n">
        <f aca="false">RANK(R519,$R$507:$R$568)</f>
        <v>3</v>
      </c>
      <c r="U519" s="290" t="n">
        <f aca="false">VLOOKUP(D519,DVactu!$A$2:$D$198,4,0)</f>
        <v>1</v>
      </c>
      <c r="V519" s="202" t="n">
        <f aca="false">IF(ISERROR(E519/$U519),0,E519/$U519)</f>
        <v>2344704.1</v>
      </c>
      <c r="W519" s="202" t="n">
        <f aca="false">IF(ISERROR(F519/$U519),0,F519/$U519)</f>
        <v>2432787.58</v>
      </c>
      <c r="X519" s="202" t="n">
        <f aca="false">IF(ISERROR(G519/$U519),0,G519/$U519)</f>
        <v>19781432.57</v>
      </c>
      <c r="Y519" s="202" t="n">
        <f aca="false">IF(ISERROR(H519/$U519),0,H519/$U519)</f>
        <v>25789351.69</v>
      </c>
      <c r="Z519" s="202" t="n">
        <f aca="false">IF(ISERROR(I519/$U519),0,I519/$U519)</f>
        <v>24726850.92</v>
      </c>
      <c r="AA519" s="202" t="n">
        <f aca="false">IF(ISERROR(J519/$U519),0,J519/$U519)</f>
        <v>11266706.54</v>
      </c>
      <c r="AB519" s="298" t="n">
        <f aca="false">SUM(V519:AA519)</f>
        <v>86341833.4</v>
      </c>
      <c r="AC519" s="202" t="n">
        <f aca="false">IF(ISERROR(L519/$U519),0,L519/$U519)</f>
        <v>1305394837.75</v>
      </c>
    </row>
    <row r="520" customFormat="false" ht="14.65" hidden="true" customHeight="false" outlineLevel="0" collapsed="false">
      <c r="A520" s="195" t="s">
        <v>1003</v>
      </c>
      <c r="B520" s="116" t="s">
        <v>561</v>
      </c>
      <c r="C520" s="196" t="s">
        <v>1014</v>
      </c>
      <c r="D520" s="289" t="s">
        <v>1027</v>
      </c>
      <c r="E520" s="198" t="n">
        <v>0</v>
      </c>
      <c r="F520" s="198" t="n">
        <v>0</v>
      </c>
      <c r="G520" s="198" t="n">
        <v>0</v>
      </c>
      <c r="H520" s="198" t="n">
        <v>0</v>
      </c>
      <c r="I520" s="198" t="n">
        <v>0</v>
      </c>
      <c r="J520" s="198" t="n">
        <v>0</v>
      </c>
      <c r="K520" s="199" t="n">
        <f aca="false">SUM(E520:J520)</f>
        <v>0</v>
      </c>
      <c r="L520" s="198" t="n">
        <v>19576</v>
      </c>
      <c r="M520" s="29"/>
      <c r="P520" s="223" t="n">
        <f aca="false">K520/$K$25</f>
        <v>0</v>
      </c>
      <c r="Q520" s="224" t="n">
        <f aca="false">RANK(P520,$P$507:$P$568)</f>
        <v>13</v>
      </c>
      <c r="R520" s="279" t="n">
        <f aca="false">L520/$L$25</f>
        <v>2.82022740416666E-006</v>
      </c>
      <c r="S520" s="224" t="n">
        <f aca="false">RANK(R520,$R$507:$R$568)</f>
        <v>20</v>
      </c>
      <c r="U520" s="290" t="n">
        <f aca="false">VLOOKUP(D520,DVactu!$A$2:$D$198,4,0)</f>
        <v>1</v>
      </c>
      <c r="V520" s="202" t="n">
        <f aca="false">IF(ISERROR(E520/$U520),0,E520/$U520)</f>
        <v>0</v>
      </c>
      <c r="W520" s="202" t="n">
        <f aca="false">IF(ISERROR(F520/$U520),0,F520/$U520)</f>
        <v>0</v>
      </c>
      <c r="X520" s="202" t="n">
        <f aca="false">IF(ISERROR(G520/$U520),0,G520/$U520)</f>
        <v>0</v>
      </c>
      <c r="Y520" s="202" t="n">
        <f aca="false">IF(ISERROR(H520/$U520),0,H520/$U520)</f>
        <v>0</v>
      </c>
      <c r="Z520" s="202" t="n">
        <f aca="false">IF(ISERROR(I520/$U520),0,I520/$U520)</f>
        <v>0</v>
      </c>
      <c r="AA520" s="202" t="n">
        <f aca="false">IF(ISERROR(J520/$U520),0,J520/$U520)</f>
        <v>0</v>
      </c>
      <c r="AB520" s="199" t="n">
        <f aca="false">SUM(V520:AA520)</f>
        <v>0</v>
      </c>
      <c r="AC520" s="202" t="n">
        <f aca="false">IF(ISERROR(L520/$U520),0,L520/$U520)</f>
        <v>19576</v>
      </c>
    </row>
    <row r="521" customFormat="false" ht="14.65" hidden="true" customHeight="false" outlineLevel="0" collapsed="false">
      <c r="A521" s="195" t="s">
        <v>1003</v>
      </c>
      <c r="B521" s="116" t="s">
        <v>561</v>
      </c>
      <c r="C521" s="196" t="s">
        <v>1028</v>
      </c>
      <c r="D521" s="289" t="s">
        <v>1029</v>
      </c>
      <c r="E521" s="198" t="n">
        <v>0</v>
      </c>
      <c r="F521" s="198" t="n">
        <v>0</v>
      </c>
      <c r="G521" s="198" t="n">
        <v>0</v>
      </c>
      <c r="H521" s="198" t="n">
        <v>0</v>
      </c>
      <c r="I521" s="198" t="n">
        <v>0</v>
      </c>
      <c r="J521" s="198" t="n">
        <v>0</v>
      </c>
      <c r="K521" s="199" t="n">
        <f aca="false">SUM(E521:J521)</f>
        <v>0</v>
      </c>
      <c r="L521" s="198" t="n">
        <v>0</v>
      </c>
      <c r="M521" s="29"/>
      <c r="P521" s="223" t="n">
        <f aca="false">K521/$K$25</f>
        <v>0</v>
      </c>
      <c r="Q521" s="224" t="n">
        <f aca="false">RANK(P521,$P$507:$P$568)</f>
        <v>13</v>
      </c>
      <c r="R521" s="279" t="n">
        <f aca="false">L521/$L$25</f>
        <v>0</v>
      </c>
      <c r="S521" s="224" t="n">
        <f aca="false">RANK(R521,$R$507:$R$568)</f>
        <v>22</v>
      </c>
      <c r="U521" s="290" t="n">
        <f aca="false">VLOOKUP(D521,DVactu!$A$2:$D$198,4,0)</f>
        <v>9.7604767109183</v>
      </c>
      <c r="V521" s="202" t="n">
        <f aca="false">IF(ISERROR(E521/$U521),0,E521/$U521)</f>
        <v>0</v>
      </c>
      <c r="W521" s="202" t="n">
        <f aca="false">IF(ISERROR(F521/$U521),0,F521/$U521)</f>
        <v>0</v>
      </c>
      <c r="X521" s="202" t="n">
        <f aca="false">IF(ISERROR(G521/$U521),0,G521/$U521)</f>
        <v>0</v>
      </c>
      <c r="Y521" s="202" t="n">
        <f aca="false">IF(ISERROR(H521/$U521),0,H521/$U521)</f>
        <v>0</v>
      </c>
      <c r="Z521" s="202" t="n">
        <f aca="false">IF(ISERROR(I521/$U521),0,I521/$U521)</f>
        <v>0</v>
      </c>
      <c r="AA521" s="202" t="n">
        <f aca="false">IF(ISERROR(J521/$U521),0,J521/$U521)</f>
        <v>0</v>
      </c>
      <c r="AB521" s="199" t="n">
        <f aca="false">SUM(V521:AA521)</f>
        <v>0</v>
      </c>
      <c r="AC521" s="202" t="n">
        <f aca="false">IF(ISERROR(L521/$U521),0,L521/$U521)</f>
        <v>0</v>
      </c>
    </row>
    <row r="522" customFormat="false" ht="14.65" hidden="true" customHeight="false" outlineLevel="0" collapsed="false">
      <c r="A522" s="195" t="s">
        <v>1003</v>
      </c>
      <c r="B522" s="116" t="s">
        <v>561</v>
      </c>
      <c r="C522" s="196" t="s">
        <v>1018</v>
      </c>
      <c r="D522" s="289" t="s">
        <v>1030</v>
      </c>
      <c r="E522" s="198" t="n">
        <v>0</v>
      </c>
      <c r="F522" s="198" t="n">
        <v>0</v>
      </c>
      <c r="G522" s="198" t="n">
        <v>0</v>
      </c>
      <c r="H522" s="198" t="n">
        <v>0</v>
      </c>
      <c r="I522" s="198" t="n">
        <v>0</v>
      </c>
      <c r="J522" s="198" t="n">
        <v>0</v>
      </c>
      <c r="K522" s="199" t="n">
        <f aca="false">SUM(E522:J522)</f>
        <v>0</v>
      </c>
      <c r="L522" s="198" t="n">
        <v>198505000</v>
      </c>
      <c r="M522" s="29"/>
      <c r="P522" s="223" t="n">
        <f aca="false">K522/$K$25</f>
        <v>0</v>
      </c>
      <c r="Q522" s="224" t="n">
        <f aca="false">RANK(P522,$P$507:$P$568)</f>
        <v>13</v>
      </c>
      <c r="R522" s="279" t="n">
        <f aca="false">L522/$L$25</f>
        <v>0.0285977340040919</v>
      </c>
      <c r="S522" s="224" t="n">
        <f aca="false">RANK(R522,$R$507:$R$568)</f>
        <v>6</v>
      </c>
      <c r="U522" s="290" t="n">
        <f aca="false">VLOOKUP(D522,DVactu!$A$2:$D$198,4,0)</f>
        <v>17.9837146326911</v>
      </c>
      <c r="V522" s="202" t="n">
        <f aca="false">IF(ISERROR(E522/$U522),0,E522/$U522)</f>
        <v>0</v>
      </c>
      <c r="W522" s="202" t="n">
        <f aca="false">IF(ISERROR(F522/$U522),0,F522/$U522)</f>
        <v>0</v>
      </c>
      <c r="X522" s="202" t="n">
        <f aca="false">IF(ISERROR(G522/$U522),0,G522/$U522)</f>
        <v>0</v>
      </c>
      <c r="Y522" s="202" t="n">
        <f aca="false">IF(ISERROR(H522/$U522),0,H522/$U522)</f>
        <v>0</v>
      </c>
      <c r="Z522" s="202" t="n">
        <f aca="false">IF(ISERROR(I522/$U522),0,I522/$U522)</f>
        <v>0</v>
      </c>
      <c r="AA522" s="202" t="n">
        <f aca="false">IF(ISERROR(J522/$U522),0,J522/$U522)</f>
        <v>0</v>
      </c>
      <c r="AB522" s="199" t="n">
        <f aca="false">SUM(V522:AA522)</f>
        <v>0</v>
      </c>
      <c r="AC522" s="202" t="n">
        <f aca="false">IF(ISERROR(L522/$U522),0,L522/$U522)</f>
        <v>11038042.1428148</v>
      </c>
    </row>
    <row r="523" customFormat="false" ht="14.65" hidden="true" customHeight="false" outlineLevel="0" collapsed="false">
      <c r="A523" s="195" t="s">
        <v>1003</v>
      </c>
      <c r="B523" s="116" t="s">
        <v>561</v>
      </c>
      <c r="C523" s="196" t="s">
        <v>1020</v>
      </c>
      <c r="D523" s="289" t="s">
        <v>1031</v>
      </c>
      <c r="E523" s="198" t="n">
        <v>0</v>
      </c>
      <c r="F523" s="198" t="n">
        <v>0</v>
      </c>
      <c r="G523" s="198" t="n">
        <v>0</v>
      </c>
      <c r="H523" s="198" t="n">
        <v>0</v>
      </c>
      <c r="I523" s="198" t="n">
        <v>0</v>
      </c>
      <c r="J523" s="198" t="n">
        <v>0</v>
      </c>
      <c r="K523" s="199" t="n">
        <f aca="false">SUM(E523:J523)</f>
        <v>0</v>
      </c>
      <c r="L523" s="198" t="n">
        <v>0</v>
      </c>
      <c r="M523" s="29"/>
      <c r="P523" s="223" t="n">
        <f aca="false">K523/$K$25</f>
        <v>0</v>
      </c>
      <c r="Q523" s="224" t="n">
        <f aca="false">RANK(P523,$P$507:$P$568)</f>
        <v>13</v>
      </c>
      <c r="R523" s="279" t="n">
        <f aca="false">L523/$L$25</f>
        <v>0</v>
      </c>
      <c r="S523" s="224" t="n">
        <f aca="false">RANK(R523,$R$507:$R$568)</f>
        <v>22</v>
      </c>
      <c r="U523" s="290" t="n">
        <f aca="false">VLOOKUP(D523,DVactu!$A$2:$D$198,4,0)</f>
        <v>20.5844848387635</v>
      </c>
      <c r="V523" s="202" t="n">
        <f aca="false">IF(ISERROR(E523/$U523),0,E523/$U523)</f>
        <v>0</v>
      </c>
      <c r="W523" s="202" t="n">
        <f aca="false">IF(ISERROR(F523/$U523),0,F523/$U523)</f>
        <v>0</v>
      </c>
      <c r="X523" s="202" t="n">
        <f aca="false">IF(ISERROR(G523/$U523),0,G523/$U523)</f>
        <v>0</v>
      </c>
      <c r="Y523" s="202" t="n">
        <f aca="false">IF(ISERROR(H523/$U523),0,H523/$U523)</f>
        <v>0</v>
      </c>
      <c r="Z523" s="202" t="n">
        <f aca="false">IF(ISERROR(I523/$U523),0,I523/$U523)</f>
        <v>0</v>
      </c>
      <c r="AA523" s="202" t="n">
        <f aca="false">IF(ISERROR(J523/$U523),0,J523/$U523)</f>
        <v>0</v>
      </c>
      <c r="AB523" s="199" t="n">
        <f aca="false">SUM(V523:AA523)</f>
        <v>0</v>
      </c>
      <c r="AC523" s="202" t="n">
        <f aca="false">IF(ISERROR(L523/$U523),0,L523/$U523)</f>
        <v>0</v>
      </c>
    </row>
    <row r="524" customFormat="false" ht="14.65" hidden="true" customHeight="false" outlineLevel="0" collapsed="false">
      <c r="A524" s="195" t="s">
        <v>1003</v>
      </c>
      <c r="B524" s="116" t="s">
        <v>561</v>
      </c>
      <c r="C524" s="196" t="s">
        <v>1032</v>
      </c>
      <c r="D524" s="289" t="s">
        <v>1033</v>
      </c>
      <c r="E524" s="198" t="n">
        <v>0</v>
      </c>
      <c r="F524" s="198" t="n">
        <v>0</v>
      </c>
      <c r="G524" s="198" t="n">
        <v>0</v>
      </c>
      <c r="H524" s="198" t="n">
        <v>0</v>
      </c>
      <c r="I524" s="198" t="n">
        <v>0</v>
      </c>
      <c r="J524" s="198" t="n">
        <v>0</v>
      </c>
      <c r="K524" s="199" t="n">
        <f aca="false">SUM(E524:J524)</f>
        <v>0</v>
      </c>
      <c r="L524" s="198" t="n">
        <v>0</v>
      </c>
      <c r="M524" s="29"/>
      <c r="P524" s="223" t="n">
        <f aca="false">K524/$K$25</f>
        <v>0</v>
      </c>
      <c r="Q524" s="224" t="n">
        <f aca="false">RANK(P524,$P$507:$P$568)</f>
        <v>13</v>
      </c>
      <c r="R524" s="279" t="n">
        <f aca="false">L524/$L$25</f>
        <v>0</v>
      </c>
      <c r="S524" s="224" t="n">
        <f aca="false">RANK(R524,$R$507:$R$568)</f>
        <v>22</v>
      </c>
      <c r="U524" s="290" t="e">
        <f aca="false">VLOOKUP(D524,DVactu!$A$2:$D$198,4,0)</f>
        <v>#N/A</v>
      </c>
      <c r="V524" s="202" t="n">
        <f aca="false">IF(ISERROR(E524/$U524),0,E524/$U524)</f>
        <v>0</v>
      </c>
      <c r="W524" s="202" t="n">
        <f aca="false">IF(ISERROR(F524/$U524),0,F524/$U524)</f>
        <v>0</v>
      </c>
      <c r="X524" s="202" t="n">
        <f aca="false">IF(ISERROR(G524/$U524),0,G524/$U524)</f>
        <v>0</v>
      </c>
      <c r="Y524" s="202" t="n">
        <f aca="false">IF(ISERROR(H524/$U524),0,H524/$U524)</f>
        <v>0</v>
      </c>
      <c r="Z524" s="202" t="n">
        <f aca="false">IF(ISERROR(I524/$U524),0,I524/$U524)</f>
        <v>0</v>
      </c>
      <c r="AA524" s="202" t="n">
        <f aca="false">IF(ISERROR(J524/$U524),0,J524/$U524)</f>
        <v>0</v>
      </c>
      <c r="AB524" s="199" t="n">
        <f aca="false">SUM(V524:AA524)</f>
        <v>0</v>
      </c>
      <c r="AC524" s="202" t="n">
        <f aca="false">IF(ISERROR(L524/$U524),0,L524/$U524)</f>
        <v>0</v>
      </c>
    </row>
    <row r="525" customFormat="false" ht="14.65" hidden="true" customHeight="false" outlineLevel="0" collapsed="false">
      <c r="A525" s="195" t="s">
        <v>1003</v>
      </c>
      <c r="B525" s="116" t="s">
        <v>561</v>
      </c>
      <c r="C525" s="196" t="s">
        <v>1022</v>
      </c>
      <c r="D525" s="289" t="s">
        <v>1034</v>
      </c>
      <c r="E525" s="198" t="n">
        <v>0</v>
      </c>
      <c r="F525" s="198" t="n">
        <v>0</v>
      </c>
      <c r="G525" s="198" t="n">
        <v>0</v>
      </c>
      <c r="H525" s="198" t="n">
        <v>0</v>
      </c>
      <c r="I525" s="198" t="n">
        <v>0</v>
      </c>
      <c r="J525" s="198" t="n">
        <v>0</v>
      </c>
      <c r="K525" s="199" t="n">
        <f aca="false">SUM(E525:J525)</f>
        <v>0</v>
      </c>
      <c r="L525" s="198" t="n">
        <v>0</v>
      </c>
      <c r="M525" s="29"/>
      <c r="P525" s="223" t="n">
        <f aca="false">K525/$K$25</f>
        <v>0</v>
      </c>
      <c r="Q525" s="224" t="n">
        <f aca="false">RANK(P525,$P$507:$P$568)</f>
        <v>13</v>
      </c>
      <c r="R525" s="279" t="n">
        <f aca="false">L525/$L$25</f>
        <v>0</v>
      </c>
      <c r="S525" s="224" t="n">
        <f aca="false">RANK(R525,$R$507:$R$568)</f>
        <v>22</v>
      </c>
      <c r="U525" s="290" t="n">
        <f aca="false">VLOOKUP(D525,DVactu!$A$2:$D$198,4,0)</f>
        <v>20.5844848387635</v>
      </c>
      <c r="V525" s="202" t="n">
        <f aca="false">IF(ISERROR(E525/$U525),0,E525/$U525)</f>
        <v>0</v>
      </c>
      <c r="W525" s="202" t="n">
        <f aca="false">IF(ISERROR(F525/$U525),0,F525/$U525)</f>
        <v>0</v>
      </c>
      <c r="X525" s="202" t="n">
        <f aca="false">IF(ISERROR(G525/$U525),0,G525/$U525)</f>
        <v>0</v>
      </c>
      <c r="Y525" s="202" t="n">
        <f aca="false">IF(ISERROR(H525/$U525),0,H525/$U525)</f>
        <v>0</v>
      </c>
      <c r="Z525" s="202" t="n">
        <f aca="false">IF(ISERROR(I525/$U525),0,I525/$U525)</f>
        <v>0</v>
      </c>
      <c r="AA525" s="202" t="n">
        <f aca="false">IF(ISERROR(J525/$U525),0,J525/$U525)</f>
        <v>0</v>
      </c>
      <c r="AB525" s="199" t="n">
        <f aca="false">SUM(V525:AA525)</f>
        <v>0</v>
      </c>
      <c r="AC525" s="202" t="n">
        <f aca="false">IF(ISERROR(L525/$U525),0,L525/$U525)</f>
        <v>0</v>
      </c>
    </row>
    <row r="526" customFormat="false" ht="14.65" hidden="true" customHeight="false" outlineLevel="0" collapsed="false">
      <c r="A526" s="195" t="s">
        <v>1003</v>
      </c>
      <c r="B526" s="116" t="s">
        <v>561</v>
      </c>
      <c r="C526" s="196" t="s">
        <v>1035</v>
      </c>
      <c r="D526" s="289" t="s">
        <v>1036</v>
      </c>
      <c r="E526" s="198" t="n">
        <v>0</v>
      </c>
      <c r="F526" s="198" t="n">
        <v>0</v>
      </c>
      <c r="G526" s="198" t="n">
        <v>0</v>
      </c>
      <c r="H526" s="198" t="n">
        <v>0</v>
      </c>
      <c r="I526" s="198" t="n">
        <v>0</v>
      </c>
      <c r="J526" s="198" t="n">
        <v>0</v>
      </c>
      <c r="K526" s="199" t="n">
        <f aca="false">SUM(E526:J526)</f>
        <v>0</v>
      </c>
      <c r="L526" s="198" t="n">
        <v>5599826.76</v>
      </c>
      <c r="M526" s="29"/>
      <c r="P526" s="223" t="n">
        <f aca="false">K526/$K$25</f>
        <v>0</v>
      </c>
      <c r="Q526" s="224" t="n">
        <f aca="false">RANK(P526,$P$507:$P$568)</f>
        <v>13</v>
      </c>
      <c r="R526" s="279" t="n">
        <f aca="false">L526/$L$25</f>
        <v>0.000806742178541979</v>
      </c>
      <c r="S526" s="224" t="n">
        <f aca="false">RANK(R526,$R$507:$R$568)</f>
        <v>15</v>
      </c>
      <c r="U526" s="290" t="n">
        <f aca="false">VLOOKUP(D526,DVactu!$A$2:$D$198,4,0)</f>
        <v>8.43533161052923</v>
      </c>
      <c r="V526" s="202" t="n">
        <f aca="false">IF(ISERROR(E526/$U526),0,E526/$U526)</f>
        <v>0</v>
      </c>
      <c r="W526" s="202" t="n">
        <f aca="false">IF(ISERROR(F526/$U526),0,F526/$U526)</f>
        <v>0</v>
      </c>
      <c r="X526" s="202" t="n">
        <f aca="false">IF(ISERROR(G526/$U526),0,G526/$U526)</f>
        <v>0</v>
      </c>
      <c r="Y526" s="202" t="n">
        <f aca="false">IF(ISERROR(H526/$U526),0,H526/$U526)</f>
        <v>0</v>
      </c>
      <c r="Z526" s="202" t="n">
        <f aca="false">IF(ISERROR(I526/$U526),0,I526/$U526)</f>
        <v>0</v>
      </c>
      <c r="AA526" s="202" t="n">
        <f aca="false">IF(ISERROR(J526/$U526),0,J526/$U526)</f>
        <v>0</v>
      </c>
      <c r="AB526" s="199" t="n">
        <f aca="false">SUM(V526:AA526)</f>
        <v>0</v>
      </c>
      <c r="AC526" s="202" t="n">
        <f aca="false">IF(ISERROR(L526/$U526),0,L526/$U526)</f>
        <v>663853.778197662</v>
      </c>
    </row>
    <row r="527" customFormat="false" ht="19.3" hidden="true" customHeight="false" outlineLevel="0" collapsed="false">
      <c r="A527" s="291" t="s">
        <v>1003</v>
      </c>
      <c r="B527" s="291" t="s">
        <v>561</v>
      </c>
      <c r="C527" s="291" t="s">
        <v>1037</v>
      </c>
      <c r="D527" s="292" t="s">
        <v>1038</v>
      </c>
      <c r="E527" s="293" t="n">
        <v>0</v>
      </c>
      <c r="F527" s="293" t="n">
        <v>0</v>
      </c>
      <c r="G527" s="293" t="n">
        <v>365130.63</v>
      </c>
      <c r="H527" s="293" t="n">
        <v>470699.19</v>
      </c>
      <c r="I527" s="293" t="n">
        <v>168111.64</v>
      </c>
      <c r="J527" s="293" t="n">
        <v>1292201.13</v>
      </c>
      <c r="K527" s="294" t="n">
        <f aca="false">SUM(E527:J527)</f>
        <v>2296142.59</v>
      </c>
      <c r="L527" s="293" t="n">
        <v>74307067.48</v>
      </c>
      <c r="M527" s="295" t="n">
        <f aca="false">K527*$O$15/1000</f>
        <v>16191.6321638167</v>
      </c>
      <c r="P527" s="296" t="n">
        <f aca="false">K527/$K$25</f>
        <v>0.00160295591152565</v>
      </c>
      <c r="Q527" s="297" t="n">
        <f aca="false">RANK(P527,$P$507:$P$568)</f>
        <v>9</v>
      </c>
      <c r="R527" s="279" t="n">
        <f aca="false">L527/$L$25</f>
        <v>0.0107050892945626</v>
      </c>
      <c r="S527" s="297" t="n">
        <f aca="false">RANK(R527,$R$507:$R$568)</f>
        <v>9</v>
      </c>
      <c r="U527" s="290" t="n">
        <f aca="false">VLOOKUP(D527,DVactu!$A$2:$D$198,4,0)</f>
        <v>1</v>
      </c>
      <c r="V527" s="202" t="n">
        <f aca="false">IF(ISERROR(E527/$U527),0,E527/$U527)</f>
        <v>0</v>
      </c>
      <c r="W527" s="202" t="n">
        <f aca="false">IF(ISERROR(F527/$U527),0,F527/$U527)</f>
        <v>0</v>
      </c>
      <c r="X527" s="202" t="n">
        <f aca="false">IF(ISERROR(G527/$U527),0,G527/$U527)</f>
        <v>365130.63</v>
      </c>
      <c r="Y527" s="202" t="n">
        <f aca="false">IF(ISERROR(H527/$U527),0,H527/$U527)</f>
        <v>470699.19</v>
      </c>
      <c r="Z527" s="202" t="n">
        <f aca="false">IF(ISERROR(I527/$U527),0,I527/$U527)</f>
        <v>168111.64</v>
      </c>
      <c r="AA527" s="202" t="n">
        <f aca="false">IF(ISERROR(J527/$U527),0,J527/$U527)</f>
        <v>1292201.13</v>
      </c>
      <c r="AB527" s="298" t="n">
        <f aca="false">SUM(V527:AA527)</f>
        <v>2296142.59</v>
      </c>
      <c r="AC527" s="202" t="n">
        <f aca="false">IF(ISERROR(L527/$U527),0,L527/$U527)</f>
        <v>74307067.48</v>
      </c>
    </row>
    <row r="528" customFormat="false" ht="14.65" hidden="true" customHeight="false" outlineLevel="0" collapsed="false">
      <c r="A528" s="195" t="s">
        <v>1003</v>
      </c>
      <c r="B528" s="116" t="s">
        <v>561</v>
      </c>
      <c r="C528" s="196" t="s">
        <v>1039</v>
      </c>
      <c r="D528" s="289" t="s">
        <v>1040</v>
      </c>
      <c r="E528" s="198" t="n">
        <v>0</v>
      </c>
      <c r="F528" s="198" t="n">
        <v>0</v>
      </c>
      <c r="G528" s="198" t="n">
        <v>0</v>
      </c>
      <c r="H528" s="198" t="n">
        <v>0</v>
      </c>
      <c r="I528" s="198" t="n">
        <v>0</v>
      </c>
      <c r="J528" s="198" t="n">
        <v>0</v>
      </c>
      <c r="K528" s="199" t="n">
        <f aca="false">SUM(E528:J528)</f>
        <v>0</v>
      </c>
      <c r="L528" s="198" t="n">
        <v>15169505</v>
      </c>
      <c r="M528" s="29"/>
      <c r="P528" s="223" t="n">
        <f aca="false">K528/$K$25</f>
        <v>0</v>
      </c>
      <c r="Q528" s="224" t="n">
        <f aca="false">RANK(P528,$P$507:$P$568)</f>
        <v>13</v>
      </c>
      <c r="R528" s="279" t="n">
        <f aca="false">L528/$L$25</f>
        <v>0.0021854032339928</v>
      </c>
      <c r="S528" s="224" t="n">
        <f aca="false">RANK(R528,$R$507:$R$568)</f>
        <v>11</v>
      </c>
      <c r="U528" s="290" t="n">
        <f aca="false">VLOOKUP(D528,DVactu!$A$2:$D$198,4,0)</f>
        <v>7.00205466994841</v>
      </c>
      <c r="V528" s="202" t="n">
        <f aca="false">IF(ISERROR(E528/$U528),0,E528/$U528)</f>
        <v>0</v>
      </c>
      <c r="W528" s="202" t="n">
        <f aca="false">IF(ISERROR(F528/$U528),0,F528/$U528)</f>
        <v>0</v>
      </c>
      <c r="X528" s="202" t="n">
        <f aca="false">IF(ISERROR(G528/$U528),0,G528/$U528)</f>
        <v>0</v>
      </c>
      <c r="Y528" s="202" t="n">
        <f aca="false">IF(ISERROR(H528/$U528),0,H528/$U528)</f>
        <v>0</v>
      </c>
      <c r="Z528" s="202" t="n">
        <f aca="false">IF(ISERROR(I528/$U528),0,I528/$U528)</f>
        <v>0</v>
      </c>
      <c r="AA528" s="202" t="n">
        <f aca="false">IF(ISERROR(J528/$U528),0,J528/$U528)</f>
        <v>0</v>
      </c>
      <c r="AB528" s="199" t="n">
        <f aca="false">SUM(V528:AA528)</f>
        <v>0</v>
      </c>
      <c r="AC528" s="202" t="n">
        <f aca="false">IF(ISERROR(L528/$U528),0,L528/$U528)</f>
        <v>2166436.24122286</v>
      </c>
    </row>
    <row r="529" customFormat="false" ht="12.8" hidden="false" customHeight="false" outlineLevel="0" collapsed="false">
      <c r="A529" s="291" t="s">
        <v>1003</v>
      </c>
      <c r="B529" s="291" t="s">
        <v>561</v>
      </c>
      <c r="C529" s="291" t="s">
        <v>1041</v>
      </c>
      <c r="D529" s="292" t="s">
        <v>1042</v>
      </c>
      <c r="E529" s="293" t="n">
        <v>181300</v>
      </c>
      <c r="F529" s="293" t="n">
        <v>0</v>
      </c>
      <c r="G529" s="293" t="n">
        <v>3988600</v>
      </c>
      <c r="H529" s="293" t="n">
        <v>11059300</v>
      </c>
      <c r="I529" s="293" t="n">
        <v>6708100</v>
      </c>
      <c r="J529" s="293" t="n">
        <v>19217800</v>
      </c>
      <c r="K529" s="294" t="n">
        <f aca="false">SUM(E529:J529)</f>
        <v>41155100</v>
      </c>
      <c r="L529" s="293" t="n">
        <v>1471249500</v>
      </c>
      <c r="M529" s="295" t="n">
        <f aca="false">K529*$O$15/1000</f>
        <v>290212.046833333</v>
      </c>
      <c r="P529" s="296" t="n">
        <f aca="false">K529/$K$25</f>
        <v>0.0287307117257162</v>
      </c>
      <c r="Q529" s="297" t="n">
        <f aca="false">RANK(P529,$P$507:$P$568)</f>
        <v>3</v>
      </c>
      <c r="R529" s="279" t="n">
        <f aca="false">L529/$L$25</f>
        <v>0.211956383237969</v>
      </c>
      <c r="S529" s="297" t="n">
        <f aca="false">RANK(R529,$R$507:$R$568)</f>
        <v>2</v>
      </c>
      <c r="U529" s="290" t="n">
        <f aca="false">VLOOKUP(D529,DVactu!$A$2:$D$198,4,0)</f>
        <v>8.43533161052923</v>
      </c>
      <c r="V529" s="202" t="n">
        <f aca="false">IF(ISERROR(E529/$U529),0,E529/$U529)</f>
        <v>21492.9309683209</v>
      </c>
      <c r="W529" s="202" t="n">
        <f aca="false">IF(ISERROR(F529/$U529),0,F529/$U529)</f>
        <v>0</v>
      </c>
      <c r="X529" s="202" t="n">
        <f aca="false">IF(ISERROR(G529/$U529),0,G529/$U529)</f>
        <v>472844.48130306</v>
      </c>
      <c r="Y529" s="202" t="n">
        <f aca="false">IF(ISERROR(H529/$U529),0,H529/$U529)</f>
        <v>1311068.78906758</v>
      </c>
      <c r="Z529" s="202" t="n">
        <f aca="false">IF(ISERROR(I529/$U529),0,I529/$U529)</f>
        <v>795238.445827874</v>
      </c>
      <c r="AA529" s="202" t="n">
        <f aca="false">IF(ISERROR(J529/$U529),0,J529/$U529)</f>
        <v>2278250.68264202</v>
      </c>
      <c r="AB529" s="298" t="n">
        <f aca="false">SUM(V529:AA529)</f>
        <v>4878895.32980885</v>
      </c>
      <c r="AC529" s="202" t="n">
        <f aca="false">IF(ISERROR(L529/$U529),0,L529/$U529)</f>
        <v>174415134.807924</v>
      </c>
    </row>
    <row r="530" customFormat="false" ht="19.3" hidden="true" customHeight="false" outlineLevel="0" collapsed="false">
      <c r="A530" s="291" t="s">
        <v>1003</v>
      </c>
      <c r="B530" s="291" t="s">
        <v>561</v>
      </c>
      <c r="C530" s="291" t="s">
        <v>1043</v>
      </c>
      <c r="D530" s="292" t="s">
        <v>1044</v>
      </c>
      <c r="E530" s="293" t="n">
        <v>0</v>
      </c>
      <c r="F530" s="293" t="n">
        <v>0</v>
      </c>
      <c r="G530" s="293" t="n">
        <v>234600</v>
      </c>
      <c r="H530" s="293" t="n">
        <v>0</v>
      </c>
      <c r="I530" s="293" t="n">
        <v>0</v>
      </c>
      <c r="J530" s="293" t="n">
        <v>0</v>
      </c>
      <c r="K530" s="294" t="n">
        <f aca="false">SUM(E530:J530)</f>
        <v>234600</v>
      </c>
      <c r="L530" s="293" t="n">
        <v>1150560</v>
      </c>
      <c r="M530" s="295" t="n">
        <f aca="false">K530*$O$15/1000</f>
        <v>1654.321</v>
      </c>
      <c r="P530" s="296" t="n">
        <f aca="false">K530/$K$25</f>
        <v>0.000163776177699799</v>
      </c>
      <c r="Q530" s="297" t="n">
        <f aca="false">RANK(P530,$P$507:$P$568)</f>
        <v>10</v>
      </c>
      <c r="R530" s="279" t="n">
        <f aca="false">L530/$L$25</f>
        <v>0.00016575607080803</v>
      </c>
      <c r="S530" s="297" t="n">
        <f aca="false">RANK(R530,$R$507:$R$568)</f>
        <v>17</v>
      </c>
      <c r="U530" s="290" t="n">
        <f aca="false">VLOOKUP(D530,DVactu!$A$2:$D$198,4,0)</f>
        <v>7.00205466994841</v>
      </c>
      <c r="V530" s="202" t="n">
        <f aca="false">IF(ISERROR(E530/$U530),0,E530/$U530)</f>
        <v>0</v>
      </c>
      <c r="W530" s="202" t="n">
        <f aca="false">IF(ISERROR(F530/$U530),0,F530/$U530)</f>
        <v>0</v>
      </c>
      <c r="X530" s="202" t="n">
        <f aca="false">IF(ISERROR(G530/$U530),0,G530/$U530)</f>
        <v>33504.4513443835</v>
      </c>
      <c r="Y530" s="202" t="n">
        <f aca="false">IF(ISERROR(H530/$U530),0,H530/$U530)</f>
        <v>0</v>
      </c>
      <c r="Z530" s="202" t="n">
        <f aca="false">IF(ISERROR(I530/$U530),0,I530/$U530)</f>
        <v>0</v>
      </c>
      <c r="AA530" s="202" t="n">
        <f aca="false">IF(ISERROR(J530/$U530),0,J530/$U530)</f>
        <v>0</v>
      </c>
      <c r="AB530" s="199" t="n">
        <f aca="false">SUM(V530:AA530)</f>
        <v>33504.4513443835</v>
      </c>
      <c r="AC530" s="202" t="n">
        <f aca="false">IF(ISERROR(L530/$U530),0,L530/$U530)</f>
        <v>164317.483115064</v>
      </c>
    </row>
    <row r="531" customFormat="false" ht="14.65" hidden="true" customHeight="false" outlineLevel="0" collapsed="false">
      <c r="A531" s="195" t="s">
        <v>1003</v>
      </c>
      <c r="B531" s="116" t="s">
        <v>561</v>
      </c>
      <c r="C531" s="196" t="s">
        <v>1045</v>
      </c>
      <c r="D531" s="289" t="s">
        <v>1046</v>
      </c>
      <c r="E531" s="198" t="n">
        <v>0</v>
      </c>
      <c r="F531" s="198" t="n">
        <v>0</v>
      </c>
      <c r="G531" s="198" t="n">
        <v>0</v>
      </c>
      <c r="H531" s="198" t="n">
        <v>0</v>
      </c>
      <c r="I531" s="198" t="n">
        <v>0</v>
      </c>
      <c r="J531" s="198" t="n">
        <v>0</v>
      </c>
      <c r="K531" s="199" t="n">
        <f aca="false">SUM(E531:J531)</f>
        <v>0</v>
      </c>
      <c r="L531" s="198" t="n">
        <v>0</v>
      </c>
      <c r="M531" s="29"/>
      <c r="P531" s="223" t="n">
        <f aca="false">K531/$K$25</f>
        <v>0</v>
      </c>
      <c r="Q531" s="224" t="n">
        <f aca="false">RANK(P531,$P$507:$P$568)</f>
        <v>13</v>
      </c>
      <c r="R531" s="279" t="n">
        <f aca="false">L531/$L$25</f>
        <v>0</v>
      </c>
      <c r="S531" s="224" t="n">
        <f aca="false">RANK(R531,$R$507:$R$568)</f>
        <v>22</v>
      </c>
      <c r="U531" s="290" t="n">
        <f aca="false">VLOOKUP(D531,DVactu!$A$2:$D$198,4,0)</f>
        <v>1</v>
      </c>
      <c r="V531" s="202" t="n">
        <f aca="false">IF(ISERROR(E531/$U531),0,E531/$U531)</f>
        <v>0</v>
      </c>
      <c r="W531" s="202" t="n">
        <f aca="false">IF(ISERROR(F531/$U531),0,F531/$U531)</f>
        <v>0</v>
      </c>
      <c r="X531" s="202" t="n">
        <f aca="false">IF(ISERROR(G531/$U531),0,G531/$U531)</f>
        <v>0</v>
      </c>
      <c r="Y531" s="202" t="n">
        <f aca="false">IF(ISERROR(H531/$U531),0,H531/$U531)</f>
        <v>0</v>
      </c>
      <c r="Z531" s="202" t="n">
        <f aca="false">IF(ISERROR(I531/$U531),0,I531/$U531)</f>
        <v>0</v>
      </c>
      <c r="AA531" s="202" t="n">
        <f aca="false">IF(ISERROR(J531/$U531),0,J531/$U531)</f>
        <v>0</v>
      </c>
      <c r="AB531" s="199" t="n">
        <f aca="false">SUM(V531:AA531)</f>
        <v>0</v>
      </c>
      <c r="AC531" s="202" t="n">
        <f aca="false">IF(ISERROR(L531/$U531),0,L531/$U531)</f>
        <v>0</v>
      </c>
    </row>
    <row r="532" customFormat="false" ht="14.65" hidden="true" customHeight="false" outlineLevel="0" collapsed="false">
      <c r="A532" s="195" t="s">
        <v>1003</v>
      </c>
      <c r="B532" s="116" t="s">
        <v>561</v>
      </c>
      <c r="C532" s="196" t="s">
        <v>1047</v>
      </c>
      <c r="D532" s="289" t="s">
        <v>1048</v>
      </c>
      <c r="E532" s="198" t="n">
        <v>0</v>
      </c>
      <c r="F532" s="198" t="n">
        <v>0</v>
      </c>
      <c r="G532" s="198" t="n">
        <v>0</v>
      </c>
      <c r="H532" s="198" t="n">
        <v>0</v>
      </c>
      <c r="I532" s="198" t="n">
        <v>0</v>
      </c>
      <c r="J532" s="198" t="n">
        <v>14083.97</v>
      </c>
      <c r="K532" s="199" t="n">
        <f aca="false">SUM(E532:J532)</f>
        <v>14083.97</v>
      </c>
      <c r="L532" s="198" t="n">
        <v>48482805.04</v>
      </c>
      <c r="M532" s="29"/>
      <c r="P532" s="223" t="n">
        <f aca="false">K532/$K$25</f>
        <v>9.83213458413744E-006</v>
      </c>
      <c r="Q532" s="224" t="n">
        <f aca="false">RANK(P532,$P$507:$P$568)</f>
        <v>12</v>
      </c>
      <c r="R532" s="279" t="n">
        <f aca="false">L532/$L$25</f>
        <v>0.00698470246243754</v>
      </c>
      <c r="S532" s="224" t="n">
        <f aca="false">RANK(R532,$R$507:$R$568)</f>
        <v>10</v>
      </c>
      <c r="U532" s="290" t="n">
        <f aca="false">VLOOKUP(D532,DVactu!$A$2:$D$198,4,0)</f>
        <v>1</v>
      </c>
      <c r="V532" s="202" t="n">
        <f aca="false">IF(ISERROR(E532/$U532),0,E532/$U532)</f>
        <v>0</v>
      </c>
      <c r="W532" s="202" t="n">
        <f aca="false">IF(ISERROR(F532/$U532),0,F532/$U532)</f>
        <v>0</v>
      </c>
      <c r="X532" s="202" t="n">
        <f aca="false">IF(ISERROR(G532/$U532),0,G532/$U532)</f>
        <v>0</v>
      </c>
      <c r="Y532" s="202" t="n">
        <f aca="false">IF(ISERROR(H532/$U532),0,H532/$U532)</f>
        <v>0</v>
      </c>
      <c r="Z532" s="202" t="n">
        <f aca="false">IF(ISERROR(I532/$U532),0,I532/$U532)</f>
        <v>0</v>
      </c>
      <c r="AA532" s="202" t="n">
        <f aca="false">IF(ISERROR(J532/$U532),0,J532/$U532)</f>
        <v>14083.97</v>
      </c>
      <c r="AB532" s="199" t="n">
        <f aca="false">SUM(V532:AA532)</f>
        <v>14083.97</v>
      </c>
      <c r="AC532" s="202" t="n">
        <f aca="false">IF(ISERROR(L532/$U532),0,L532/$U532)</f>
        <v>48482805.04</v>
      </c>
    </row>
    <row r="533" customFormat="false" ht="14.65" hidden="true" customHeight="false" outlineLevel="0" collapsed="false">
      <c r="A533" s="195" t="s">
        <v>1003</v>
      </c>
      <c r="B533" s="116" t="s">
        <v>561</v>
      </c>
      <c r="C533" s="196" t="s">
        <v>1049</v>
      </c>
      <c r="D533" s="289" t="s">
        <v>1050</v>
      </c>
      <c r="E533" s="198" t="n">
        <v>0</v>
      </c>
      <c r="F533" s="198" t="n">
        <v>0</v>
      </c>
      <c r="G533" s="198" t="n">
        <v>0</v>
      </c>
      <c r="H533" s="198" t="n">
        <v>0</v>
      </c>
      <c r="I533" s="198" t="n">
        <v>0</v>
      </c>
      <c r="J533" s="198" t="n">
        <v>0</v>
      </c>
      <c r="K533" s="199" t="n">
        <f aca="false">SUM(E533:J533)</f>
        <v>0</v>
      </c>
      <c r="L533" s="198" t="n">
        <v>0</v>
      </c>
      <c r="M533" s="29"/>
      <c r="P533" s="223" t="n">
        <f aca="false">K533/$K$25</f>
        <v>0</v>
      </c>
      <c r="Q533" s="224" t="n">
        <f aca="false">RANK(P533,$P$507:$P$568)</f>
        <v>13</v>
      </c>
      <c r="R533" s="279" t="n">
        <f aca="false">L533/$L$25</f>
        <v>0</v>
      </c>
      <c r="S533" s="224" t="n">
        <f aca="false">RANK(R533,$R$507:$R$568)</f>
        <v>22</v>
      </c>
      <c r="U533" s="290" t="e">
        <f aca="false">VLOOKUP(D533,DVactu!$A$2:$D$198,4,0)</f>
        <v>#N/A</v>
      </c>
      <c r="V533" s="202" t="n">
        <f aca="false">IF(ISERROR(E533/$U533),0,E533/$U533)</f>
        <v>0</v>
      </c>
      <c r="W533" s="202" t="n">
        <f aca="false">IF(ISERROR(F533/$U533),0,F533/$U533)</f>
        <v>0</v>
      </c>
      <c r="X533" s="202" t="n">
        <f aca="false">IF(ISERROR(G533/$U533),0,G533/$U533)</f>
        <v>0</v>
      </c>
      <c r="Y533" s="202" t="n">
        <f aca="false">IF(ISERROR(H533/$U533),0,H533/$U533)</f>
        <v>0</v>
      </c>
      <c r="Z533" s="202" t="n">
        <f aca="false">IF(ISERROR(I533/$U533),0,I533/$U533)</f>
        <v>0</v>
      </c>
      <c r="AA533" s="202" t="n">
        <f aca="false">IF(ISERROR(J533/$U533),0,J533/$U533)</f>
        <v>0</v>
      </c>
      <c r="AB533" s="199" t="n">
        <f aca="false">SUM(V533:AA533)</f>
        <v>0</v>
      </c>
      <c r="AC533" s="202" t="n">
        <f aca="false">IF(ISERROR(L533/$U533),0,L533/$U533)</f>
        <v>0</v>
      </c>
    </row>
    <row r="534" customFormat="false" ht="14.65" hidden="true" customHeight="false" outlineLevel="0" collapsed="false">
      <c r="A534" s="195" t="s">
        <v>1003</v>
      </c>
      <c r="B534" s="116" t="s">
        <v>561</v>
      </c>
      <c r="C534" s="196" t="s">
        <v>1051</v>
      </c>
      <c r="D534" s="289" t="s">
        <v>1052</v>
      </c>
      <c r="E534" s="198" t="n">
        <v>0</v>
      </c>
      <c r="F534" s="198" t="n">
        <v>0</v>
      </c>
      <c r="G534" s="198" t="n">
        <v>0</v>
      </c>
      <c r="H534" s="198" t="n">
        <v>0</v>
      </c>
      <c r="I534" s="198" t="n">
        <v>0</v>
      </c>
      <c r="J534" s="198" t="n">
        <v>0</v>
      </c>
      <c r="K534" s="199" t="n">
        <f aca="false">SUM(E534:J534)</f>
        <v>0</v>
      </c>
      <c r="L534" s="198" t="n">
        <v>0</v>
      </c>
      <c r="M534" s="29"/>
      <c r="P534" s="223" t="n">
        <f aca="false">K534/$K$25</f>
        <v>0</v>
      </c>
      <c r="Q534" s="224" t="n">
        <f aca="false">RANK(P534,$P$507:$P$568)</f>
        <v>13</v>
      </c>
      <c r="R534" s="279" t="n">
        <f aca="false">L534/$L$25</f>
        <v>0</v>
      </c>
      <c r="S534" s="224" t="n">
        <f aca="false">RANK(R534,$R$507:$R$568)</f>
        <v>22</v>
      </c>
      <c r="U534" s="290" t="n">
        <f aca="false">VLOOKUP(D534,DVactu!$A$2:$D$198,4,0)</f>
        <v>14.1339393987664</v>
      </c>
      <c r="V534" s="202" t="n">
        <f aca="false">IF(ISERROR(E534/$U534),0,E534/$U534)</f>
        <v>0</v>
      </c>
      <c r="W534" s="202" t="n">
        <f aca="false">IF(ISERROR(F534/$U534),0,F534/$U534)</f>
        <v>0</v>
      </c>
      <c r="X534" s="202" t="n">
        <f aca="false">IF(ISERROR(G534/$U534),0,G534/$U534)</f>
        <v>0</v>
      </c>
      <c r="Y534" s="202" t="n">
        <f aca="false">IF(ISERROR(H534/$U534),0,H534/$U534)</f>
        <v>0</v>
      </c>
      <c r="Z534" s="202" t="n">
        <f aca="false">IF(ISERROR(I534/$U534),0,I534/$U534)</f>
        <v>0</v>
      </c>
      <c r="AA534" s="202" t="n">
        <f aca="false">IF(ISERROR(J534/$U534),0,J534/$U534)</f>
        <v>0</v>
      </c>
      <c r="AB534" s="199" t="n">
        <f aca="false">SUM(V534:AA534)</f>
        <v>0</v>
      </c>
      <c r="AC534" s="202" t="n">
        <f aca="false">IF(ISERROR(L534/$U534),0,L534/$U534)</f>
        <v>0</v>
      </c>
    </row>
    <row r="535" customFormat="false" ht="14.65" hidden="true" customHeight="false" outlineLevel="0" collapsed="false">
      <c r="A535" s="195" t="s">
        <v>1003</v>
      </c>
      <c r="B535" s="116" t="s">
        <v>561</v>
      </c>
      <c r="C535" s="196" t="s">
        <v>1053</v>
      </c>
      <c r="D535" s="289" t="s">
        <v>1054</v>
      </c>
      <c r="E535" s="198" t="n">
        <v>0</v>
      </c>
      <c r="F535" s="198" t="n">
        <v>0</v>
      </c>
      <c r="G535" s="198" t="n">
        <v>0</v>
      </c>
      <c r="H535" s="198" t="n">
        <v>0</v>
      </c>
      <c r="I535" s="198" t="n">
        <v>0</v>
      </c>
      <c r="J535" s="198" t="n">
        <v>0</v>
      </c>
      <c r="K535" s="199"/>
      <c r="L535" s="198" t="n">
        <v>4600</v>
      </c>
      <c r="M535" s="29"/>
      <c r="P535" s="223" t="n">
        <f aca="false">K535/$K$25</f>
        <v>0</v>
      </c>
      <c r="Q535" s="224" t="n">
        <f aca="false">RANK(P535,$P$507:$P$568)</f>
        <v>13</v>
      </c>
      <c r="R535" s="279" t="n">
        <f aca="false">L535/$L$25</f>
        <v>6.62701576377535E-007</v>
      </c>
      <c r="S535" s="224" t="n">
        <f aca="false">RANK(R535,$R$507:$R$568)</f>
        <v>21</v>
      </c>
      <c r="U535" s="290" t="e">
        <f aca="false">VLOOKUP(D535,DVactu!$A$2:$D$198,4,0)</f>
        <v>#N/A</v>
      </c>
      <c r="V535" s="202" t="n">
        <f aca="false">IF(ISERROR(E535/$U535),0,E535/$U535)</f>
        <v>0</v>
      </c>
      <c r="W535" s="202" t="n">
        <f aca="false">IF(ISERROR(F535/$U535),0,F535/$U535)</f>
        <v>0</v>
      </c>
      <c r="X535" s="202" t="n">
        <f aca="false">IF(ISERROR(G535/$U535),0,G535/$U535)</f>
        <v>0</v>
      </c>
      <c r="Y535" s="202" t="n">
        <f aca="false">IF(ISERROR(H535/$U535),0,H535/$U535)</f>
        <v>0</v>
      </c>
      <c r="Z535" s="202" t="n">
        <f aca="false">IF(ISERROR(I535/$U535),0,I535/$U535)</f>
        <v>0</v>
      </c>
      <c r="AA535" s="202" t="n">
        <f aca="false">IF(ISERROR(J535/$U535),0,J535/$U535)</f>
        <v>0</v>
      </c>
      <c r="AB535" s="199"/>
      <c r="AC535" s="202" t="n">
        <f aca="false">IF(ISERROR(L535/$U535),0,L535/$U535)</f>
        <v>0</v>
      </c>
    </row>
    <row r="536" customFormat="false" ht="17.9" hidden="true" customHeight="true" outlineLevel="0" collapsed="false">
      <c r="A536" s="195" t="s">
        <v>1003</v>
      </c>
      <c r="B536" s="116" t="s">
        <v>561</v>
      </c>
      <c r="C536" s="196" t="s">
        <v>1055</v>
      </c>
      <c r="D536" s="289" t="s">
        <v>1056</v>
      </c>
      <c r="E536" s="198" t="n">
        <v>0</v>
      </c>
      <c r="F536" s="198" t="n">
        <v>0</v>
      </c>
      <c r="G536" s="198" t="n">
        <v>0</v>
      </c>
      <c r="H536" s="198" t="n">
        <v>0</v>
      </c>
      <c r="I536" s="198" t="n">
        <v>0</v>
      </c>
      <c r="J536" s="198" t="n">
        <v>0</v>
      </c>
      <c r="K536" s="199"/>
      <c r="L536" s="198" t="n">
        <v>0</v>
      </c>
      <c r="M536" s="29"/>
      <c r="P536" s="223"/>
      <c r="Q536" s="224"/>
      <c r="R536" s="279"/>
      <c r="S536" s="224"/>
      <c r="U536" s="290"/>
      <c r="V536" s="202"/>
      <c r="W536" s="202"/>
      <c r="X536" s="202"/>
      <c r="Y536" s="202"/>
      <c r="Z536" s="202"/>
      <c r="AA536" s="202"/>
      <c r="AB536" s="199"/>
      <c r="AC536" s="202"/>
    </row>
    <row r="537" customFormat="false" ht="16.9" hidden="true" customHeight="true" outlineLevel="0" collapsed="false">
      <c r="A537" s="195" t="s">
        <v>1003</v>
      </c>
      <c r="B537" s="116" t="s">
        <v>561</v>
      </c>
      <c r="C537" s="196" t="s">
        <v>1057</v>
      </c>
      <c r="D537" s="289" t="s">
        <v>1058</v>
      </c>
      <c r="E537" s="198" t="n">
        <v>0</v>
      </c>
      <c r="F537" s="198" t="n">
        <v>0</v>
      </c>
      <c r="G537" s="198" t="n">
        <v>0</v>
      </c>
      <c r="H537" s="198" t="n">
        <v>0</v>
      </c>
      <c r="I537" s="198" t="n">
        <v>0</v>
      </c>
      <c r="J537" s="198" t="n">
        <v>0</v>
      </c>
      <c r="K537" s="199"/>
      <c r="L537" s="198" t="n">
        <v>0</v>
      </c>
      <c r="M537" s="29"/>
      <c r="P537" s="223"/>
      <c r="Q537" s="224"/>
      <c r="R537" s="279"/>
      <c r="S537" s="224"/>
      <c r="U537" s="290"/>
      <c r="V537" s="202"/>
      <c r="W537" s="202"/>
      <c r="X537" s="202"/>
      <c r="Y537" s="202"/>
      <c r="Z537" s="202"/>
      <c r="AA537" s="202"/>
      <c r="AB537" s="199"/>
      <c r="AC537" s="202"/>
    </row>
    <row r="538" customFormat="false" ht="14.65" hidden="true" customHeight="false" outlineLevel="0" collapsed="false">
      <c r="A538" s="195" t="s">
        <v>1003</v>
      </c>
      <c r="B538" s="116" t="s">
        <v>561</v>
      </c>
      <c r="C538" s="196" t="s">
        <v>1059</v>
      </c>
      <c r="D538" s="289" t="s">
        <v>1060</v>
      </c>
      <c r="E538" s="198" t="n">
        <v>0</v>
      </c>
      <c r="F538" s="198" t="n">
        <v>0</v>
      </c>
      <c r="G538" s="198" t="n">
        <v>0</v>
      </c>
      <c r="H538" s="198" t="n">
        <v>0</v>
      </c>
      <c r="I538" s="198" t="n">
        <v>0</v>
      </c>
      <c r="J538" s="198" t="n">
        <v>0</v>
      </c>
      <c r="K538" s="199" t="n">
        <f aca="false">SUM(E538:J538)</f>
        <v>0</v>
      </c>
      <c r="L538" s="198" t="n">
        <v>0</v>
      </c>
      <c r="M538" s="29"/>
      <c r="P538" s="223" t="n">
        <f aca="false">K538/$K$25</f>
        <v>0</v>
      </c>
      <c r="Q538" s="224" t="n">
        <f aca="false">RANK(P538,$P$507:$P$568)</f>
        <v>13</v>
      </c>
      <c r="R538" s="279" t="n">
        <f aca="false">L538/$L$25</f>
        <v>0</v>
      </c>
      <c r="S538" s="224" t="n">
        <f aca="false">RANK(R538,$R$507:$R$568)</f>
        <v>22</v>
      </c>
      <c r="U538" s="290" t="e">
        <f aca="false">VLOOKUP(D538,DVactu!$A$2:$D$198,4,0)</f>
        <v>#N/A</v>
      </c>
      <c r="V538" s="202" t="n">
        <f aca="false">IF(ISERROR(E538/$U538),0,E538/$U538)</f>
        <v>0</v>
      </c>
      <c r="W538" s="202" t="n">
        <f aca="false">IF(ISERROR(F538/$U538),0,F538/$U538)</f>
        <v>0</v>
      </c>
      <c r="X538" s="202" t="n">
        <f aca="false">IF(ISERROR(G538/$U538),0,G538/$U538)</f>
        <v>0</v>
      </c>
      <c r="Y538" s="202" t="n">
        <f aca="false">IF(ISERROR(H538/$U538),0,H538/$U538)</f>
        <v>0</v>
      </c>
      <c r="Z538" s="202" t="n">
        <f aca="false">IF(ISERROR(I538/$U538),0,I538/$U538)</f>
        <v>0</v>
      </c>
      <c r="AA538" s="202" t="n">
        <f aca="false">IF(ISERROR(J538/$U538),0,J538/$U538)</f>
        <v>0</v>
      </c>
      <c r="AB538" s="199" t="n">
        <f aca="false">SUM(V538:AA538)</f>
        <v>0</v>
      </c>
      <c r="AC538" s="202" t="n">
        <f aca="false">IF(ISERROR(L538/$U538),0,L538/$U538)</f>
        <v>0</v>
      </c>
    </row>
    <row r="539" customFormat="false" ht="14.65" hidden="true" customHeight="false" outlineLevel="0" collapsed="false">
      <c r="A539" s="195" t="s">
        <v>1003</v>
      </c>
      <c r="B539" s="116" t="s">
        <v>561</v>
      </c>
      <c r="C539" s="196" t="s">
        <v>1061</v>
      </c>
      <c r="D539" s="289" t="s">
        <v>1062</v>
      </c>
      <c r="E539" s="198" t="n">
        <v>0</v>
      </c>
      <c r="F539" s="198" t="n">
        <v>0</v>
      </c>
      <c r="G539" s="198" t="n">
        <v>0</v>
      </c>
      <c r="H539" s="198" t="n">
        <v>0</v>
      </c>
      <c r="I539" s="198" t="n">
        <v>0</v>
      </c>
      <c r="J539" s="198" t="n">
        <v>0</v>
      </c>
      <c r="K539" s="199" t="n">
        <f aca="false">SUM(E539:J539)</f>
        <v>0</v>
      </c>
      <c r="L539" s="198" t="n">
        <v>0</v>
      </c>
      <c r="M539" s="29"/>
      <c r="P539" s="223" t="n">
        <f aca="false">K539/$K$25</f>
        <v>0</v>
      </c>
      <c r="Q539" s="224" t="n">
        <f aca="false">RANK(P539,$P$507:$P$568)</f>
        <v>13</v>
      </c>
      <c r="R539" s="279" t="n">
        <f aca="false">L539/$L$25</f>
        <v>0</v>
      </c>
      <c r="S539" s="224" t="n">
        <f aca="false">RANK(R539,$R$507:$R$568)</f>
        <v>22</v>
      </c>
      <c r="U539" s="290" t="e">
        <f aca="false">VLOOKUP(D539,DVactu!$A$2:$D$198,4,0)</f>
        <v>#N/A</v>
      </c>
      <c r="V539" s="202" t="n">
        <f aca="false">IF(ISERROR(E539/$U539),0,E539/$U539)</f>
        <v>0</v>
      </c>
      <c r="W539" s="202" t="n">
        <f aca="false">IF(ISERROR(F539/$U539),0,F539/$U539)</f>
        <v>0</v>
      </c>
      <c r="X539" s="202" t="n">
        <f aca="false">IF(ISERROR(G539/$U539),0,G539/$U539)</f>
        <v>0</v>
      </c>
      <c r="Y539" s="202" t="n">
        <f aca="false">IF(ISERROR(H539/$U539),0,H539/$U539)</f>
        <v>0</v>
      </c>
      <c r="Z539" s="202" t="n">
        <f aca="false">IF(ISERROR(I539/$U539),0,I539/$U539)</f>
        <v>0</v>
      </c>
      <c r="AA539" s="202" t="n">
        <f aca="false">IF(ISERROR(J539/$U539),0,J539/$U539)</f>
        <v>0</v>
      </c>
      <c r="AB539" s="199" t="n">
        <f aca="false">SUM(V539:AA539)</f>
        <v>0</v>
      </c>
      <c r="AC539" s="202" t="n">
        <f aca="false">IF(ISERROR(L539/$U539),0,L539/$U539)</f>
        <v>0</v>
      </c>
    </row>
    <row r="540" customFormat="false" ht="14.65" hidden="true" customHeight="false" outlineLevel="0" collapsed="false">
      <c r="A540" s="299" t="s">
        <v>1003</v>
      </c>
      <c r="B540" s="299" t="s">
        <v>561</v>
      </c>
      <c r="C540" s="299" t="s">
        <v>1063</v>
      </c>
      <c r="D540" s="300" t="s">
        <v>1064</v>
      </c>
      <c r="E540" s="198" t="n">
        <v>0</v>
      </c>
      <c r="F540" s="198" t="n">
        <v>0</v>
      </c>
      <c r="G540" s="198" t="n">
        <v>0</v>
      </c>
      <c r="H540" s="198" t="n">
        <v>0</v>
      </c>
      <c r="I540" s="198" t="n">
        <v>0</v>
      </c>
      <c r="J540" s="198" t="n">
        <v>0</v>
      </c>
      <c r="K540" s="301" t="n">
        <f aca="false">SUM(E540:J540)</f>
        <v>0</v>
      </c>
      <c r="L540" s="198" t="n">
        <v>0</v>
      </c>
      <c r="M540" s="295" t="n">
        <f aca="false">K540*$O$15/1000</f>
        <v>0</v>
      </c>
      <c r="P540" s="296" t="n">
        <f aca="false">K540/$K$25</f>
        <v>0</v>
      </c>
      <c r="Q540" s="297" t="n">
        <f aca="false">RANK(P540,$P$507:$P$568)</f>
        <v>13</v>
      </c>
      <c r="R540" s="279" t="n">
        <f aca="false">L540/$L$25</f>
        <v>0</v>
      </c>
      <c r="S540" s="297" t="n">
        <f aca="false">RANK(R540,$R$507:$R$568)</f>
        <v>22</v>
      </c>
      <c r="U540" s="290" t="e">
        <f aca="false">VLOOKUP(D540,DVactu!$A$2:$D$198,4,0)</f>
        <v>#N/A</v>
      </c>
      <c r="V540" s="202" t="n">
        <f aca="false">IF(ISERROR(E540/$U540),0,E540/$U540)</f>
        <v>0</v>
      </c>
      <c r="W540" s="202" t="n">
        <f aca="false">IF(ISERROR(F540/$U540),0,F540/$U540)</f>
        <v>0</v>
      </c>
      <c r="X540" s="202" t="n">
        <f aca="false">IF(ISERROR(G540/$U540),0,G540/$U540)</f>
        <v>0</v>
      </c>
      <c r="Y540" s="202" t="n">
        <f aca="false">IF(ISERROR(H540/$U540),0,H540/$U540)</f>
        <v>0</v>
      </c>
      <c r="Z540" s="202" t="n">
        <f aca="false">IF(ISERROR(I540/$U540),0,I540/$U540)</f>
        <v>0</v>
      </c>
      <c r="AA540" s="202" t="n">
        <f aca="false">IF(ISERROR(J540/$U540),0,J540/$U540)</f>
        <v>0</v>
      </c>
      <c r="AB540" s="298" t="n">
        <f aca="false">SUM(V540:AA540)</f>
        <v>0</v>
      </c>
      <c r="AC540" s="202" t="n">
        <f aca="false">IF(ISERROR(L540/$U540),0,L540/$U540)</f>
        <v>0</v>
      </c>
    </row>
    <row r="541" customFormat="false" ht="14.65" hidden="true" customHeight="false" outlineLevel="0" collapsed="false">
      <c r="A541" s="195" t="s">
        <v>1003</v>
      </c>
      <c r="B541" s="116" t="s">
        <v>561</v>
      </c>
      <c r="C541" s="196" t="s">
        <v>1065</v>
      </c>
      <c r="D541" s="289" t="s">
        <v>1066</v>
      </c>
      <c r="E541" s="198" t="n">
        <v>0</v>
      </c>
      <c r="F541" s="198" t="n">
        <v>0</v>
      </c>
      <c r="G541" s="198" t="n">
        <v>0</v>
      </c>
      <c r="H541" s="198" t="n">
        <v>0</v>
      </c>
      <c r="I541" s="198" t="n">
        <v>0</v>
      </c>
      <c r="J541" s="198" t="n">
        <v>0</v>
      </c>
      <c r="K541" s="199" t="n">
        <f aca="false">SUM(E541:J541)</f>
        <v>0</v>
      </c>
      <c r="L541" s="198" t="n">
        <v>0</v>
      </c>
      <c r="M541" s="29"/>
      <c r="P541" s="223" t="n">
        <f aca="false">K541/$K$25</f>
        <v>0</v>
      </c>
      <c r="Q541" s="224" t="n">
        <f aca="false">RANK(P541,$P$507:$P$568)</f>
        <v>13</v>
      </c>
      <c r="R541" s="279" t="n">
        <f aca="false">L541/$L$25</f>
        <v>0</v>
      </c>
      <c r="S541" s="224" t="n">
        <f aca="false">RANK(R541,$R$507:$R$568)</f>
        <v>22</v>
      </c>
      <c r="U541" s="290" t="e">
        <f aca="false">VLOOKUP(D541,DVactu!$A$2:$D$198,4,0)</f>
        <v>#N/A</v>
      </c>
      <c r="V541" s="202" t="n">
        <f aca="false">IF(ISERROR(E541/$U541),0,E541/$U541)</f>
        <v>0</v>
      </c>
      <c r="W541" s="202" t="n">
        <f aca="false">IF(ISERROR(F541/$U541),0,F541/$U541)</f>
        <v>0</v>
      </c>
      <c r="X541" s="202" t="n">
        <f aca="false">IF(ISERROR(G541/$U541),0,G541/$U541)</f>
        <v>0</v>
      </c>
      <c r="Y541" s="202" t="n">
        <f aca="false">IF(ISERROR(H541/$U541),0,H541/$U541)</f>
        <v>0</v>
      </c>
      <c r="Z541" s="202" t="n">
        <f aca="false">IF(ISERROR(I541/$U541),0,I541/$U541)</f>
        <v>0</v>
      </c>
      <c r="AA541" s="202" t="n">
        <f aca="false">IF(ISERROR(J541/$U541),0,J541/$U541)</f>
        <v>0</v>
      </c>
      <c r="AB541" s="199" t="n">
        <f aca="false">SUM(V541:AA541)</f>
        <v>0</v>
      </c>
      <c r="AC541" s="202" t="n">
        <f aca="false">IF(ISERROR(L541/$U541),0,L541/$U541)</f>
        <v>0</v>
      </c>
    </row>
    <row r="542" customFormat="false" ht="14.65" hidden="true" customHeight="false" outlineLevel="0" collapsed="false">
      <c r="A542" s="195" t="s">
        <v>1003</v>
      </c>
      <c r="B542" s="116" t="s">
        <v>561</v>
      </c>
      <c r="C542" s="196" t="s">
        <v>1067</v>
      </c>
      <c r="D542" s="289" t="s">
        <v>1068</v>
      </c>
      <c r="E542" s="198" t="n">
        <v>0</v>
      </c>
      <c r="F542" s="198" t="n">
        <v>0</v>
      </c>
      <c r="G542" s="198" t="n">
        <v>0</v>
      </c>
      <c r="H542" s="198" t="n">
        <v>0</v>
      </c>
      <c r="I542" s="198" t="n">
        <v>0</v>
      </c>
      <c r="J542" s="198" t="n">
        <v>0</v>
      </c>
      <c r="K542" s="199" t="n">
        <f aca="false">SUM(E542:J542)</f>
        <v>0</v>
      </c>
      <c r="L542" s="198" t="n">
        <v>0</v>
      </c>
      <c r="M542" s="29"/>
      <c r="P542" s="223" t="n">
        <f aca="false">K542/$K$25</f>
        <v>0</v>
      </c>
      <c r="Q542" s="224" t="n">
        <f aca="false">RANK(P542,$P$507:$P$568)</f>
        <v>13</v>
      </c>
      <c r="R542" s="279" t="n">
        <f aca="false">L542/$L$25</f>
        <v>0</v>
      </c>
      <c r="S542" s="224" t="n">
        <f aca="false">RANK(R542,$R$507:$R$568)</f>
        <v>22</v>
      </c>
      <c r="U542" s="290" t="e">
        <f aca="false">VLOOKUP(D542,DVactu!$A$2:$D$198,4,0)</f>
        <v>#N/A</v>
      </c>
      <c r="V542" s="202" t="n">
        <f aca="false">IF(ISERROR(E542/$U542),0,E542/$U542)</f>
        <v>0</v>
      </c>
      <c r="W542" s="202" t="n">
        <f aca="false">IF(ISERROR(F542/$U542),0,F542/$U542)</f>
        <v>0</v>
      </c>
      <c r="X542" s="202" t="n">
        <f aca="false">IF(ISERROR(G542/$U542),0,G542/$U542)</f>
        <v>0</v>
      </c>
      <c r="Y542" s="202" t="n">
        <f aca="false">IF(ISERROR(H542/$U542),0,H542/$U542)</f>
        <v>0</v>
      </c>
      <c r="Z542" s="202" t="n">
        <f aca="false">IF(ISERROR(I542/$U542),0,I542/$U542)</f>
        <v>0</v>
      </c>
      <c r="AA542" s="202" t="n">
        <f aca="false">IF(ISERROR(J542/$U542),0,J542/$U542)</f>
        <v>0</v>
      </c>
      <c r="AB542" s="199" t="n">
        <f aca="false">SUM(V542:AA542)</f>
        <v>0</v>
      </c>
      <c r="AC542" s="202" t="n">
        <f aca="false">IF(ISERROR(L542/$U542),0,L542/$U542)</f>
        <v>0</v>
      </c>
    </row>
    <row r="543" customFormat="false" ht="14.65" hidden="true" customHeight="false" outlineLevel="0" collapsed="false">
      <c r="A543" s="195" t="s">
        <v>1003</v>
      </c>
      <c r="B543" s="116" t="s">
        <v>561</v>
      </c>
      <c r="C543" s="196" t="s">
        <v>1045</v>
      </c>
      <c r="D543" s="289" t="s">
        <v>1069</v>
      </c>
      <c r="E543" s="198" t="n">
        <v>0</v>
      </c>
      <c r="F543" s="198" t="n">
        <v>0</v>
      </c>
      <c r="G543" s="198" t="n">
        <v>0</v>
      </c>
      <c r="H543" s="198" t="n">
        <v>0</v>
      </c>
      <c r="I543" s="198" t="n">
        <v>0</v>
      </c>
      <c r="J543" s="198" t="n">
        <v>0</v>
      </c>
      <c r="K543" s="199" t="n">
        <f aca="false">SUM(E543:J543)</f>
        <v>0</v>
      </c>
      <c r="L543" s="198" t="n">
        <v>0</v>
      </c>
      <c r="M543" s="29"/>
      <c r="P543" s="223" t="n">
        <f aca="false">K543/$K$25</f>
        <v>0</v>
      </c>
      <c r="Q543" s="224" t="n">
        <f aca="false">RANK(P543,$P$507:$P$568)</f>
        <v>13</v>
      </c>
      <c r="R543" s="279" t="n">
        <f aca="false">L543/$L$25</f>
        <v>0</v>
      </c>
      <c r="S543" s="224" t="n">
        <f aca="false">RANK(R543,$R$507:$R$568)</f>
        <v>22</v>
      </c>
      <c r="U543" s="290" t="e">
        <f aca="false">VLOOKUP(D543,DVactu!$A$2:$D$198,4,0)</f>
        <v>#N/A</v>
      </c>
      <c r="V543" s="202" t="n">
        <f aca="false">IF(ISERROR(E543/$U543),0,E543/$U543)</f>
        <v>0</v>
      </c>
      <c r="W543" s="202" t="n">
        <f aca="false">IF(ISERROR(F543/$U543),0,F543/$U543)</f>
        <v>0</v>
      </c>
      <c r="X543" s="202" t="n">
        <f aca="false">IF(ISERROR(G543/$U543),0,G543/$U543)</f>
        <v>0</v>
      </c>
      <c r="Y543" s="202" t="n">
        <f aca="false">IF(ISERROR(H543/$U543),0,H543/$U543)</f>
        <v>0</v>
      </c>
      <c r="Z543" s="202" t="n">
        <f aca="false">IF(ISERROR(I543/$U543),0,I543/$U543)</f>
        <v>0</v>
      </c>
      <c r="AA543" s="202" t="n">
        <f aca="false">IF(ISERROR(J543/$U543),0,J543/$U543)</f>
        <v>0</v>
      </c>
      <c r="AB543" s="199" t="n">
        <f aca="false">SUM(V543:AA543)</f>
        <v>0</v>
      </c>
      <c r="AC543" s="202" t="n">
        <f aca="false">IF(ISERROR(L543/$U543),0,L543/$U543)</f>
        <v>0</v>
      </c>
    </row>
    <row r="544" customFormat="false" ht="14.65" hidden="true" customHeight="false" outlineLevel="0" collapsed="false">
      <c r="A544" s="195" t="s">
        <v>1003</v>
      </c>
      <c r="B544" s="116" t="s">
        <v>561</v>
      </c>
      <c r="C544" s="196" t="s">
        <v>1047</v>
      </c>
      <c r="D544" s="289" t="s">
        <v>1070</v>
      </c>
      <c r="E544" s="198" t="n">
        <v>0</v>
      </c>
      <c r="F544" s="198" t="n">
        <v>0</v>
      </c>
      <c r="G544" s="198" t="n">
        <v>0</v>
      </c>
      <c r="H544" s="198" t="n">
        <v>0</v>
      </c>
      <c r="I544" s="198" t="n">
        <v>0</v>
      </c>
      <c r="J544" s="198" t="n">
        <v>0</v>
      </c>
      <c r="K544" s="199" t="n">
        <f aca="false">SUM(E544:J544)</f>
        <v>0</v>
      </c>
      <c r="L544" s="198" t="n">
        <v>0</v>
      </c>
      <c r="M544" s="29"/>
      <c r="P544" s="223" t="n">
        <f aca="false">K544/$K$25</f>
        <v>0</v>
      </c>
      <c r="Q544" s="224" t="n">
        <f aca="false">RANK(P544,$P$507:$P$568)</f>
        <v>13</v>
      </c>
      <c r="R544" s="279" t="n">
        <f aca="false">L544/$L$25</f>
        <v>0</v>
      </c>
      <c r="S544" s="224" t="n">
        <f aca="false">RANK(R544,$R$507:$R$568)</f>
        <v>22</v>
      </c>
      <c r="U544" s="290" t="e">
        <f aca="false">VLOOKUP(D544,DVactu!$A$2:$D$198,4,0)</f>
        <v>#N/A</v>
      </c>
      <c r="V544" s="202" t="n">
        <f aca="false">IF(ISERROR(E544/$U544),0,E544/$U544)</f>
        <v>0</v>
      </c>
      <c r="W544" s="202" t="n">
        <f aca="false">IF(ISERROR(F544/$U544),0,F544/$U544)</f>
        <v>0</v>
      </c>
      <c r="X544" s="202" t="n">
        <f aca="false">IF(ISERROR(G544/$U544),0,G544/$U544)</f>
        <v>0</v>
      </c>
      <c r="Y544" s="202" t="n">
        <f aca="false">IF(ISERROR(H544/$U544),0,H544/$U544)</f>
        <v>0</v>
      </c>
      <c r="Z544" s="202" t="n">
        <f aca="false">IF(ISERROR(I544/$U544),0,I544/$U544)</f>
        <v>0</v>
      </c>
      <c r="AA544" s="202" t="n">
        <f aca="false">IF(ISERROR(J544/$U544),0,J544/$U544)</f>
        <v>0</v>
      </c>
      <c r="AB544" s="199" t="n">
        <f aca="false">SUM(V544:AA544)</f>
        <v>0</v>
      </c>
      <c r="AC544" s="202" t="n">
        <f aca="false">IF(ISERROR(L544/$U544),0,L544/$U544)</f>
        <v>0</v>
      </c>
    </row>
    <row r="545" customFormat="false" ht="14.65" hidden="true" customHeight="false" outlineLevel="0" collapsed="false">
      <c r="A545" s="195" t="s">
        <v>1003</v>
      </c>
      <c r="B545" s="116" t="s">
        <v>135</v>
      </c>
      <c r="C545" s="196" t="s">
        <v>1071</v>
      </c>
      <c r="D545" s="289" t="s">
        <v>1072</v>
      </c>
      <c r="E545" s="198" t="n">
        <v>0</v>
      </c>
      <c r="F545" s="198" t="n">
        <v>0</v>
      </c>
      <c r="G545" s="198" t="n">
        <v>0</v>
      </c>
      <c r="H545" s="198" t="n">
        <v>0</v>
      </c>
      <c r="I545" s="198" t="n">
        <v>0</v>
      </c>
      <c r="J545" s="198" t="n">
        <v>0</v>
      </c>
      <c r="K545" s="199" t="n">
        <f aca="false">SUM(E545:J545)</f>
        <v>0</v>
      </c>
      <c r="L545" s="198" t="n">
        <v>0</v>
      </c>
      <c r="M545" s="29"/>
      <c r="P545" s="223" t="n">
        <f aca="false">K545/$K$25</f>
        <v>0</v>
      </c>
      <c r="Q545" s="224" t="n">
        <f aca="false">RANK(P545,$P$507:$P$568)</f>
        <v>13</v>
      </c>
      <c r="R545" s="279" t="n">
        <f aca="false">L545/$L$25</f>
        <v>0</v>
      </c>
      <c r="S545" s="224" t="n">
        <f aca="false">RANK(R545,$R$507:$R$568)</f>
        <v>22</v>
      </c>
      <c r="U545" s="290" t="e">
        <f aca="false">VLOOKUP(D545,DVactu!$A$2:$D$198,4,0)</f>
        <v>#N/A</v>
      </c>
      <c r="V545" s="202" t="n">
        <f aca="false">IF(ISERROR(E545/$U545),0,E545/$U545)</f>
        <v>0</v>
      </c>
      <c r="W545" s="202" t="n">
        <f aca="false">IF(ISERROR(F545/$U545),0,F545/$U545)</f>
        <v>0</v>
      </c>
      <c r="X545" s="202" t="n">
        <f aca="false">IF(ISERROR(G545/$U545),0,G545/$U545)</f>
        <v>0</v>
      </c>
      <c r="Y545" s="202" t="n">
        <f aca="false">IF(ISERROR(H545/$U545),0,H545/$U545)</f>
        <v>0</v>
      </c>
      <c r="Z545" s="202" t="n">
        <f aca="false">IF(ISERROR(I545/$U545),0,I545/$U545)</f>
        <v>0</v>
      </c>
      <c r="AA545" s="202" t="n">
        <f aca="false">IF(ISERROR(J545/$U545),0,J545/$U545)</f>
        <v>0</v>
      </c>
      <c r="AB545" s="199" t="n">
        <f aca="false">SUM(V545:AA545)</f>
        <v>0</v>
      </c>
      <c r="AC545" s="202" t="n">
        <f aca="false">IF(ISERROR(L545/$U545),0,L545/$U545)</f>
        <v>0</v>
      </c>
    </row>
    <row r="546" customFormat="false" ht="14.65" hidden="true" customHeight="false" outlineLevel="0" collapsed="false">
      <c r="A546" s="195" t="s">
        <v>1003</v>
      </c>
      <c r="B546" s="116" t="s">
        <v>135</v>
      </c>
      <c r="C546" s="196" t="s">
        <v>1073</v>
      </c>
      <c r="D546" s="289" t="s">
        <v>1074</v>
      </c>
      <c r="E546" s="198" t="n">
        <v>0</v>
      </c>
      <c r="F546" s="198" t="n">
        <v>0</v>
      </c>
      <c r="G546" s="198" t="n">
        <v>0</v>
      </c>
      <c r="H546" s="198" t="n">
        <v>0</v>
      </c>
      <c r="I546" s="198" t="n">
        <v>0</v>
      </c>
      <c r="J546" s="198" t="n">
        <v>0</v>
      </c>
      <c r="K546" s="199" t="n">
        <f aca="false">SUM(E546:J546)</f>
        <v>0</v>
      </c>
      <c r="L546" s="198" t="n">
        <v>0</v>
      </c>
      <c r="M546" s="29"/>
      <c r="P546" s="223" t="n">
        <f aca="false">K546/$K$25</f>
        <v>0</v>
      </c>
      <c r="Q546" s="224" t="n">
        <f aca="false">RANK(P546,$P$507:$P$568)</f>
        <v>13</v>
      </c>
      <c r="R546" s="279" t="n">
        <f aca="false">L546/$L$25</f>
        <v>0</v>
      </c>
      <c r="S546" s="224" t="n">
        <f aca="false">RANK(R546,$R$507:$R$568)</f>
        <v>22</v>
      </c>
      <c r="U546" s="290" t="e">
        <f aca="false">VLOOKUP(D546,DVactu!$A$2:$D$198,4,0)</f>
        <v>#N/A</v>
      </c>
      <c r="V546" s="202" t="n">
        <f aca="false">IF(ISERROR(E546/$U546),0,E546/$U546)</f>
        <v>0</v>
      </c>
      <c r="W546" s="202" t="n">
        <f aca="false">IF(ISERROR(F546/$U546),0,F546/$U546)</f>
        <v>0</v>
      </c>
      <c r="X546" s="202" t="n">
        <f aca="false">IF(ISERROR(G546/$U546),0,G546/$U546)</f>
        <v>0</v>
      </c>
      <c r="Y546" s="202" t="n">
        <f aca="false">IF(ISERROR(H546/$U546),0,H546/$U546)</f>
        <v>0</v>
      </c>
      <c r="Z546" s="202" t="n">
        <f aca="false">IF(ISERROR(I546/$U546),0,I546/$U546)</f>
        <v>0</v>
      </c>
      <c r="AA546" s="202" t="n">
        <f aca="false">IF(ISERROR(J546/$U546),0,J546/$U546)</f>
        <v>0</v>
      </c>
      <c r="AB546" s="199" t="n">
        <f aca="false">SUM(V546:AA546)</f>
        <v>0</v>
      </c>
      <c r="AC546" s="202" t="n">
        <f aca="false">IF(ISERROR(L546/$U546),0,L546/$U546)</f>
        <v>0</v>
      </c>
    </row>
    <row r="547" customFormat="false" ht="14.65" hidden="true" customHeight="false" outlineLevel="0" collapsed="false">
      <c r="A547" s="195" t="s">
        <v>1003</v>
      </c>
      <c r="B547" s="116" t="s">
        <v>135</v>
      </c>
      <c r="C547" s="196" t="s">
        <v>1075</v>
      </c>
      <c r="D547" s="289" t="s">
        <v>1076</v>
      </c>
      <c r="E547" s="198" t="n">
        <v>0</v>
      </c>
      <c r="F547" s="198" t="n">
        <v>0</v>
      </c>
      <c r="G547" s="198" t="n">
        <v>0</v>
      </c>
      <c r="H547" s="198" t="n">
        <v>0</v>
      </c>
      <c r="I547" s="198" t="n">
        <v>0</v>
      </c>
      <c r="J547" s="198" t="n">
        <v>0</v>
      </c>
      <c r="K547" s="199" t="n">
        <f aca="false">SUM(E547:J547)</f>
        <v>0</v>
      </c>
      <c r="L547" s="198" t="n">
        <v>0</v>
      </c>
      <c r="M547" s="29"/>
      <c r="P547" s="223" t="n">
        <f aca="false">K547/$K$25</f>
        <v>0</v>
      </c>
      <c r="Q547" s="224" t="n">
        <f aca="false">RANK(P547,$P$507:$P$568)</f>
        <v>13</v>
      </c>
      <c r="R547" s="279" t="n">
        <f aca="false">L547/$L$25</f>
        <v>0</v>
      </c>
      <c r="S547" s="224" t="n">
        <f aca="false">RANK(R547,$R$507:$R$568)</f>
        <v>22</v>
      </c>
      <c r="U547" s="290" t="e">
        <f aca="false">VLOOKUP(D547,DVactu!$A$2:$D$198,4,0)</f>
        <v>#N/A</v>
      </c>
      <c r="V547" s="202" t="n">
        <f aca="false">IF(ISERROR(E547/$U547),0,E547/$U547)</f>
        <v>0</v>
      </c>
      <c r="W547" s="202" t="n">
        <f aca="false">IF(ISERROR(F547/$U547),0,F547/$U547)</f>
        <v>0</v>
      </c>
      <c r="X547" s="202" t="n">
        <f aca="false">IF(ISERROR(G547/$U547),0,G547/$U547)</f>
        <v>0</v>
      </c>
      <c r="Y547" s="202" t="n">
        <f aca="false">IF(ISERROR(H547/$U547),0,H547/$U547)</f>
        <v>0</v>
      </c>
      <c r="Z547" s="202" t="n">
        <f aca="false">IF(ISERROR(I547/$U547),0,I547/$U547)</f>
        <v>0</v>
      </c>
      <c r="AA547" s="202" t="n">
        <f aca="false">IF(ISERROR(J547/$U547),0,J547/$U547)</f>
        <v>0</v>
      </c>
      <c r="AB547" s="199" t="n">
        <f aca="false">SUM(V547:AA547)</f>
        <v>0</v>
      </c>
      <c r="AC547" s="202" t="n">
        <f aca="false">IF(ISERROR(L547/$U547),0,L547/$U547)</f>
        <v>0</v>
      </c>
    </row>
    <row r="548" customFormat="false" ht="14.65" hidden="true" customHeight="false" outlineLevel="0" collapsed="false">
      <c r="A548" s="195" t="s">
        <v>1003</v>
      </c>
      <c r="B548" s="116" t="s">
        <v>135</v>
      </c>
      <c r="C548" s="196" t="s">
        <v>1077</v>
      </c>
      <c r="D548" s="289" t="s">
        <v>1078</v>
      </c>
      <c r="E548" s="198" t="n">
        <v>0</v>
      </c>
      <c r="F548" s="198" t="n">
        <v>0</v>
      </c>
      <c r="G548" s="198" t="n">
        <v>0</v>
      </c>
      <c r="H548" s="198" t="n">
        <v>0</v>
      </c>
      <c r="I548" s="198" t="n">
        <v>0</v>
      </c>
      <c r="J548" s="198" t="n">
        <v>0</v>
      </c>
      <c r="K548" s="199" t="n">
        <f aca="false">SUM(E548:J548)</f>
        <v>0</v>
      </c>
      <c r="L548" s="198" t="n">
        <v>0</v>
      </c>
      <c r="M548" s="29"/>
      <c r="P548" s="223" t="n">
        <f aca="false">K548/$K$25</f>
        <v>0</v>
      </c>
      <c r="Q548" s="224" t="n">
        <f aca="false">RANK(P548,$P$507:$P$568)</f>
        <v>13</v>
      </c>
      <c r="R548" s="279" t="n">
        <f aca="false">L548/$L$25</f>
        <v>0</v>
      </c>
      <c r="S548" s="224" t="n">
        <f aca="false">RANK(R548,$R$507:$R$568)</f>
        <v>22</v>
      </c>
      <c r="U548" s="290" t="e">
        <f aca="false">VLOOKUP(D548,DVactu!$A$2:$D$198,4,0)</f>
        <v>#N/A</v>
      </c>
      <c r="V548" s="202" t="n">
        <f aca="false">IF(ISERROR(E548/$U548),0,E548/$U548)</f>
        <v>0</v>
      </c>
      <c r="W548" s="202" t="n">
        <f aca="false">IF(ISERROR(F548/$U548),0,F548/$U548)</f>
        <v>0</v>
      </c>
      <c r="X548" s="202" t="n">
        <f aca="false">IF(ISERROR(G548/$U548),0,G548/$U548)</f>
        <v>0</v>
      </c>
      <c r="Y548" s="202" t="n">
        <f aca="false">IF(ISERROR(H548/$U548),0,H548/$U548)</f>
        <v>0</v>
      </c>
      <c r="Z548" s="202" t="n">
        <f aca="false">IF(ISERROR(I548/$U548),0,I548/$U548)</f>
        <v>0</v>
      </c>
      <c r="AA548" s="202" t="n">
        <f aca="false">IF(ISERROR(J548/$U548),0,J548/$U548)</f>
        <v>0</v>
      </c>
      <c r="AB548" s="199" t="n">
        <f aca="false">SUM(V548:AA548)</f>
        <v>0</v>
      </c>
      <c r="AC548" s="202" t="n">
        <f aca="false">IF(ISERROR(L548/$U548),0,L548/$U548)</f>
        <v>0</v>
      </c>
    </row>
    <row r="549" customFormat="false" ht="14.65" hidden="true" customHeight="false" outlineLevel="0" collapsed="false">
      <c r="A549" s="195" t="s">
        <v>1003</v>
      </c>
      <c r="B549" s="116" t="s">
        <v>135</v>
      </c>
      <c r="C549" s="196" t="s">
        <v>1079</v>
      </c>
      <c r="D549" s="289" t="s">
        <v>1080</v>
      </c>
      <c r="E549" s="198" t="n">
        <v>0</v>
      </c>
      <c r="F549" s="198" t="n">
        <v>0</v>
      </c>
      <c r="G549" s="198" t="n">
        <v>0</v>
      </c>
      <c r="H549" s="198" t="n">
        <v>0</v>
      </c>
      <c r="I549" s="198" t="n">
        <v>0</v>
      </c>
      <c r="J549" s="198" t="n">
        <v>0</v>
      </c>
      <c r="K549" s="199" t="n">
        <f aca="false">SUM(E549:J549)</f>
        <v>0</v>
      </c>
      <c r="L549" s="198" t="n">
        <v>0</v>
      </c>
      <c r="M549" s="29"/>
      <c r="P549" s="223" t="n">
        <f aca="false">K549/$K$25</f>
        <v>0</v>
      </c>
      <c r="Q549" s="224" t="n">
        <f aca="false">RANK(P549,$P$507:$P$568)</f>
        <v>13</v>
      </c>
      <c r="R549" s="279" t="n">
        <f aca="false">L549/$L$25</f>
        <v>0</v>
      </c>
      <c r="S549" s="224" t="n">
        <f aca="false">RANK(R549,$R$507:$R$568)</f>
        <v>22</v>
      </c>
      <c r="U549" s="290" t="e">
        <f aca="false">VLOOKUP(D549,DVactu!$A$2:$D$198,4,0)</f>
        <v>#N/A</v>
      </c>
      <c r="V549" s="202" t="n">
        <f aca="false">IF(ISERROR(E549/$U549),0,E549/$U549)</f>
        <v>0</v>
      </c>
      <c r="W549" s="202" t="n">
        <f aca="false">IF(ISERROR(F549/$U549),0,F549/$U549)</f>
        <v>0</v>
      </c>
      <c r="X549" s="202" t="n">
        <f aca="false">IF(ISERROR(G549/$U549),0,G549/$U549)</f>
        <v>0</v>
      </c>
      <c r="Y549" s="202" t="n">
        <f aca="false">IF(ISERROR(H549/$U549),0,H549/$U549)</f>
        <v>0</v>
      </c>
      <c r="Z549" s="202" t="n">
        <f aca="false">IF(ISERROR(I549/$U549),0,I549/$U549)</f>
        <v>0</v>
      </c>
      <c r="AA549" s="202" t="n">
        <f aca="false">IF(ISERROR(J549/$U549),0,J549/$U549)</f>
        <v>0</v>
      </c>
      <c r="AB549" s="199" t="n">
        <f aca="false">SUM(V549:AA549)</f>
        <v>0</v>
      </c>
      <c r="AC549" s="202" t="n">
        <f aca="false">IF(ISERROR(L549/$U549),0,L549/$U549)</f>
        <v>0</v>
      </c>
    </row>
    <row r="550" customFormat="false" ht="14.65" hidden="true" customHeight="false" outlineLevel="0" collapsed="false">
      <c r="A550" s="195" t="s">
        <v>1003</v>
      </c>
      <c r="B550" s="116" t="s">
        <v>135</v>
      </c>
      <c r="C550" s="196" t="s">
        <v>1081</v>
      </c>
      <c r="D550" s="289" t="s">
        <v>1082</v>
      </c>
      <c r="E550" s="198" t="n">
        <v>0</v>
      </c>
      <c r="F550" s="198" t="n">
        <v>0</v>
      </c>
      <c r="G550" s="198" t="n">
        <v>0</v>
      </c>
      <c r="H550" s="198" t="n">
        <v>0</v>
      </c>
      <c r="I550" s="198" t="n">
        <v>0</v>
      </c>
      <c r="J550" s="198" t="n">
        <v>0</v>
      </c>
      <c r="K550" s="199" t="n">
        <f aca="false">SUM(E550:J550)</f>
        <v>0</v>
      </c>
      <c r="L550" s="198" t="n">
        <v>0</v>
      </c>
      <c r="M550" s="29"/>
      <c r="P550" s="223" t="n">
        <f aca="false">K550/$K$25</f>
        <v>0</v>
      </c>
      <c r="Q550" s="224" t="n">
        <f aca="false">RANK(P550,$P$507:$P$568)</f>
        <v>13</v>
      </c>
      <c r="R550" s="279" t="n">
        <f aca="false">L550/$L$25</f>
        <v>0</v>
      </c>
      <c r="S550" s="224" t="n">
        <f aca="false">RANK(R550,$R$507:$R$568)</f>
        <v>22</v>
      </c>
      <c r="U550" s="290" t="e">
        <f aca="false">VLOOKUP(D550,DVactu!$A$2:$D$198,4,0)</f>
        <v>#N/A</v>
      </c>
      <c r="V550" s="202" t="n">
        <f aca="false">IF(ISERROR(E550/$U550),0,E550/$U550)</f>
        <v>0</v>
      </c>
      <c r="W550" s="202" t="n">
        <f aca="false">IF(ISERROR(F550/$U550),0,F550/$U550)</f>
        <v>0</v>
      </c>
      <c r="X550" s="202" t="n">
        <f aca="false">IF(ISERROR(G550/$U550),0,G550/$U550)</f>
        <v>0</v>
      </c>
      <c r="Y550" s="202" t="n">
        <f aca="false">IF(ISERROR(H550/$U550),0,H550/$U550)</f>
        <v>0</v>
      </c>
      <c r="Z550" s="202" t="n">
        <f aca="false">IF(ISERROR(I550/$U550),0,I550/$U550)</f>
        <v>0</v>
      </c>
      <c r="AA550" s="202" t="n">
        <f aca="false">IF(ISERROR(J550/$U550),0,J550/$U550)</f>
        <v>0</v>
      </c>
      <c r="AB550" s="199" t="n">
        <f aca="false">SUM(V550:AA550)</f>
        <v>0</v>
      </c>
      <c r="AC550" s="202" t="n">
        <f aca="false">IF(ISERROR(L550/$U550),0,L550/$U550)</f>
        <v>0</v>
      </c>
    </row>
    <row r="551" customFormat="false" ht="14.65" hidden="true" customHeight="false" outlineLevel="0" collapsed="false">
      <c r="A551" s="195" t="s">
        <v>1003</v>
      </c>
      <c r="B551" s="116" t="s">
        <v>135</v>
      </c>
      <c r="C551" s="196" t="s">
        <v>1083</v>
      </c>
      <c r="D551" s="289" t="s">
        <v>1084</v>
      </c>
      <c r="E551" s="198" t="n">
        <v>0</v>
      </c>
      <c r="F551" s="198" t="n">
        <v>0</v>
      </c>
      <c r="G551" s="198" t="n">
        <v>0</v>
      </c>
      <c r="H551" s="198" t="n">
        <v>0</v>
      </c>
      <c r="I551" s="198" t="n">
        <v>0</v>
      </c>
      <c r="J551" s="198" t="n">
        <v>0</v>
      </c>
      <c r="K551" s="199" t="n">
        <f aca="false">SUM(E551:J551)</f>
        <v>0</v>
      </c>
      <c r="L551" s="198" t="n">
        <v>0</v>
      </c>
      <c r="M551" s="29"/>
      <c r="P551" s="223" t="n">
        <f aca="false">K551/$K$25</f>
        <v>0</v>
      </c>
      <c r="Q551" s="224" t="n">
        <f aca="false">RANK(P551,$P$507:$P$568)</f>
        <v>13</v>
      </c>
      <c r="R551" s="279" t="n">
        <f aca="false">L551/$L$25</f>
        <v>0</v>
      </c>
      <c r="S551" s="224" t="n">
        <f aca="false">RANK(R551,$R$507:$R$568)</f>
        <v>22</v>
      </c>
      <c r="U551" s="290" t="e">
        <f aca="false">VLOOKUP(D551,DVactu!$A$2:$D$198,4,0)</f>
        <v>#N/A</v>
      </c>
      <c r="V551" s="202" t="n">
        <f aca="false">IF(ISERROR(E551/$U551),0,E551/$U551)</f>
        <v>0</v>
      </c>
      <c r="W551" s="202" t="n">
        <f aca="false">IF(ISERROR(F551/$U551),0,F551/$U551)</f>
        <v>0</v>
      </c>
      <c r="X551" s="202" t="n">
        <f aca="false">IF(ISERROR(G551/$U551),0,G551/$U551)</f>
        <v>0</v>
      </c>
      <c r="Y551" s="202" t="n">
        <f aca="false">IF(ISERROR(H551/$U551),0,H551/$U551)</f>
        <v>0</v>
      </c>
      <c r="Z551" s="202" t="n">
        <f aca="false">IF(ISERROR(I551/$U551),0,I551/$U551)</f>
        <v>0</v>
      </c>
      <c r="AA551" s="202" t="n">
        <f aca="false">IF(ISERROR(J551/$U551),0,J551/$U551)</f>
        <v>0</v>
      </c>
      <c r="AB551" s="199" t="n">
        <f aca="false">SUM(V551:AA551)</f>
        <v>0</v>
      </c>
      <c r="AC551" s="202" t="n">
        <f aca="false">IF(ISERROR(L551/$U551),0,L551/$U551)</f>
        <v>0</v>
      </c>
    </row>
    <row r="552" customFormat="false" ht="14.65" hidden="true" customHeight="false" outlineLevel="0" collapsed="false">
      <c r="A552" s="195" t="s">
        <v>1003</v>
      </c>
      <c r="B552" s="116" t="s">
        <v>135</v>
      </c>
      <c r="C552" s="196" t="s">
        <v>1085</v>
      </c>
      <c r="D552" s="289" t="s">
        <v>1086</v>
      </c>
      <c r="E552" s="198" t="n">
        <v>0</v>
      </c>
      <c r="F552" s="198" t="n">
        <v>0</v>
      </c>
      <c r="G552" s="198" t="n">
        <v>0</v>
      </c>
      <c r="H552" s="198" t="n">
        <v>0</v>
      </c>
      <c r="I552" s="198" t="n">
        <v>0</v>
      </c>
      <c r="J552" s="198" t="n">
        <v>0</v>
      </c>
      <c r="K552" s="199" t="n">
        <f aca="false">SUM(E552:J552)</f>
        <v>0</v>
      </c>
      <c r="L552" s="198" t="n">
        <v>0</v>
      </c>
      <c r="M552" s="29"/>
      <c r="P552" s="223" t="n">
        <f aca="false">K552/$K$25</f>
        <v>0</v>
      </c>
      <c r="Q552" s="224" t="n">
        <f aca="false">RANK(P552,$P$507:$P$568)</f>
        <v>13</v>
      </c>
      <c r="R552" s="279" t="n">
        <f aca="false">L552/$L$25</f>
        <v>0</v>
      </c>
      <c r="S552" s="224" t="n">
        <f aca="false">RANK(R552,$R$507:$R$568)</f>
        <v>22</v>
      </c>
      <c r="U552" s="290" t="e">
        <f aca="false">VLOOKUP(D552,DVactu!$A$2:$D$198,4,0)</f>
        <v>#N/A</v>
      </c>
      <c r="V552" s="202" t="n">
        <f aca="false">IF(ISERROR(E552/$U552),0,E552/$U552)</f>
        <v>0</v>
      </c>
      <c r="W552" s="202" t="n">
        <f aca="false">IF(ISERROR(F552/$U552),0,F552/$U552)</f>
        <v>0</v>
      </c>
      <c r="X552" s="202" t="n">
        <f aca="false">IF(ISERROR(G552/$U552),0,G552/$U552)</f>
        <v>0</v>
      </c>
      <c r="Y552" s="202" t="n">
        <f aca="false">IF(ISERROR(H552/$U552),0,H552/$U552)</f>
        <v>0</v>
      </c>
      <c r="Z552" s="202" t="n">
        <f aca="false">IF(ISERROR(I552/$U552),0,I552/$U552)</f>
        <v>0</v>
      </c>
      <c r="AA552" s="202" t="n">
        <f aca="false">IF(ISERROR(J552/$U552),0,J552/$U552)</f>
        <v>0</v>
      </c>
      <c r="AB552" s="199" t="n">
        <f aca="false">SUM(V552:AA552)</f>
        <v>0</v>
      </c>
      <c r="AC552" s="202" t="n">
        <f aca="false">IF(ISERROR(L552/$U552),0,L552/$U552)</f>
        <v>0</v>
      </c>
    </row>
    <row r="553" customFormat="false" ht="14.65" hidden="true" customHeight="false" outlineLevel="0" collapsed="false">
      <c r="A553" s="195" t="s">
        <v>1003</v>
      </c>
      <c r="B553" s="116" t="s">
        <v>135</v>
      </c>
      <c r="C553" s="196" t="s">
        <v>1087</v>
      </c>
      <c r="D553" s="289" t="s">
        <v>1088</v>
      </c>
      <c r="E553" s="198" t="n">
        <v>0</v>
      </c>
      <c r="F553" s="198" t="n">
        <v>0</v>
      </c>
      <c r="G553" s="198" t="n">
        <v>0</v>
      </c>
      <c r="H553" s="198" t="n">
        <v>0</v>
      </c>
      <c r="I553" s="198" t="n">
        <v>0</v>
      </c>
      <c r="J553" s="198" t="n">
        <v>0</v>
      </c>
      <c r="K553" s="199" t="n">
        <f aca="false">SUM(E553:J553)</f>
        <v>0</v>
      </c>
      <c r="L553" s="198" t="n">
        <v>0</v>
      </c>
      <c r="M553" s="29"/>
      <c r="P553" s="223" t="n">
        <f aca="false">K553/$K$25</f>
        <v>0</v>
      </c>
      <c r="Q553" s="224" t="n">
        <f aca="false">RANK(P553,$P$507:$P$568)</f>
        <v>13</v>
      </c>
      <c r="R553" s="279" t="n">
        <f aca="false">L553/$L$25</f>
        <v>0</v>
      </c>
      <c r="S553" s="224" t="n">
        <f aca="false">RANK(R553,$R$507:$R$568)</f>
        <v>22</v>
      </c>
      <c r="U553" s="290" t="e">
        <f aca="false">VLOOKUP(D553,DVactu!$A$2:$D$198,4,0)</f>
        <v>#N/A</v>
      </c>
      <c r="V553" s="202" t="n">
        <f aca="false">IF(ISERROR(E553/$U553),0,E553/$U553)</f>
        <v>0</v>
      </c>
      <c r="W553" s="202" t="n">
        <f aca="false">IF(ISERROR(F553/$U553),0,F553/$U553)</f>
        <v>0</v>
      </c>
      <c r="X553" s="202" t="n">
        <f aca="false">IF(ISERROR(G553/$U553),0,G553/$U553)</f>
        <v>0</v>
      </c>
      <c r="Y553" s="202" t="n">
        <f aca="false">IF(ISERROR(H553/$U553),0,H553/$U553)</f>
        <v>0</v>
      </c>
      <c r="Z553" s="202" t="n">
        <f aca="false">IF(ISERROR(I553/$U553),0,I553/$U553)</f>
        <v>0</v>
      </c>
      <c r="AA553" s="202" t="n">
        <f aca="false">IF(ISERROR(J553/$U553),0,J553/$U553)</f>
        <v>0</v>
      </c>
      <c r="AB553" s="199" t="n">
        <f aca="false">SUM(V553:AA553)</f>
        <v>0</v>
      </c>
      <c r="AC553" s="202" t="n">
        <f aca="false">IF(ISERROR(L553/$U553),0,L553/$U553)</f>
        <v>0</v>
      </c>
    </row>
    <row r="554" customFormat="false" ht="14.65" hidden="true" customHeight="false" outlineLevel="0" collapsed="false">
      <c r="A554" s="195" t="s">
        <v>1003</v>
      </c>
      <c r="B554" s="116" t="s">
        <v>135</v>
      </c>
      <c r="C554" s="196" t="s">
        <v>1089</v>
      </c>
      <c r="D554" s="289" t="s">
        <v>1090</v>
      </c>
      <c r="E554" s="198" t="n">
        <v>0</v>
      </c>
      <c r="F554" s="198" t="n">
        <v>0</v>
      </c>
      <c r="G554" s="198" t="n">
        <v>0</v>
      </c>
      <c r="H554" s="198" t="n">
        <v>0</v>
      </c>
      <c r="I554" s="198" t="n">
        <v>0</v>
      </c>
      <c r="J554" s="198" t="n">
        <v>0</v>
      </c>
      <c r="K554" s="199" t="n">
        <f aca="false">SUM(E554:J554)</f>
        <v>0</v>
      </c>
      <c r="L554" s="198" t="n">
        <v>0</v>
      </c>
      <c r="M554" s="29"/>
      <c r="P554" s="223" t="n">
        <f aca="false">K554/$K$25</f>
        <v>0</v>
      </c>
      <c r="Q554" s="224" t="n">
        <f aca="false">RANK(P554,$P$507:$P$568)</f>
        <v>13</v>
      </c>
      <c r="R554" s="279" t="n">
        <f aca="false">L554/$L$25</f>
        <v>0</v>
      </c>
      <c r="S554" s="224" t="n">
        <f aca="false">RANK(R554,$R$507:$R$568)</f>
        <v>22</v>
      </c>
      <c r="U554" s="290" t="e">
        <f aca="false">VLOOKUP(D554,DVactu!$A$2:$D$198,4,0)</f>
        <v>#N/A</v>
      </c>
      <c r="V554" s="202" t="n">
        <f aca="false">IF(ISERROR(E554/$U554),0,E554/$U554)</f>
        <v>0</v>
      </c>
      <c r="W554" s="202" t="n">
        <f aca="false">IF(ISERROR(F554/$U554),0,F554/$U554)</f>
        <v>0</v>
      </c>
      <c r="X554" s="202" t="n">
        <f aca="false">IF(ISERROR(G554/$U554),0,G554/$U554)</f>
        <v>0</v>
      </c>
      <c r="Y554" s="202" t="n">
        <f aca="false">IF(ISERROR(H554/$U554),0,H554/$U554)</f>
        <v>0</v>
      </c>
      <c r="Z554" s="202" t="n">
        <f aca="false">IF(ISERROR(I554/$U554),0,I554/$U554)</f>
        <v>0</v>
      </c>
      <c r="AA554" s="202" t="n">
        <f aca="false">IF(ISERROR(J554/$U554),0,J554/$U554)</f>
        <v>0</v>
      </c>
      <c r="AB554" s="199" t="n">
        <f aca="false">SUM(V554:AA554)</f>
        <v>0</v>
      </c>
      <c r="AC554" s="202" t="n">
        <f aca="false">IF(ISERROR(L554/$U554),0,L554/$U554)</f>
        <v>0</v>
      </c>
    </row>
    <row r="555" customFormat="false" ht="19.3" hidden="false" customHeight="false" outlineLevel="0" collapsed="false">
      <c r="A555" s="291" t="s">
        <v>1003</v>
      </c>
      <c r="B555" s="291" t="s">
        <v>135</v>
      </c>
      <c r="C555" s="291" t="s">
        <v>1091</v>
      </c>
      <c r="D555" s="292" t="s">
        <v>1092</v>
      </c>
      <c r="E555" s="293" t="n">
        <v>61200</v>
      </c>
      <c r="F555" s="293" t="n">
        <v>67800</v>
      </c>
      <c r="G555" s="293" t="n">
        <v>1314600</v>
      </c>
      <c r="H555" s="293" t="n">
        <v>5253200</v>
      </c>
      <c r="I555" s="293" t="n">
        <v>1617800</v>
      </c>
      <c r="J555" s="293" t="n">
        <v>5692600</v>
      </c>
      <c r="K555" s="294" t="n">
        <f aca="false">SUM(E555:J555)</f>
        <v>14007200</v>
      </c>
      <c r="L555" s="293" t="n">
        <v>199176000</v>
      </c>
      <c r="M555" s="295" t="n">
        <f aca="false">K555*$O$15/1000</f>
        <v>98774.1053333334</v>
      </c>
      <c r="P555" s="296" t="n">
        <f aca="false">K555/$K$25</f>
        <v>0.00977854081959348</v>
      </c>
      <c r="Q555" s="297" t="n">
        <f aca="false">RANK(P555,$P$507:$P$568)</f>
        <v>5</v>
      </c>
      <c r="R555" s="279" t="n">
        <f aca="false">L555/$L$25</f>
        <v>0.0286944019949069</v>
      </c>
      <c r="S555" s="297" t="n">
        <f aca="false">RANK(R555,$R$507:$R$568)</f>
        <v>5</v>
      </c>
      <c r="U555" s="290" t="n">
        <f aca="false">VLOOKUP(D555,DVactu!$A$2:$D$198,4,0)</f>
        <v>2.88609467455621</v>
      </c>
      <c r="V555" s="202" t="n">
        <f aca="false">IF(ISERROR(E555/$U555),0,E555/$U555)</f>
        <v>21205.1255766274</v>
      </c>
      <c r="W555" s="202" t="n">
        <f aca="false">IF(ISERROR(F555/$U555),0,F555/$U555)</f>
        <v>23491.9528446951</v>
      </c>
      <c r="X555" s="202" t="n">
        <f aca="false">IF(ISERROR(G555/$U555),0,G555/$U555)</f>
        <v>455494.413121477</v>
      </c>
      <c r="Y555" s="202" t="n">
        <f aca="false">IF(ISERROR(H555/$U555),0,H555/$U555)</f>
        <v>1820175.90978985</v>
      </c>
      <c r="Z555" s="202" t="n">
        <f aca="false">IF(ISERROR(I555/$U555),0,I555/$U555)</f>
        <v>560549.871860585</v>
      </c>
      <c r="AA555" s="202" t="n">
        <f aca="false">IF(ISERROR(J555/$U555),0,J555/$U555)</f>
        <v>1972423.16760636</v>
      </c>
      <c r="AB555" s="298" t="n">
        <f aca="false">SUM(V555:AA555)</f>
        <v>4853340.4407996</v>
      </c>
      <c r="AC555" s="202" t="n">
        <f aca="false">IF(ISERROR(L555/$U555),0,L555/$U555)</f>
        <v>69012289.0825219</v>
      </c>
    </row>
    <row r="556" customFormat="false" ht="14.65" hidden="true" customHeight="false" outlineLevel="0" collapsed="false">
      <c r="A556" s="195" t="s">
        <v>1003</v>
      </c>
      <c r="B556" s="116" t="s">
        <v>135</v>
      </c>
      <c r="C556" s="196" t="s">
        <v>1093</v>
      </c>
      <c r="D556" s="289" t="s">
        <v>1094</v>
      </c>
      <c r="E556" s="198" t="n">
        <v>0</v>
      </c>
      <c r="F556" s="198" t="n">
        <v>0</v>
      </c>
      <c r="G556" s="198" t="n">
        <v>0</v>
      </c>
      <c r="H556" s="198" t="n">
        <v>0</v>
      </c>
      <c r="I556" s="198" t="n">
        <v>0</v>
      </c>
      <c r="J556" s="198" t="n">
        <v>0</v>
      </c>
      <c r="K556" s="199" t="n">
        <f aca="false">SUM(E556:J556)</f>
        <v>0</v>
      </c>
      <c r="L556" s="198" t="n">
        <v>187900</v>
      </c>
      <c r="M556" s="29"/>
      <c r="P556" s="223" t="n">
        <f aca="false">K556/$K$25</f>
        <v>0</v>
      </c>
      <c r="Q556" s="224" t="n">
        <f aca="false">RANK(P556,$P$507:$P$568)</f>
        <v>13</v>
      </c>
      <c r="R556" s="279" t="n">
        <f aca="false">L556/$L$25</f>
        <v>2.70699187394215E-005</v>
      </c>
      <c r="S556" s="224" t="n">
        <f aca="false">RANK(R556,$R$507:$R$568)</f>
        <v>18</v>
      </c>
      <c r="U556" s="290" t="n">
        <f aca="false">VLOOKUP(D556,DVactu!$A$2:$D$198,4,0)</f>
        <v>2.88609467455621</v>
      </c>
      <c r="V556" s="202" t="n">
        <f aca="false">IF(ISERROR(E556/$U556),0,E556/$U556)</f>
        <v>0</v>
      </c>
      <c r="W556" s="202" t="n">
        <f aca="false">IF(ISERROR(F556/$U556),0,F556/$U556)</f>
        <v>0</v>
      </c>
      <c r="X556" s="202" t="n">
        <f aca="false">IF(ISERROR(G556/$U556),0,G556/$U556)</f>
        <v>0</v>
      </c>
      <c r="Y556" s="202" t="n">
        <f aca="false">IF(ISERROR(H556/$U556),0,H556/$U556)</f>
        <v>0</v>
      </c>
      <c r="Z556" s="202" t="n">
        <f aca="false">IF(ISERROR(I556/$U556),0,I556/$U556)</f>
        <v>0</v>
      </c>
      <c r="AA556" s="202" t="n">
        <f aca="false">IF(ISERROR(J556/$U556),0,J556/$U556)</f>
        <v>0</v>
      </c>
      <c r="AB556" s="199" t="n">
        <f aca="false">SUM(V556:AA556)</f>
        <v>0</v>
      </c>
      <c r="AC556" s="202" t="n">
        <f aca="false">IF(ISERROR(L556/$U556),0,L556/$U556)</f>
        <v>65105.2793439263</v>
      </c>
    </row>
    <row r="557" customFormat="false" ht="12.8" hidden="true" customHeight="false" outlineLevel="0" collapsed="false">
      <c r="A557" s="291" t="s">
        <v>1003</v>
      </c>
      <c r="B557" s="291" t="s">
        <v>135</v>
      </c>
      <c r="C557" s="291" t="s">
        <v>1095</v>
      </c>
      <c r="D557" s="292" t="s">
        <v>1096</v>
      </c>
      <c r="E557" s="293" t="n">
        <v>534200</v>
      </c>
      <c r="F557" s="293" t="n">
        <v>0</v>
      </c>
      <c r="G557" s="293" t="n">
        <v>534200</v>
      </c>
      <c r="H557" s="293" t="n">
        <v>1068400</v>
      </c>
      <c r="I557" s="293" t="n">
        <v>1068400</v>
      </c>
      <c r="J557" s="293" t="n">
        <v>0</v>
      </c>
      <c r="K557" s="294" t="n">
        <f aca="false">SUM(E557:J557)</f>
        <v>3205200</v>
      </c>
      <c r="L557" s="293" t="n">
        <v>354423600</v>
      </c>
      <c r="M557" s="295" t="n">
        <f aca="false">K557*$O$15/1000</f>
        <v>22602.002</v>
      </c>
      <c r="P557" s="296" t="n">
        <f aca="false">K557/$K$25</f>
        <v>0.00223757632038959</v>
      </c>
      <c r="Q557" s="297" t="n">
        <f aca="false">RANK(P557,$P$507:$P$568)</f>
        <v>7</v>
      </c>
      <c r="R557" s="279" t="n">
        <f aca="false">L557/$L$25</f>
        <v>0.0510602344403045</v>
      </c>
      <c r="S557" s="297" t="n">
        <f aca="false">RANK(R557,$R$507:$R$568)</f>
        <v>4</v>
      </c>
      <c r="U557" s="290" t="n">
        <f aca="false">VLOOKUP(D557,DVactu!$A$2:$D$198,4,0)</f>
        <v>1</v>
      </c>
      <c r="V557" s="202" t="n">
        <f aca="false">IF(ISERROR(E557/$U557),0,E557/$U557)</f>
        <v>534200</v>
      </c>
      <c r="W557" s="202" t="n">
        <f aca="false">IF(ISERROR(F557/$U557),0,F557/$U557)</f>
        <v>0</v>
      </c>
      <c r="X557" s="202" t="n">
        <f aca="false">IF(ISERROR(G557/$U557),0,G557/$U557)</f>
        <v>534200</v>
      </c>
      <c r="Y557" s="202" t="n">
        <f aca="false">IF(ISERROR(H557/$U557),0,H557/$U557)</f>
        <v>1068400</v>
      </c>
      <c r="Z557" s="202" t="n">
        <f aca="false">IF(ISERROR(I557/$U557),0,I557/$U557)</f>
        <v>1068400</v>
      </c>
      <c r="AA557" s="202" t="n">
        <f aca="false">IF(ISERROR(J557/$U557),0,J557/$U557)</f>
        <v>0</v>
      </c>
      <c r="AB557" s="199" t="n">
        <f aca="false">SUM(V557:AA557)</f>
        <v>3205200</v>
      </c>
      <c r="AC557" s="202" t="n">
        <f aca="false">IF(ISERROR(L557/$U557),0,L557/$U557)</f>
        <v>354423600</v>
      </c>
    </row>
    <row r="558" customFormat="false" ht="14.65" hidden="true" customHeight="false" outlineLevel="0" collapsed="false">
      <c r="A558" s="195" t="s">
        <v>1003</v>
      </c>
      <c r="B558" s="116" t="s">
        <v>135</v>
      </c>
      <c r="C558" s="196" t="s">
        <v>1079</v>
      </c>
      <c r="D558" s="289" t="s">
        <v>1097</v>
      </c>
      <c r="E558" s="198" t="n">
        <v>0</v>
      </c>
      <c r="F558" s="198" t="n">
        <v>0</v>
      </c>
      <c r="G558" s="198" t="n">
        <v>1440</v>
      </c>
      <c r="H558" s="198" t="n">
        <v>0</v>
      </c>
      <c r="I558" s="198" t="n">
        <v>0</v>
      </c>
      <c r="J558" s="198" t="n">
        <v>84960</v>
      </c>
      <c r="K558" s="199" t="n">
        <f aca="false">SUM(E558:J558)</f>
        <v>86400</v>
      </c>
      <c r="L558" s="198" t="n">
        <v>3777120</v>
      </c>
      <c r="M558" s="295" t="n">
        <f aca="false">K558*$O$15/1000</f>
        <v>609.264</v>
      </c>
      <c r="P558" s="223" t="n">
        <f aca="false">K558/$K$25</f>
        <v>6.03165462628417E-005</v>
      </c>
      <c r="Q558" s="224" t="n">
        <f aca="false">RANK(P558,$P$507:$P$568)</f>
        <v>11</v>
      </c>
      <c r="R558" s="279" t="n">
        <f aca="false">L558/$L$25</f>
        <v>0.000544152908297199</v>
      </c>
      <c r="S558" s="224" t="n">
        <f aca="false">RANK(R558,$R$507:$R$568)</f>
        <v>16</v>
      </c>
      <c r="U558" s="290" t="n">
        <f aca="false">VLOOKUP(D558,DVactu!$A$2:$D$198,4,0)</f>
        <v>1</v>
      </c>
      <c r="V558" s="202" t="n">
        <f aca="false">IF(ISERROR(E558/$U558),0,E558/$U558)</f>
        <v>0</v>
      </c>
      <c r="W558" s="202" t="n">
        <f aca="false">IF(ISERROR(F558/$U558),0,F558/$U558)</f>
        <v>0</v>
      </c>
      <c r="X558" s="202" t="n">
        <f aca="false">IF(ISERROR(G558/$U558),0,G558/$U558)</f>
        <v>1440</v>
      </c>
      <c r="Y558" s="202" t="n">
        <f aca="false">IF(ISERROR(H558/$U558),0,H558/$U558)</f>
        <v>0</v>
      </c>
      <c r="Z558" s="202" t="n">
        <f aca="false">IF(ISERROR(I558/$U558),0,I558/$U558)</f>
        <v>0</v>
      </c>
      <c r="AA558" s="202" t="n">
        <f aca="false">IF(ISERROR(J558/$U558),0,J558/$U558)</f>
        <v>84960</v>
      </c>
      <c r="AB558" s="199" t="n">
        <f aca="false">SUM(V558:AA558)</f>
        <v>86400</v>
      </c>
      <c r="AC558" s="202" t="n">
        <f aca="false">IF(ISERROR(L558/$U558),0,L558/$U558)</f>
        <v>3777120</v>
      </c>
    </row>
    <row r="559" customFormat="false" ht="14.65" hidden="true" customHeight="false" outlineLevel="0" collapsed="false">
      <c r="A559" s="195" t="s">
        <v>1003</v>
      </c>
      <c r="B559" s="116" t="s">
        <v>135</v>
      </c>
      <c r="C559" s="196" t="s">
        <v>1081</v>
      </c>
      <c r="D559" s="289" t="s">
        <v>1098</v>
      </c>
      <c r="E559" s="198" t="n">
        <v>0</v>
      </c>
      <c r="F559" s="198" t="n">
        <v>0</v>
      </c>
      <c r="G559" s="198" t="n">
        <v>0</v>
      </c>
      <c r="H559" s="198" t="n">
        <v>0</v>
      </c>
      <c r="I559" s="198" t="n">
        <v>0</v>
      </c>
      <c r="J559" s="198" t="n">
        <v>0</v>
      </c>
      <c r="K559" s="199" t="n">
        <f aca="false">SUM(E559:J559)</f>
        <v>0</v>
      </c>
      <c r="L559" s="198" t="n">
        <v>0</v>
      </c>
      <c r="P559" s="223" t="n">
        <f aca="false">K559/$K$25</f>
        <v>0</v>
      </c>
      <c r="Q559" s="224" t="n">
        <f aca="false">RANK(P559,$P$507:$P$568)</f>
        <v>13</v>
      </c>
      <c r="R559" s="279" t="n">
        <f aca="false">L559/$L$25</f>
        <v>0</v>
      </c>
      <c r="S559" s="224" t="n">
        <f aca="false">RANK(R559,$R$507:$R$568)</f>
        <v>22</v>
      </c>
      <c r="U559" s="290" t="n">
        <f aca="false">VLOOKUP(D559,DVactu!$A$2:$D$198,4,0)</f>
        <v>4.62989522425685</v>
      </c>
      <c r="V559" s="202" t="n">
        <f aca="false">IF(ISERROR(E559/$U559),0,E559/$U559)</f>
        <v>0</v>
      </c>
      <c r="W559" s="202" t="n">
        <f aca="false">IF(ISERROR(F559/$U559),0,F559/$U559)</f>
        <v>0</v>
      </c>
      <c r="X559" s="202" t="n">
        <f aca="false">IF(ISERROR(G559/$U559),0,G559/$U559)</f>
        <v>0</v>
      </c>
      <c r="Y559" s="202" t="n">
        <f aca="false">IF(ISERROR(H559/$U559),0,H559/$U559)</f>
        <v>0</v>
      </c>
      <c r="Z559" s="202" t="n">
        <f aca="false">IF(ISERROR(I559/$U559),0,I559/$U559)</f>
        <v>0</v>
      </c>
      <c r="AA559" s="202" t="n">
        <f aca="false">IF(ISERROR(J559/$U559),0,J559/$U559)</f>
        <v>0</v>
      </c>
      <c r="AB559" s="199" t="n">
        <f aca="false">SUM(V559:AA559)</f>
        <v>0</v>
      </c>
      <c r="AC559" s="202" t="n">
        <f aca="false">IF(ISERROR(L559/$U559),0,L559/$U559)</f>
        <v>0</v>
      </c>
    </row>
    <row r="560" customFormat="false" ht="14.65" hidden="true" customHeight="false" outlineLevel="0" collapsed="false">
      <c r="A560" s="195" t="s">
        <v>1003</v>
      </c>
      <c r="B560" s="116" t="s">
        <v>135</v>
      </c>
      <c r="C560" s="196" t="s">
        <v>1083</v>
      </c>
      <c r="D560" s="289" t="s">
        <v>1099</v>
      </c>
      <c r="E560" s="198" t="n">
        <v>0</v>
      </c>
      <c r="F560" s="198" t="n">
        <v>0</v>
      </c>
      <c r="G560" s="198" t="n">
        <v>0</v>
      </c>
      <c r="H560" s="198" t="n">
        <v>0</v>
      </c>
      <c r="I560" s="198" t="n">
        <v>0</v>
      </c>
      <c r="J560" s="198" t="n">
        <v>0</v>
      </c>
      <c r="K560" s="199" t="n">
        <f aca="false">SUM(E560:J560)</f>
        <v>0</v>
      </c>
      <c r="L560" s="198" t="n">
        <v>0</v>
      </c>
      <c r="P560" s="223" t="n">
        <f aca="false">K560/$K$25</f>
        <v>0</v>
      </c>
      <c r="Q560" s="224" t="n">
        <f aca="false">RANK(P560,$P$507:$P$568)</f>
        <v>13</v>
      </c>
      <c r="R560" s="279" t="n">
        <f aca="false">L560/$L$25</f>
        <v>0</v>
      </c>
      <c r="S560" s="224" t="n">
        <f aca="false">RANK(R560,$R$507:$R$568)</f>
        <v>22</v>
      </c>
      <c r="U560" s="290" t="n">
        <f aca="false">VLOOKUP(D560,DVactu!$A$2:$D$198,4,0)</f>
        <v>2.88609467455621</v>
      </c>
      <c r="V560" s="202" t="n">
        <f aca="false">IF(ISERROR(E560/$U560),0,E560/$U560)</f>
        <v>0</v>
      </c>
      <c r="W560" s="202" t="n">
        <f aca="false">IF(ISERROR(F560/$U560),0,F560/$U560)</f>
        <v>0</v>
      </c>
      <c r="X560" s="202" t="n">
        <f aca="false">IF(ISERROR(G560/$U560),0,G560/$U560)</f>
        <v>0</v>
      </c>
      <c r="Y560" s="202" t="n">
        <f aca="false">IF(ISERROR(H560/$U560),0,H560/$U560)</f>
        <v>0</v>
      </c>
      <c r="Z560" s="202" t="n">
        <f aca="false">IF(ISERROR(I560/$U560),0,I560/$U560)</f>
        <v>0</v>
      </c>
      <c r="AA560" s="202" t="n">
        <f aca="false">IF(ISERROR(J560/$U560),0,J560/$U560)</f>
        <v>0</v>
      </c>
      <c r="AB560" s="199" t="n">
        <f aca="false">SUM(V560:AA560)</f>
        <v>0</v>
      </c>
      <c r="AC560" s="202" t="n">
        <f aca="false">IF(ISERROR(L560/$U560),0,L560/$U560)</f>
        <v>0</v>
      </c>
    </row>
    <row r="561" customFormat="false" ht="28.95" hidden="false" customHeight="false" outlineLevel="0" collapsed="false">
      <c r="A561" s="291" t="s">
        <v>1003</v>
      </c>
      <c r="B561" s="291" t="s">
        <v>135</v>
      </c>
      <c r="C561" s="291" t="s">
        <v>1100</v>
      </c>
      <c r="D561" s="292" t="s">
        <v>1101</v>
      </c>
      <c r="E561" s="293" t="n">
        <v>0</v>
      </c>
      <c r="F561" s="293" t="n">
        <v>0</v>
      </c>
      <c r="G561" s="293" t="n">
        <v>0</v>
      </c>
      <c r="H561" s="293" t="n">
        <v>120900</v>
      </c>
      <c r="I561" s="293" t="n">
        <v>181300</v>
      </c>
      <c r="J561" s="293" t="n">
        <v>20787000</v>
      </c>
      <c r="K561" s="294" t="n">
        <f aca="false">SUM(E561:J561)</f>
        <v>21089200</v>
      </c>
      <c r="L561" s="293" t="n">
        <v>187465100</v>
      </c>
      <c r="M561" s="295" t="n">
        <f aca="false">K561*$O$15/1000</f>
        <v>148714.008666667</v>
      </c>
      <c r="P561" s="296" t="n">
        <f aca="false">K561/$K$25</f>
        <v>0.0147225429102583</v>
      </c>
      <c r="Q561" s="297" t="n">
        <f aca="false">RANK(P561,$P$507:$P$568)</f>
        <v>4</v>
      </c>
      <c r="R561" s="279" t="n">
        <f aca="false">L561/$L$25</f>
        <v>0.0270072646273418</v>
      </c>
      <c r="S561" s="297" t="n">
        <f aca="false">RANK(R561,$R$507:$R$568)</f>
        <v>8</v>
      </c>
      <c r="U561" s="290" t="n">
        <f aca="false">VLOOKUP(D561,DVactu!$A$2:$D$198,4,0)</f>
        <v>1</v>
      </c>
      <c r="V561" s="202" t="n">
        <f aca="false">IF(ISERROR(E561/$U561),0,E561/$U561)</f>
        <v>0</v>
      </c>
      <c r="W561" s="202" t="n">
        <f aca="false">IF(ISERROR(F561/$U561),0,F561/$U561)</f>
        <v>0</v>
      </c>
      <c r="X561" s="202" t="n">
        <f aca="false">IF(ISERROR(G561/$U561),0,G561/$U561)</f>
        <v>0</v>
      </c>
      <c r="Y561" s="202" t="n">
        <f aca="false">IF(ISERROR(H561/$U561),0,H561/$U561)</f>
        <v>120900</v>
      </c>
      <c r="Z561" s="202" t="n">
        <f aca="false">IF(ISERROR(I561/$U561),0,I561/$U561)</f>
        <v>181300</v>
      </c>
      <c r="AA561" s="202" t="n">
        <f aca="false">IF(ISERROR(J561/$U561),0,J561/$U561)</f>
        <v>20787000</v>
      </c>
      <c r="AB561" s="199" t="n">
        <f aca="false">SUM(V561:AA561)</f>
        <v>21089200</v>
      </c>
      <c r="AC561" s="202" t="n">
        <f aca="false">IF(ISERROR(L561/$U561),0,L561/$U561)</f>
        <v>187465100</v>
      </c>
    </row>
    <row r="562" customFormat="false" ht="14.65" hidden="true" customHeight="false" outlineLevel="0" collapsed="false">
      <c r="A562" s="195" t="s">
        <v>1003</v>
      </c>
      <c r="B562" s="116" t="s">
        <v>135</v>
      </c>
      <c r="C562" s="196" t="s">
        <v>1102</v>
      </c>
      <c r="D562" s="289" t="s">
        <v>1103</v>
      </c>
      <c r="E562" s="198" t="n">
        <v>0</v>
      </c>
      <c r="F562" s="198" t="n">
        <v>0</v>
      </c>
      <c r="G562" s="198" t="n">
        <v>0</v>
      </c>
      <c r="H562" s="198" t="n">
        <v>0</v>
      </c>
      <c r="I562" s="198" t="n">
        <v>0</v>
      </c>
      <c r="J562" s="198" t="n">
        <v>0</v>
      </c>
      <c r="K562" s="199" t="n">
        <f aca="false">SUM(E562:J562)</f>
        <v>0</v>
      </c>
      <c r="L562" s="198" t="n">
        <v>9767780</v>
      </c>
      <c r="M562" s="29"/>
      <c r="P562" s="223" t="n">
        <f aca="false">K562/$K$25</f>
        <v>0</v>
      </c>
      <c r="Q562" s="224" t="n">
        <f aca="false">RANK(P562,$P$507:$P$568)</f>
        <v>13</v>
      </c>
      <c r="R562" s="279" t="n">
        <f aca="false">L562/$L$25</f>
        <v>0.00140720069645847</v>
      </c>
      <c r="S562" s="224" t="n">
        <f aca="false">RANK(R562,$R$507:$R$568)</f>
        <v>13</v>
      </c>
      <c r="U562" s="290" t="n">
        <f aca="false">VLOOKUP(D562,DVactu!$A$2:$D$198,4,0)</f>
        <v>1</v>
      </c>
      <c r="V562" s="202" t="n">
        <f aca="false">IF(ISERROR(E562/$U562),0,E562/$U562)</f>
        <v>0</v>
      </c>
      <c r="W562" s="202" t="n">
        <f aca="false">IF(ISERROR(F562/$U562),0,F562/$U562)</f>
        <v>0</v>
      </c>
      <c r="X562" s="202" t="n">
        <f aca="false">IF(ISERROR(G562/$U562),0,G562/$U562)</f>
        <v>0</v>
      </c>
      <c r="Y562" s="202" t="n">
        <f aca="false">IF(ISERROR(H562/$U562),0,H562/$U562)</f>
        <v>0</v>
      </c>
      <c r="Z562" s="202" t="n">
        <f aca="false">IF(ISERROR(I562/$U562),0,I562/$U562)</f>
        <v>0</v>
      </c>
      <c r="AA562" s="202" t="n">
        <f aca="false">IF(ISERROR(J562/$U562),0,J562/$U562)</f>
        <v>0</v>
      </c>
      <c r="AB562" s="199" t="n">
        <f aca="false">SUM(V562:AA562)</f>
        <v>0</v>
      </c>
      <c r="AC562" s="202" t="n">
        <f aca="false">IF(ISERROR(L562/$U562),0,L562/$U562)</f>
        <v>9767780</v>
      </c>
    </row>
    <row r="563" customFormat="false" ht="14.65" hidden="true" customHeight="false" outlineLevel="0" collapsed="false">
      <c r="A563" s="195" t="s">
        <v>1003</v>
      </c>
      <c r="B563" s="116" t="s">
        <v>135</v>
      </c>
      <c r="C563" s="196" t="s">
        <v>1104</v>
      </c>
      <c r="D563" s="289" t="s">
        <v>1105</v>
      </c>
      <c r="E563" s="198" t="n">
        <v>0</v>
      </c>
      <c r="F563" s="198" t="n">
        <v>0</v>
      </c>
      <c r="G563" s="198" t="n">
        <v>0</v>
      </c>
      <c r="H563" s="198" t="n">
        <v>0</v>
      </c>
      <c r="I563" s="198" t="n">
        <v>0</v>
      </c>
      <c r="J563" s="198" t="n">
        <v>0</v>
      </c>
      <c r="K563" s="199" t="n">
        <f aca="false">SUM(E563:J563)</f>
        <v>0</v>
      </c>
      <c r="L563" s="198" t="n">
        <v>0</v>
      </c>
      <c r="M563" s="29"/>
      <c r="P563" s="223" t="n">
        <f aca="false">K563/$K$25</f>
        <v>0</v>
      </c>
      <c r="Q563" s="224" t="n">
        <f aca="false">RANK(P563,$P$507:$P$568)</f>
        <v>13</v>
      </c>
      <c r="R563" s="279" t="n">
        <f aca="false">L563/$L$25</f>
        <v>0</v>
      </c>
      <c r="S563" s="224" t="n">
        <f aca="false">RANK(R563,$R$507:$R$568)</f>
        <v>22</v>
      </c>
      <c r="U563" s="290" t="e">
        <f aca="false">VLOOKUP(D563,DVactu!$A$2:$D$198,4,0)</f>
        <v>#N/A</v>
      </c>
      <c r="V563" s="202" t="n">
        <f aca="false">IF(ISERROR(E563/$U563),0,E563/$U563)</f>
        <v>0</v>
      </c>
      <c r="W563" s="202" t="n">
        <f aca="false">IF(ISERROR(F563/$U563),0,F563/$U563)</f>
        <v>0</v>
      </c>
      <c r="X563" s="202" t="n">
        <f aca="false">IF(ISERROR(G563/$U563),0,G563/$U563)</f>
        <v>0</v>
      </c>
      <c r="Y563" s="202" t="n">
        <f aca="false">IF(ISERROR(H563/$U563),0,H563/$U563)</f>
        <v>0</v>
      </c>
      <c r="Z563" s="202" t="n">
        <f aca="false">IF(ISERROR(I563/$U563),0,I563/$U563)</f>
        <v>0</v>
      </c>
      <c r="AA563" s="202" t="n">
        <f aca="false">IF(ISERROR(J563/$U563),0,J563/$U563)</f>
        <v>0</v>
      </c>
      <c r="AB563" s="199" t="n">
        <f aca="false">SUM(V563:AA563)</f>
        <v>0</v>
      </c>
      <c r="AC563" s="202" t="n">
        <f aca="false">IF(ISERROR(L563/$U563),0,L563/$U563)</f>
        <v>0</v>
      </c>
    </row>
    <row r="564" customFormat="false" ht="14.65" hidden="true" customHeight="false" outlineLevel="0" collapsed="false">
      <c r="A564" s="195" t="s">
        <v>1003</v>
      </c>
      <c r="B564" s="116" t="s">
        <v>135</v>
      </c>
      <c r="C564" s="196" t="s">
        <v>1106</v>
      </c>
      <c r="D564" s="289" t="s">
        <v>1107</v>
      </c>
      <c r="E564" s="198" t="n">
        <v>0</v>
      </c>
      <c r="F564" s="198" t="n">
        <v>0</v>
      </c>
      <c r="G564" s="198" t="n">
        <v>0</v>
      </c>
      <c r="H564" s="198" t="n">
        <v>0</v>
      </c>
      <c r="I564" s="198" t="n">
        <v>0</v>
      </c>
      <c r="J564" s="198" t="n">
        <v>0</v>
      </c>
      <c r="K564" s="199" t="n">
        <f aca="false">SUM(E564:J564)</f>
        <v>0</v>
      </c>
      <c r="L564" s="198" t="n">
        <v>93600</v>
      </c>
      <c r="M564" s="29"/>
      <c r="P564" s="223" t="n">
        <f aca="false">K564/$K$25</f>
        <v>0</v>
      </c>
      <c r="Q564" s="224" t="n">
        <f aca="false">RANK(P564,$P$507:$P$568)</f>
        <v>13</v>
      </c>
      <c r="R564" s="279" t="n">
        <f aca="false">L564/$L$25</f>
        <v>1.3484536423682E-005</v>
      </c>
      <c r="S564" s="224" t="n">
        <f aca="false">RANK(R564,$R$507:$R$568)</f>
        <v>19</v>
      </c>
      <c r="U564" s="290" t="n">
        <f aca="false">VLOOKUP(D564,DVactu!$A$2:$D$198,4,0)</f>
        <v>1</v>
      </c>
      <c r="V564" s="202" t="n">
        <f aca="false">IF(ISERROR(E564/$U564),0,E564/$U564)</f>
        <v>0</v>
      </c>
      <c r="W564" s="202" t="n">
        <f aca="false">IF(ISERROR(F564/$U564),0,F564/$U564)</f>
        <v>0</v>
      </c>
      <c r="X564" s="202" t="n">
        <f aca="false">IF(ISERROR(G564/$U564),0,G564/$U564)</f>
        <v>0</v>
      </c>
      <c r="Y564" s="202" t="n">
        <f aca="false">IF(ISERROR(H564/$U564),0,H564/$U564)</f>
        <v>0</v>
      </c>
      <c r="Z564" s="202" t="n">
        <f aca="false">IF(ISERROR(I564/$U564),0,I564/$U564)</f>
        <v>0</v>
      </c>
      <c r="AA564" s="202" t="n">
        <f aca="false">IF(ISERROR(J564/$U564),0,J564/$U564)</f>
        <v>0</v>
      </c>
      <c r="AB564" s="199" t="n">
        <f aca="false">SUM(V564:AA564)</f>
        <v>0</v>
      </c>
      <c r="AC564" s="202" t="n">
        <f aca="false">IF(ISERROR(L564/$U564),0,L564/$U564)</f>
        <v>93600</v>
      </c>
    </row>
    <row r="565" customFormat="false" ht="14.65" hidden="true" customHeight="false" outlineLevel="0" collapsed="false">
      <c r="A565" s="195" t="s">
        <v>1003</v>
      </c>
      <c r="B565" s="116" t="s">
        <v>135</v>
      </c>
      <c r="C565" s="196" t="s">
        <v>1108</v>
      </c>
      <c r="D565" s="289" t="s">
        <v>1109</v>
      </c>
      <c r="E565" s="198" t="n">
        <v>0</v>
      </c>
      <c r="F565" s="198" t="n">
        <v>0</v>
      </c>
      <c r="G565" s="198" t="n">
        <v>0</v>
      </c>
      <c r="H565" s="198" t="n">
        <v>0</v>
      </c>
      <c r="I565" s="198" t="n">
        <v>0</v>
      </c>
      <c r="J565" s="198" t="n">
        <v>0</v>
      </c>
      <c r="K565" s="199" t="n">
        <f aca="false">SUM(E565:J565)</f>
        <v>0</v>
      </c>
      <c r="L565" s="198" t="n">
        <v>0</v>
      </c>
      <c r="M565" s="29"/>
      <c r="P565" s="223" t="n">
        <f aca="false">K565/$K$25</f>
        <v>0</v>
      </c>
      <c r="Q565" s="224" t="n">
        <f aca="false">RANK(P565,$P$507:$P$568)</f>
        <v>13</v>
      </c>
      <c r="R565" s="279" t="n">
        <f aca="false">L565/$L$25</f>
        <v>0</v>
      </c>
      <c r="S565" s="224" t="n">
        <f aca="false">RANK(R565,$R$507:$R$568)</f>
        <v>22</v>
      </c>
      <c r="U565" s="290" t="n">
        <f aca="false">VLOOKUP(D565,DVactu!$A$2:$D$198,4,0)</f>
        <v>1</v>
      </c>
      <c r="V565" s="202" t="n">
        <f aca="false">IF(ISERROR(E565/$U565),0,E565/$U565)</f>
        <v>0</v>
      </c>
      <c r="W565" s="202" t="n">
        <f aca="false">IF(ISERROR(F565/$U565),0,F565/$U565)</f>
        <v>0</v>
      </c>
      <c r="X565" s="202" t="n">
        <f aca="false">IF(ISERROR(G565/$U565),0,G565/$U565)</f>
        <v>0</v>
      </c>
      <c r="Y565" s="202" t="n">
        <f aca="false">IF(ISERROR(H565/$U565),0,H565/$U565)</f>
        <v>0</v>
      </c>
      <c r="Z565" s="202" t="n">
        <f aca="false">IF(ISERROR(I565/$U565),0,I565/$U565)</f>
        <v>0</v>
      </c>
      <c r="AA565" s="202" t="n">
        <f aca="false">IF(ISERROR(J565/$U565),0,J565/$U565)</f>
        <v>0</v>
      </c>
      <c r="AB565" s="199" t="n">
        <f aca="false">SUM(V565:AA565)</f>
        <v>0</v>
      </c>
      <c r="AC565" s="202" t="n">
        <f aca="false">IF(ISERROR(L565/$U565),0,L565/$U565)</f>
        <v>0</v>
      </c>
    </row>
    <row r="566" customFormat="false" ht="12.8" hidden="true" customHeight="false" outlineLevel="0" collapsed="false">
      <c r="A566" s="291" t="s">
        <v>1003</v>
      </c>
      <c r="B566" s="291" t="s">
        <v>135</v>
      </c>
      <c r="C566" s="291" t="s">
        <v>1110</v>
      </c>
      <c r="D566" s="292" t="s">
        <v>1111</v>
      </c>
      <c r="E566" s="293" t="n">
        <v>0</v>
      </c>
      <c r="F566" s="293" t="n">
        <v>0</v>
      </c>
      <c r="G566" s="293" t="n">
        <v>3198000</v>
      </c>
      <c r="H566" s="293" t="n">
        <v>0</v>
      </c>
      <c r="I566" s="293" t="n">
        <v>0</v>
      </c>
      <c r="J566" s="293" t="n">
        <v>0</v>
      </c>
      <c r="K566" s="294" t="n">
        <f aca="false">SUM(E566:J566)</f>
        <v>3198000</v>
      </c>
      <c r="L566" s="293" t="n">
        <v>12702000</v>
      </c>
      <c r="M566" s="295" t="n">
        <f aca="false">K566*$O$15/1000</f>
        <v>22551.23</v>
      </c>
      <c r="P566" s="296" t="n">
        <f aca="false">K566/$K$25</f>
        <v>0.00223254994153435</v>
      </c>
      <c r="Q566" s="297" t="n">
        <f aca="false">RANK(P566,$P$507:$P$568)</f>
        <v>8</v>
      </c>
      <c r="R566" s="279" t="n">
        <f aca="false">L566/$L$25</f>
        <v>0.00182992074416249</v>
      </c>
      <c r="S566" s="297" t="n">
        <f aca="false">RANK(R566,$R$507:$R$568)</f>
        <v>12</v>
      </c>
      <c r="U566" s="290" t="n">
        <f aca="false">VLOOKUP(D566,DVactu!$A$2:$D$198,4,0)</f>
        <v>4.62989522425685</v>
      </c>
      <c r="V566" s="202" t="n">
        <f aca="false">IF(ISERROR(E566/$U566),0,E566/$U566)</f>
        <v>0</v>
      </c>
      <c r="W566" s="202" t="n">
        <f aca="false">IF(ISERROR(F566/$U566),0,F566/$U566)</f>
        <v>0</v>
      </c>
      <c r="X566" s="202" t="n">
        <f aca="false">IF(ISERROR(G566/$U566),0,G566/$U566)</f>
        <v>690728.37399108</v>
      </c>
      <c r="Y566" s="202" t="n">
        <f aca="false">IF(ISERROR(H566/$U566),0,H566/$U566)</f>
        <v>0</v>
      </c>
      <c r="Z566" s="202" t="n">
        <f aca="false">IF(ISERROR(I566/$U566),0,I566/$U566)</f>
        <v>0</v>
      </c>
      <c r="AA566" s="202" t="n">
        <f aca="false">IF(ISERROR(J566/$U566),0,J566/$U566)</f>
        <v>0</v>
      </c>
      <c r="AB566" s="199" t="n">
        <f aca="false">SUM(V566:AA566)</f>
        <v>690728.37399108</v>
      </c>
      <c r="AC566" s="202" t="n">
        <f aca="false">IF(ISERROR(L566/$U566),0,L566/$U566)</f>
        <v>2743474.61114281</v>
      </c>
    </row>
    <row r="567" customFormat="false" ht="14.65" hidden="true" customHeight="false" outlineLevel="0" collapsed="false">
      <c r="A567" s="195" t="s">
        <v>1003</v>
      </c>
      <c r="B567" s="116" t="s">
        <v>135</v>
      </c>
      <c r="C567" s="196" t="s">
        <v>1012</v>
      </c>
      <c r="D567" s="289" t="s">
        <v>1112</v>
      </c>
      <c r="E567" s="198" t="n">
        <v>0</v>
      </c>
      <c r="F567" s="198" t="n">
        <v>0</v>
      </c>
      <c r="G567" s="198" t="n">
        <v>0</v>
      </c>
      <c r="H567" s="198" t="n">
        <v>0</v>
      </c>
      <c r="I567" s="198" t="n">
        <v>0</v>
      </c>
      <c r="J567" s="198" t="n">
        <v>0</v>
      </c>
      <c r="K567" s="199" t="n">
        <f aca="false">SUM(E567:J567)</f>
        <v>0</v>
      </c>
      <c r="L567" s="198" t="n">
        <v>6057750</v>
      </c>
      <c r="M567" s="29"/>
      <c r="P567" s="223" t="n">
        <f aca="false">K567/$K$25</f>
        <v>0</v>
      </c>
      <c r="Q567" s="224" t="n">
        <f aca="false">RANK(P567,$P$507:$P$568)</f>
        <v>13</v>
      </c>
      <c r="R567" s="279" t="n">
        <f aca="false">L567/$L$25</f>
        <v>0.000872713146587176</v>
      </c>
      <c r="S567" s="224" t="n">
        <f aca="false">RANK(R567,$R$507:$R$568)</f>
        <v>14</v>
      </c>
      <c r="U567" s="290" t="n">
        <f aca="false">VLOOKUP(D567,DVactu!$A$2:$D$198,4,0)</f>
        <v>3.77509103322713</v>
      </c>
      <c r="V567" s="202" t="n">
        <f aca="false">IF(ISERROR(E567/$U567),0,E567/$U567)</f>
        <v>0</v>
      </c>
      <c r="W567" s="202" t="n">
        <f aca="false">IF(ISERROR(F567/$U567),0,F567/$U567)</f>
        <v>0</v>
      </c>
      <c r="X567" s="202" t="n">
        <f aca="false">IF(ISERROR(G567/$U567),0,G567/$U567)</f>
        <v>0</v>
      </c>
      <c r="Y567" s="202" t="n">
        <f aca="false">IF(ISERROR(H567/$U567),0,H567/$U567)</f>
        <v>0</v>
      </c>
      <c r="Z567" s="202" t="n">
        <f aca="false">IF(ISERROR(I567/$U567),0,I567/$U567)</f>
        <v>0</v>
      </c>
      <c r="AA567" s="202" t="n">
        <f aca="false">IF(ISERROR(J567/$U567),0,J567/$U567)</f>
        <v>0</v>
      </c>
      <c r="AB567" s="199" t="n">
        <f aca="false">SUM(V567:AA567)</f>
        <v>0</v>
      </c>
      <c r="AC567" s="202" t="n">
        <f aca="false">IF(ISERROR(L567/$U567),0,L567/$U567)</f>
        <v>1604663.29068138</v>
      </c>
    </row>
    <row r="568" customFormat="false" ht="14.9" hidden="true" customHeight="true" outlineLevel="0" collapsed="false">
      <c r="A568" s="195" t="s">
        <v>1003</v>
      </c>
      <c r="B568" s="116" t="s">
        <v>135</v>
      </c>
      <c r="C568" s="196" t="s">
        <v>1113</v>
      </c>
      <c r="D568" s="289" t="s">
        <v>1114</v>
      </c>
      <c r="E568" s="198" t="n">
        <v>0</v>
      </c>
      <c r="F568" s="198" t="n">
        <v>0</v>
      </c>
      <c r="G568" s="198" t="n">
        <v>0</v>
      </c>
      <c r="H568" s="198" t="n">
        <v>0</v>
      </c>
      <c r="I568" s="198" t="n">
        <v>0</v>
      </c>
      <c r="J568" s="198" t="n">
        <v>0</v>
      </c>
      <c r="K568" s="199" t="n">
        <f aca="false">SUM(E568:J568)</f>
        <v>0</v>
      </c>
      <c r="L568" s="198" t="n">
        <v>0</v>
      </c>
      <c r="M568" s="29"/>
      <c r="P568" s="223" t="n">
        <f aca="false">K568/$K$25</f>
        <v>0</v>
      </c>
      <c r="Q568" s="224" t="n">
        <f aca="false">RANK(P568,$P$507:$P$568)</f>
        <v>13</v>
      </c>
      <c r="R568" s="279" t="n">
        <f aca="false">L568/$L$25</f>
        <v>0</v>
      </c>
      <c r="S568" s="224" t="n">
        <f aca="false">RANK(R568,$R$507:$R$568)</f>
        <v>22</v>
      </c>
      <c r="U568" s="290" t="e">
        <f aca="false">VLOOKUP(D568,DVactu!$A$2:$D$198,4,0)</f>
        <v>#N/A</v>
      </c>
      <c r="V568" s="202" t="n">
        <f aca="false">IF(ISERROR(E568/$U568),0,E568/$U568)</f>
        <v>0</v>
      </c>
      <c r="W568" s="202" t="n">
        <f aca="false">IF(ISERROR(F568/$U568),0,F568/$U568)</f>
        <v>0</v>
      </c>
      <c r="X568" s="202" t="n">
        <f aca="false">IF(ISERROR(G568/$U568),0,G568/$U568)</f>
        <v>0</v>
      </c>
      <c r="Y568" s="202" t="n">
        <f aca="false">IF(ISERROR(H568/$U568),0,H568/$U568)</f>
        <v>0</v>
      </c>
      <c r="Z568" s="202" t="n">
        <f aca="false">IF(ISERROR(I568/$U568),0,I568/$U568)</f>
        <v>0</v>
      </c>
      <c r="AA568" s="202" t="n">
        <f aca="false">IF(ISERROR(J568/$U568),0,J568/$U568)</f>
        <v>0</v>
      </c>
      <c r="AB568" s="199" t="n">
        <f aca="false">SUM(V568:AA568)</f>
        <v>0</v>
      </c>
      <c r="AC568" s="202" t="n">
        <f aca="false">IF(ISERROR(L568/$U568),0,L568/$U568)</f>
        <v>0</v>
      </c>
    </row>
    <row r="569" customFormat="false" ht="25.55" hidden="false" customHeight="true" outlineLevel="0" collapsed="false">
      <c r="D569" s="0"/>
    </row>
    <row r="570" customFormat="false" ht="37.75" hidden="false" customHeight="true" outlineLevel="0" collapsed="false">
      <c r="A570" s="302" t="s">
        <v>1115</v>
      </c>
      <c r="B570" s="302"/>
      <c r="C570" s="302"/>
      <c r="D570" s="302"/>
      <c r="E570" s="302"/>
      <c r="F570" s="302"/>
      <c r="G570" s="302"/>
      <c r="H570" s="302"/>
      <c r="I570" s="302"/>
      <c r="J570" s="302"/>
      <c r="K570" s="302"/>
    </row>
    <row r="571" customFormat="false" ht="40.5" hidden="false" customHeight="true" outlineLevel="0" collapsed="false">
      <c r="D571" s="303"/>
      <c r="E571" s="304" t="s">
        <v>59</v>
      </c>
      <c r="F571" s="304" t="s">
        <v>60</v>
      </c>
      <c r="G571" s="304" t="s">
        <v>61</v>
      </c>
      <c r="H571" s="304" t="s">
        <v>62</v>
      </c>
      <c r="I571" s="304" t="s">
        <v>63</v>
      </c>
      <c r="J571" s="304" t="s">
        <v>64</v>
      </c>
      <c r="K571" s="304" t="s">
        <v>65</v>
      </c>
      <c r="L571" s="304" t="s">
        <v>67</v>
      </c>
      <c r="M571" s="119" t="s">
        <v>90</v>
      </c>
      <c r="N571" s="119" t="s">
        <v>91</v>
      </c>
      <c r="U571" s="303"/>
      <c r="V571" s="304" t="s">
        <v>59</v>
      </c>
      <c r="W571" s="304" t="s">
        <v>60</v>
      </c>
      <c r="X571" s="304" t="s">
        <v>61</v>
      </c>
      <c r="Y571" s="304" t="s">
        <v>62</v>
      </c>
      <c r="Z571" s="304" t="s">
        <v>63</v>
      </c>
      <c r="AA571" s="304" t="s">
        <v>64</v>
      </c>
      <c r="AB571" s="304" t="s">
        <v>65</v>
      </c>
      <c r="AC571" s="304" t="s">
        <v>67</v>
      </c>
    </row>
    <row r="572" customFormat="false" ht="12.8" hidden="false" customHeight="false" outlineLevel="0" collapsed="false">
      <c r="A572" s="227" t="s">
        <v>216</v>
      </c>
      <c r="B572" s="227" t="s">
        <v>217</v>
      </c>
      <c r="C572" s="227" t="s">
        <v>218</v>
      </c>
      <c r="D572" s="228" t="s">
        <v>236</v>
      </c>
      <c r="E572" s="229" t="n">
        <v>288000</v>
      </c>
      <c r="F572" s="229" t="n">
        <v>0</v>
      </c>
      <c r="G572" s="229" t="n">
        <v>2167200</v>
      </c>
      <c r="H572" s="229" t="n">
        <v>19987798.86</v>
      </c>
      <c r="I572" s="229" t="n">
        <v>15132600</v>
      </c>
      <c r="J572" s="229" t="n">
        <v>28495638</v>
      </c>
      <c r="K572" s="230" t="n">
        <f aca="false">SUM(E572:J572)</f>
        <v>66071236.86</v>
      </c>
      <c r="L572" s="229" t="n">
        <v>1057116787.66</v>
      </c>
      <c r="M572" s="305" t="n">
        <f aca="false">K572*$O$15/1000</f>
        <v>465912.3385911</v>
      </c>
      <c r="N572" s="305" t="n">
        <f aca="false">L572*$O$15/1000</f>
        <v>7454435.21431577</v>
      </c>
      <c r="U572" s="226" t="n">
        <f aca="false">VLOOKUP(D572,DVactu!$A$2:$D$198,4,0)</f>
        <v>17.9837146326911</v>
      </c>
      <c r="V572" s="202" t="n">
        <f aca="false">E572/U572</f>
        <v>16014.48899086</v>
      </c>
      <c r="W572" s="202" t="n">
        <f aca="false">F572/$U572</f>
        <v>0</v>
      </c>
      <c r="X572" s="202" t="n">
        <f aca="false">G572/$U572</f>
        <v>120509.029656222</v>
      </c>
      <c r="Y572" s="202" t="n">
        <f aca="false">H572/$U572</f>
        <v>1111438.83609373</v>
      </c>
      <c r="Z572" s="202" t="n">
        <f aca="false">I572/$U572</f>
        <v>841461.305913502</v>
      </c>
      <c r="AA572" s="202" t="n">
        <f aca="false">J572/$U572</f>
        <v>1584524.58693935</v>
      </c>
      <c r="AB572" s="199" t="n">
        <f aca="false">SUM(V572:AA572)</f>
        <v>3673948.24759366</v>
      </c>
      <c r="AC572" s="202" t="n">
        <f aca="false">L572/$U572</f>
        <v>58781892.9098416</v>
      </c>
    </row>
    <row r="573" customFormat="false" ht="12.8" hidden="false" customHeight="false" outlineLevel="0" collapsed="false">
      <c r="A573" s="227" t="s">
        <v>216</v>
      </c>
      <c r="B573" s="227" t="s">
        <v>217</v>
      </c>
      <c r="C573" s="227" t="s">
        <v>222</v>
      </c>
      <c r="D573" s="228" t="s">
        <v>238</v>
      </c>
      <c r="E573" s="229" t="n">
        <v>180000</v>
      </c>
      <c r="F573" s="229" t="n">
        <v>0</v>
      </c>
      <c r="G573" s="229" t="n">
        <v>648000</v>
      </c>
      <c r="H573" s="229" t="n">
        <v>5324400</v>
      </c>
      <c r="I573" s="229" t="n">
        <v>2646000</v>
      </c>
      <c r="J573" s="229" t="n">
        <v>3783600</v>
      </c>
      <c r="K573" s="230" t="n">
        <f aca="false">SUM(E573:J573)</f>
        <v>12582000</v>
      </c>
      <c r="L573" s="229" t="n">
        <v>841224312</v>
      </c>
      <c r="M573" s="305" t="n">
        <f aca="false">K573*$O$15/1000</f>
        <v>88724.07</v>
      </c>
      <c r="N573" s="305" t="n">
        <f aca="false">L573*$O$15/1000</f>
        <v>5932033.44012</v>
      </c>
      <c r="U573" s="226" t="n">
        <f aca="false">VLOOKUP(D573,DVactu!$A$2:$D$198,4,0)</f>
        <v>17.9837146326911</v>
      </c>
      <c r="V573" s="202" t="n">
        <f aca="false">E573/U573</f>
        <v>10009.0556192875</v>
      </c>
      <c r="W573" s="202" t="n">
        <f aca="false">F573/$U573</f>
        <v>0</v>
      </c>
      <c r="X573" s="202" t="n">
        <f aca="false">G573/$U573</f>
        <v>36032.6002294351</v>
      </c>
      <c r="Y573" s="202" t="n">
        <f aca="false">H573/$U573</f>
        <v>296067.865218525</v>
      </c>
      <c r="Z573" s="202" t="n">
        <f aca="false">I573/$U573</f>
        <v>147133.117603527</v>
      </c>
      <c r="AA573" s="202" t="n">
        <f aca="false">J573/$U573</f>
        <v>210390.349117424</v>
      </c>
      <c r="AB573" s="199" t="n">
        <f aca="false">SUM(V573:AA573)</f>
        <v>699632.987788197</v>
      </c>
      <c r="AC573" s="202" t="n">
        <f aca="false">L573/$U573</f>
        <v>46777005.1505826</v>
      </c>
    </row>
    <row r="574" customFormat="false" ht="12.8" hidden="false" customHeight="false" outlineLevel="0" collapsed="false">
      <c r="A574" s="227" t="s">
        <v>216</v>
      </c>
      <c r="B574" s="227" t="s">
        <v>142</v>
      </c>
      <c r="C574" s="227" t="s">
        <v>173</v>
      </c>
      <c r="D574" s="228" t="s">
        <v>323</v>
      </c>
      <c r="E574" s="229" t="n">
        <v>10453500</v>
      </c>
      <c r="F574" s="229" t="n">
        <v>8635500</v>
      </c>
      <c r="G574" s="229" t="n">
        <v>19089000</v>
      </c>
      <c r="H574" s="229" t="n">
        <v>66811500</v>
      </c>
      <c r="I574" s="229" t="n">
        <v>39996000</v>
      </c>
      <c r="J574" s="229" t="n">
        <v>28179000</v>
      </c>
      <c r="K574" s="230" t="n">
        <f aca="false">SUM(E574:J574)</f>
        <v>173164500</v>
      </c>
      <c r="L574" s="229" t="n">
        <v>2498386500</v>
      </c>
      <c r="M574" s="305" t="n">
        <f aca="false">K574*$O$15/1000</f>
        <v>1221098.3325</v>
      </c>
      <c r="N574" s="305" t="n">
        <f aca="false">L574*$O$15/1000</f>
        <v>17617788.8025</v>
      </c>
      <c r="U574" s="226" t="n">
        <f aca="false">VLOOKUP(D574,DVactu!$A$2:$D$198,4,0)</f>
        <v>12.652295607854</v>
      </c>
      <c r="V574" s="202" t="n">
        <f aca="false">E574/U574</f>
        <v>826213.702556153</v>
      </c>
      <c r="W574" s="202" t="n">
        <f aca="false">F574/$U574</f>
        <v>682524.36298117</v>
      </c>
      <c r="X574" s="202" t="n">
        <f aca="false">G574/$U574</f>
        <v>1508738.06553732</v>
      </c>
      <c r="Y574" s="202" t="n">
        <f aca="false">H574/$U574</f>
        <v>5280583.22938063</v>
      </c>
      <c r="Z574" s="202" t="n">
        <f aca="false">I574/$U574</f>
        <v>3161165.47064963</v>
      </c>
      <c r="AA574" s="202" t="n">
        <f aca="false">J574/$U574</f>
        <v>2227184.76341224</v>
      </c>
      <c r="AB574" s="199" t="n">
        <f aca="false">SUM(V574:AA574)</f>
        <v>13686409.5945171</v>
      </c>
      <c r="AC574" s="202" t="n">
        <f aca="false">L574/$U574</f>
        <v>197465074.91092</v>
      </c>
    </row>
    <row r="575" customFormat="false" ht="19.3" hidden="false" customHeight="false" outlineLevel="0" collapsed="false">
      <c r="A575" s="227" t="s">
        <v>216</v>
      </c>
      <c r="B575" s="227" t="s">
        <v>142</v>
      </c>
      <c r="C575" s="227" t="s">
        <v>324</v>
      </c>
      <c r="D575" s="228" t="s">
        <v>325</v>
      </c>
      <c r="E575" s="229" t="n">
        <v>1283735.2</v>
      </c>
      <c r="F575" s="229" t="n">
        <v>877948.4</v>
      </c>
      <c r="G575" s="229" t="n">
        <v>11074060</v>
      </c>
      <c r="H575" s="229" t="n">
        <v>14965808</v>
      </c>
      <c r="I575" s="229" t="n">
        <v>7821125</v>
      </c>
      <c r="J575" s="229" t="n">
        <v>6893944</v>
      </c>
      <c r="K575" s="230" t="n">
        <f aca="false">SUM(E575:J575)</f>
        <v>42916620.6</v>
      </c>
      <c r="L575" s="229" t="n">
        <v>1044893837.5</v>
      </c>
      <c r="M575" s="305" t="n">
        <f aca="false">K575*$O$15/1000</f>
        <v>302633.702931</v>
      </c>
      <c r="N575" s="305" t="n">
        <f aca="false">L575*$O$15/1000</f>
        <v>7368243.04410417</v>
      </c>
      <c r="U575" s="226" t="n">
        <f aca="false">VLOOKUP(D575,DVactu!$A$2:$D$198,4,0)</f>
        <v>12.652295607854</v>
      </c>
      <c r="V575" s="202" t="n">
        <f aca="false">E575/U575</f>
        <v>101462.630955533</v>
      </c>
      <c r="W575" s="202" t="n">
        <f aca="false">F575/$U575</f>
        <v>69390.4432216243</v>
      </c>
      <c r="X575" s="202" t="n">
        <f aca="false">G575/$U575</f>
        <v>875260.928390394</v>
      </c>
      <c r="Y575" s="202" t="n">
        <f aca="false">H575/$U575</f>
        <v>1182853.17256656</v>
      </c>
      <c r="Z575" s="202" t="n">
        <f aca="false">I575/$U575</f>
        <v>618158.573148179</v>
      </c>
      <c r="AA575" s="202" t="n">
        <f aca="false">J575/$U575</f>
        <v>544876.930927897</v>
      </c>
      <c r="AB575" s="199" t="n">
        <f aca="false">SUM(V575:AA575)</f>
        <v>3392002.67921018</v>
      </c>
      <c r="AC575" s="202" t="n">
        <f aca="false">L575/$U575</f>
        <v>82585316.5216417</v>
      </c>
    </row>
    <row r="576" customFormat="false" ht="12.8" hidden="false" customHeight="false" outlineLevel="0" collapsed="false">
      <c r="A576" s="195" t="s">
        <v>216</v>
      </c>
      <c r="B576" s="116" t="s">
        <v>142</v>
      </c>
      <c r="C576" s="196" t="s">
        <v>335</v>
      </c>
      <c r="D576" s="222" t="s">
        <v>336</v>
      </c>
      <c r="E576" s="198" t="n">
        <v>0</v>
      </c>
      <c r="F576" s="198" t="n">
        <v>0</v>
      </c>
      <c r="G576" s="198" t="n">
        <v>0</v>
      </c>
      <c r="H576" s="198" t="n">
        <v>0</v>
      </c>
      <c r="I576" s="198" t="n">
        <v>0</v>
      </c>
      <c r="J576" s="198" t="n">
        <v>0</v>
      </c>
      <c r="K576" s="199" t="n">
        <f aca="false">SUM(E576:J576)</f>
        <v>0</v>
      </c>
      <c r="L576" s="198" t="n">
        <v>3181500</v>
      </c>
      <c r="N576" s="305" t="n">
        <f aca="false">L576*$O$15/1000</f>
        <v>22434.8775</v>
      </c>
      <c r="U576" s="226" t="n">
        <f aca="false">VLOOKUP(D576,DVactu!$A$2:$D$198,4,0)</f>
        <v>9.7604767109183</v>
      </c>
      <c r="V576" s="202" t="n">
        <f aca="false">E576/U576</f>
        <v>0</v>
      </c>
      <c r="W576" s="202" t="n">
        <f aca="false">F576/$U576</f>
        <v>0</v>
      </c>
      <c r="X576" s="202" t="n">
        <f aca="false">G576/$U576</f>
        <v>0</v>
      </c>
      <c r="Y576" s="202" t="n">
        <f aca="false">H576/$U576</f>
        <v>0</v>
      </c>
      <c r="Z576" s="202" t="n">
        <f aca="false">I576/$U576</f>
        <v>0</v>
      </c>
      <c r="AA576" s="202" t="n">
        <f aca="false">J576/$U576</f>
        <v>0</v>
      </c>
      <c r="AB576" s="199" t="n">
        <f aca="false">SUM(V576:AA576)</f>
        <v>0</v>
      </c>
      <c r="AC576" s="202" t="n">
        <f aca="false">L576/$U576</f>
        <v>325957.439808355</v>
      </c>
    </row>
    <row r="577" customFormat="false" ht="12.8" hidden="false" customHeight="false" outlineLevel="0" collapsed="false">
      <c r="A577" s="227" t="s">
        <v>216</v>
      </c>
      <c r="B577" s="227" t="s">
        <v>142</v>
      </c>
      <c r="C577" s="227" t="s">
        <v>337</v>
      </c>
      <c r="D577" s="228" t="s">
        <v>338</v>
      </c>
      <c r="E577" s="229" t="n">
        <v>454500</v>
      </c>
      <c r="F577" s="229" t="n">
        <v>454500</v>
      </c>
      <c r="G577" s="229" t="n">
        <v>454500</v>
      </c>
      <c r="H577" s="229" t="n">
        <v>909000</v>
      </c>
      <c r="I577" s="229" t="n">
        <v>909000</v>
      </c>
      <c r="J577" s="229" t="n">
        <v>0</v>
      </c>
      <c r="K577" s="230" t="n">
        <f aca="false">SUM(E577:J577)</f>
        <v>3181500</v>
      </c>
      <c r="L577" s="229" t="n">
        <v>214093042</v>
      </c>
      <c r="M577" s="305" t="n">
        <f aca="false">K577*$O$15/1000</f>
        <v>22434.8775</v>
      </c>
      <c r="N577" s="305" t="n">
        <f aca="false">L577*$O$15/1000</f>
        <v>1509712.76783667</v>
      </c>
      <c r="U577" s="226" t="n">
        <f aca="false">VLOOKUP(D577,DVactu!$A$2:$D$198,4,0)</f>
        <v>12.652295607854</v>
      </c>
      <c r="V577" s="202" t="n">
        <f aca="false">E577/U577</f>
        <v>35922.3348937458</v>
      </c>
      <c r="W577" s="202" t="n">
        <f aca="false">F577/$U577</f>
        <v>35922.3348937458</v>
      </c>
      <c r="X577" s="202" t="n">
        <f aca="false">G577/$U577</f>
        <v>35922.3348937458</v>
      </c>
      <c r="Y577" s="202" t="n">
        <f aca="false">H577/$U577</f>
        <v>71844.6697874915</v>
      </c>
      <c r="Z577" s="202" t="n">
        <f aca="false">I577/$U577</f>
        <v>71844.6697874915</v>
      </c>
      <c r="AA577" s="202" t="n">
        <f aca="false">J577/$U577</f>
        <v>0</v>
      </c>
      <c r="AB577" s="199" t="n">
        <f aca="false">SUM(V577:AA577)</f>
        <v>251456.34425622</v>
      </c>
      <c r="AC577" s="202" t="n">
        <f aca="false">L577/$U577</f>
        <v>16921280.424961</v>
      </c>
    </row>
    <row r="578" customFormat="false" ht="19.4" hidden="false" customHeight="false" outlineLevel="0" collapsed="false">
      <c r="A578" s="195" t="s">
        <v>216</v>
      </c>
      <c r="B578" s="116" t="s">
        <v>142</v>
      </c>
      <c r="C578" s="196" t="s">
        <v>345</v>
      </c>
      <c r="D578" s="222" t="s">
        <v>346</v>
      </c>
      <c r="E578" s="198" t="n">
        <v>0</v>
      </c>
      <c r="F578" s="198" t="n">
        <v>0</v>
      </c>
      <c r="G578" s="198" t="n">
        <v>0</v>
      </c>
      <c r="H578" s="198" t="n">
        <v>0</v>
      </c>
      <c r="I578" s="198" t="n">
        <v>0</v>
      </c>
      <c r="J578" s="198" t="n">
        <v>0</v>
      </c>
      <c r="K578" s="199" t="n">
        <f aca="false">SUM(E578:J578)</f>
        <v>0</v>
      </c>
      <c r="L578" s="198" t="n">
        <v>1508</v>
      </c>
      <c r="N578" s="305" t="n">
        <f aca="false">L578*$O$15/1000</f>
        <v>10.6339133333333</v>
      </c>
      <c r="U578" s="226" t="n">
        <f aca="false">VLOOKUP(D578,DVactu!$A$2:$D$198,4,0)</f>
        <v>9.7604767109183</v>
      </c>
      <c r="V578" s="202" t="n">
        <f aca="false">E578/U578</f>
        <v>0</v>
      </c>
      <c r="W578" s="202" t="n">
        <f aca="false">F578/$U578</f>
        <v>0</v>
      </c>
      <c r="X578" s="202" t="n">
        <f aca="false">G578/$U578</f>
        <v>0</v>
      </c>
      <c r="Y578" s="202" t="n">
        <f aca="false">H578/$U578</f>
        <v>0</v>
      </c>
      <c r="Z578" s="202" t="n">
        <f aca="false">I578/$U578</f>
        <v>0</v>
      </c>
      <c r="AA578" s="202" t="n">
        <f aca="false">J578/$U578</f>
        <v>0</v>
      </c>
      <c r="AB578" s="199" t="n">
        <f aca="false">SUM(V578:AA578)</f>
        <v>0</v>
      </c>
      <c r="AC578" s="202" t="n">
        <f aca="false">L578/$U578</f>
        <v>154.500650394782</v>
      </c>
    </row>
    <row r="579" customFormat="false" ht="14.65" hidden="false" customHeight="false" outlineLevel="0" collapsed="false">
      <c r="A579" s="195" t="s">
        <v>216</v>
      </c>
      <c r="B579" s="116" t="s">
        <v>142</v>
      </c>
      <c r="C579" s="196" t="s">
        <v>369</v>
      </c>
      <c r="D579" s="222" t="s">
        <v>370</v>
      </c>
      <c r="E579" s="198" t="n">
        <v>0</v>
      </c>
      <c r="F579" s="198" t="n">
        <v>0</v>
      </c>
      <c r="G579" s="198" t="n">
        <v>0</v>
      </c>
      <c r="H579" s="198" t="n">
        <v>0</v>
      </c>
      <c r="I579" s="198" t="n">
        <v>0</v>
      </c>
      <c r="J579" s="198" t="n">
        <v>0</v>
      </c>
      <c r="K579" s="199" t="n">
        <f aca="false">SUM(E579:J579)</f>
        <v>0</v>
      </c>
      <c r="L579" s="198" t="n">
        <v>0</v>
      </c>
      <c r="U579" s="226" t="n">
        <f aca="false">VLOOKUP(D579,DVactu!$A$2:$D$198,4,0)</f>
        <v>17.9837146326911</v>
      </c>
      <c r="V579" s="202" t="n">
        <f aca="false">E579/U579</f>
        <v>0</v>
      </c>
      <c r="W579" s="202" t="n">
        <f aca="false">F579/$U579</f>
        <v>0</v>
      </c>
      <c r="X579" s="202" t="n">
        <f aca="false">G579/$U579</f>
        <v>0</v>
      </c>
      <c r="Y579" s="202" t="n">
        <f aca="false">H579/$U579</f>
        <v>0</v>
      </c>
      <c r="Z579" s="202" t="n">
        <f aca="false">I579/$U579</f>
        <v>0</v>
      </c>
      <c r="AA579" s="202" t="n">
        <f aca="false">J579/$U579</f>
        <v>0</v>
      </c>
      <c r="AB579" s="199" t="n">
        <f aca="false">SUM(V579:AA579)</f>
        <v>0</v>
      </c>
      <c r="AC579" s="202" t="n">
        <f aca="false">L579/$U579</f>
        <v>0</v>
      </c>
    </row>
    <row r="580" customFormat="false" ht="12.8" hidden="false" customHeight="false" outlineLevel="0" collapsed="false">
      <c r="A580" s="195" t="s">
        <v>216</v>
      </c>
      <c r="B580" s="116" t="s">
        <v>142</v>
      </c>
      <c r="C580" s="196" t="s">
        <v>379</v>
      </c>
      <c r="D580" s="222" t="s">
        <v>380</v>
      </c>
      <c r="E580" s="198" t="n">
        <v>0</v>
      </c>
      <c r="F580" s="198" t="n">
        <v>0</v>
      </c>
      <c r="G580" s="198" t="n">
        <v>0</v>
      </c>
      <c r="H580" s="198" t="n">
        <v>0</v>
      </c>
      <c r="I580" s="198" t="n">
        <v>0</v>
      </c>
      <c r="J580" s="198" t="n">
        <v>0</v>
      </c>
      <c r="K580" s="199" t="n">
        <f aca="false">SUM(E580:J580)</f>
        <v>0</v>
      </c>
      <c r="L580" s="198" t="n">
        <v>4545000</v>
      </c>
      <c r="N580" s="305" t="n">
        <f aca="false">L580*$O$15/1000</f>
        <v>32049.825</v>
      </c>
      <c r="U580" s="226" t="n">
        <f aca="false">VLOOKUP(D580,DVactu!$A$2:$D$198,4,0)</f>
        <v>14.1339393987664</v>
      </c>
      <c r="V580" s="202" t="n">
        <f aca="false">E580/U580</f>
        <v>0</v>
      </c>
      <c r="W580" s="202" t="n">
        <f aca="false">F580/$U580</f>
        <v>0</v>
      </c>
      <c r="X580" s="202" t="n">
        <f aca="false">G580/$U580</f>
        <v>0</v>
      </c>
      <c r="Y580" s="202" t="n">
        <f aca="false">H580/$U580</f>
        <v>0</v>
      </c>
      <c r="Z580" s="202" t="n">
        <f aca="false">I580/$U580</f>
        <v>0</v>
      </c>
      <c r="AA580" s="202" t="n">
        <f aca="false">J580/$U580</f>
        <v>0</v>
      </c>
      <c r="AB580" s="199" t="n">
        <f aca="false">SUM(V580:AA580)</f>
        <v>0</v>
      </c>
      <c r="AC580" s="202" t="n">
        <f aca="false">L580/$U580</f>
        <v>321566.39927271</v>
      </c>
    </row>
    <row r="581" customFormat="false" ht="19.4" hidden="false" customHeight="false" outlineLevel="0" collapsed="false">
      <c r="A581" s="195" t="s">
        <v>216</v>
      </c>
      <c r="B581" s="116" t="s">
        <v>142</v>
      </c>
      <c r="C581" s="196" t="s">
        <v>391</v>
      </c>
      <c r="D581" s="222" t="s">
        <v>392</v>
      </c>
      <c r="E581" s="198" t="n">
        <v>0</v>
      </c>
      <c r="F581" s="198" t="n">
        <v>0</v>
      </c>
      <c r="G581" s="198" t="n">
        <v>0</v>
      </c>
      <c r="H581" s="198" t="n">
        <v>0</v>
      </c>
      <c r="I581" s="198" t="n">
        <v>4500</v>
      </c>
      <c r="J581" s="198" t="n">
        <v>0</v>
      </c>
      <c r="K581" s="199" t="n">
        <f aca="false">SUM(E581:J581)</f>
        <v>4500</v>
      </c>
      <c r="L581" s="198" t="n">
        <v>3537704</v>
      </c>
      <c r="M581" s="305" t="n">
        <f aca="false">K581*$O$15/1000</f>
        <v>31.7325</v>
      </c>
      <c r="N581" s="305" t="n">
        <f aca="false">L581*$O$15/1000</f>
        <v>24946.7093733333</v>
      </c>
      <c r="U581" s="226" t="n">
        <f aca="false">VLOOKUP(D581,DVactu!$A$2:$D$198,4,0)</f>
        <v>12.1183874321681</v>
      </c>
      <c r="V581" s="202" t="n">
        <f aca="false">E581/U581</f>
        <v>0</v>
      </c>
      <c r="W581" s="202" t="n">
        <f aca="false">F581/$U581</f>
        <v>0</v>
      </c>
      <c r="X581" s="202" t="n">
        <f aca="false">G581/$U581</f>
        <v>0</v>
      </c>
      <c r="Y581" s="202" t="n">
        <f aca="false">H581/$U581</f>
        <v>0</v>
      </c>
      <c r="Z581" s="202" t="n">
        <f aca="false">I581/$U581</f>
        <v>371.336535094992</v>
      </c>
      <c r="AA581" s="202" t="n">
        <f aca="false">J581/$U581</f>
        <v>0</v>
      </c>
      <c r="AB581" s="199" t="n">
        <f aca="false">SUM(V581:AA581)</f>
        <v>371.336535094992</v>
      </c>
      <c r="AC581" s="202" t="n">
        <f aca="false">L581/$U581</f>
        <v>291928.610122599</v>
      </c>
    </row>
    <row r="582" customFormat="false" ht="12.8" hidden="false" customHeight="false" outlineLevel="0" collapsed="false">
      <c r="A582" s="195" t="s">
        <v>216</v>
      </c>
      <c r="B582" s="116" t="s">
        <v>142</v>
      </c>
      <c r="C582" s="196" t="s">
        <v>393</v>
      </c>
      <c r="D582" s="222" t="s">
        <v>394</v>
      </c>
      <c r="E582" s="198" t="n">
        <v>0</v>
      </c>
      <c r="F582" s="198" t="n">
        <v>0</v>
      </c>
      <c r="G582" s="198" t="n">
        <v>0</v>
      </c>
      <c r="H582" s="198" t="n">
        <v>0</v>
      </c>
      <c r="I582" s="198" t="n">
        <v>0</v>
      </c>
      <c r="J582" s="198" t="n">
        <v>454500</v>
      </c>
      <c r="K582" s="199" t="n">
        <f aca="false">SUM(E582:J582)</f>
        <v>454500</v>
      </c>
      <c r="L582" s="198" t="n">
        <v>19089000</v>
      </c>
      <c r="M582" s="305" t="n">
        <f aca="false">K582*$O$15/1000</f>
        <v>3204.9825</v>
      </c>
      <c r="N582" s="305" t="n">
        <f aca="false">L582*$O$15/1000</f>
        <v>134609.265</v>
      </c>
      <c r="U582" s="226" t="n">
        <f aca="false">VLOOKUP(D582,DVactu!$A$2:$D$198,4,0)</f>
        <v>12.652295607854</v>
      </c>
      <c r="V582" s="202" t="n">
        <f aca="false">E582/U582</f>
        <v>0</v>
      </c>
      <c r="W582" s="202" t="n">
        <f aca="false">F582/$U582</f>
        <v>0</v>
      </c>
      <c r="X582" s="202" t="n">
        <f aca="false">G582/$U582</f>
        <v>0</v>
      </c>
      <c r="Y582" s="202" t="n">
        <f aca="false">H582/$U582</f>
        <v>0</v>
      </c>
      <c r="Z582" s="202" t="n">
        <f aca="false">I582/$U582</f>
        <v>0</v>
      </c>
      <c r="AA582" s="202" t="n">
        <f aca="false">J582/$U582</f>
        <v>35922.3348937458</v>
      </c>
      <c r="AB582" s="199" t="n">
        <f aca="false">SUM(V582:AA582)</f>
        <v>35922.3348937458</v>
      </c>
      <c r="AC582" s="202" t="n">
        <f aca="false">L582/$U582</f>
        <v>1508738.06553732</v>
      </c>
    </row>
    <row r="583" customFormat="false" ht="14.65" hidden="false" customHeight="false" outlineLevel="0" collapsed="false">
      <c r="A583" s="195" t="s">
        <v>216</v>
      </c>
      <c r="B583" s="116" t="s">
        <v>142</v>
      </c>
      <c r="C583" s="196" t="s">
        <v>403</v>
      </c>
      <c r="D583" s="222" t="s">
        <v>404</v>
      </c>
      <c r="E583" s="198" t="n">
        <v>0</v>
      </c>
      <c r="F583" s="198" t="n">
        <v>0</v>
      </c>
      <c r="G583" s="198" t="n">
        <v>0</v>
      </c>
      <c r="H583" s="198" t="n">
        <v>0</v>
      </c>
      <c r="I583" s="198" t="n">
        <v>0</v>
      </c>
      <c r="J583" s="198" t="n">
        <v>0</v>
      </c>
      <c r="K583" s="199" t="n">
        <f aca="false">SUM(E583:J583)</f>
        <v>0</v>
      </c>
      <c r="L583" s="198" t="n">
        <v>0</v>
      </c>
      <c r="U583" s="226" t="n">
        <f aca="false">VLOOKUP(D583,DVactu!$A$2:$D$198,4,0)</f>
        <v>17.9837146326911</v>
      </c>
      <c r="V583" s="202" t="n">
        <f aca="false">E583/U583</f>
        <v>0</v>
      </c>
      <c r="W583" s="202" t="n">
        <f aca="false">F583/$U583</f>
        <v>0</v>
      </c>
      <c r="X583" s="202" t="n">
        <f aca="false">G583/$U583</f>
        <v>0</v>
      </c>
      <c r="Y583" s="202" t="n">
        <f aca="false">H583/$U583</f>
        <v>0</v>
      </c>
      <c r="Z583" s="202" t="n">
        <f aca="false">I583/$U583</f>
        <v>0</v>
      </c>
      <c r="AA583" s="202" t="n">
        <f aca="false">J583/$U583</f>
        <v>0</v>
      </c>
      <c r="AB583" s="199" t="n">
        <f aca="false">SUM(V583:AA583)</f>
        <v>0</v>
      </c>
      <c r="AC583" s="202" t="n">
        <f aca="false">L583/$U583</f>
        <v>0</v>
      </c>
    </row>
    <row r="584" customFormat="false" ht="25.55" hidden="false" customHeight="true" outlineLevel="0" collapsed="false">
      <c r="C584" s="196"/>
      <c r="D584" s="306" t="s">
        <v>110</v>
      </c>
      <c r="E584" s="307" t="n">
        <f aca="false">SUM(E572:E583)</f>
        <v>12659735.2</v>
      </c>
      <c r="F584" s="307" t="n">
        <f aca="false">SUM(F572:F583)</f>
        <v>9967948.4</v>
      </c>
      <c r="G584" s="307" t="n">
        <f aca="false">SUM(G572:G583)</f>
        <v>33432760</v>
      </c>
      <c r="H584" s="307" t="n">
        <f aca="false">SUM(H572:H583)</f>
        <v>107998506.86</v>
      </c>
      <c r="I584" s="307" t="n">
        <f aca="false">SUM(I572:I583)</f>
        <v>66509225</v>
      </c>
      <c r="J584" s="307" t="n">
        <f aca="false">SUM(J572:J583)</f>
        <v>67806682</v>
      </c>
      <c r="K584" s="308" t="n">
        <f aca="false">SUM(E584:J584)</f>
        <v>298374857.46</v>
      </c>
      <c r="L584" s="307" t="n">
        <f aca="false">SUM(L572:L583)</f>
        <v>5686069191.16</v>
      </c>
      <c r="M584" s="305" t="n">
        <f aca="false">K584*$O$15/1000</f>
        <v>2104040.0365221</v>
      </c>
      <c r="N584" s="305" t="n">
        <f aca="false">L584*$O$15/1000</f>
        <v>40096264.5796633</v>
      </c>
      <c r="U584" s="306" t="s">
        <v>110</v>
      </c>
      <c r="V584" s="307" t="n">
        <f aca="false">SUM(V572:V583)</f>
        <v>989622.213015579</v>
      </c>
      <c r="W584" s="307" t="n">
        <f aca="false">SUM(W572:W583)</f>
        <v>787837.14109654</v>
      </c>
      <c r="X584" s="307" t="n">
        <f aca="false">SUM(X572:X583)</f>
        <v>2576462.95870712</v>
      </c>
      <c r="Y584" s="307" t="n">
        <f aca="false">SUM(Y572:Y583)</f>
        <v>7942787.77304693</v>
      </c>
      <c r="Z584" s="307" t="n">
        <f aca="false">SUM(Z572:Z583)</f>
        <v>4840134.47363742</v>
      </c>
      <c r="AA584" s="307" t="n">
        <f aca="false">SUM(AA572:AA583)</f>
        <v>4602898.96529065</v>
      </c>
      <c r="AB584" s="308" t="n">
        <f aca="false">SUM(V584:AA584)</f>
        <v>21739743.5247942</v>
      </c>
      <c r="AC584" s="307" t="n">
        <f aca="false">SUM(AC572:AC583)</f>
        <v>404978914.933339</v>
      </c>
      <c r="AD584" s="309" t="s">
        <v>100</v>
      </c>
    </row>
    <row r="585" customFormat="false" ht="37.05" hidden="false" customHeight="true" outlineLevel="0" collapsed="false"/>
    <row r="586" customFormat="false" ht="23.8" hidden="false" customHeight="true" outlineLevel="0" collapsed="false">
      <c r="A586" s="302" t="s">
        <v>1116</v>
      </c>
      <c r="B586" s="302"/>
      <c r="C586" s="302"/>
      <c r="D586" s="302"/>
      <c r="E586" s="302"/>
      <c r="F586" s="302"/>
    </row>
    <row r="587" customFormat="false" ht="42.35" hidden="false" customHeight="true" outlineLevel="0" collapsed="false">
      <c r="A587" s="310"/>
      <c r="D587" s="118"/>
      <c r="E587" s="52" t="s">
        <v>59</v>
      </c>
      <c r="F587" s="52" t="s">
        <v>60</v>
      </c>
      <c r="G587" s="52" t="s">
        <v>61</v>
      </c>
      <c r="H587" s="52" t="s">
        <v>62</v>
      </c>
      <c r="I587" s="52" t="s">
        <v>63</v>
      </c>
      <c r="J587" s="52" t="s">
        <v>64</v>
      </c>
      <c r="K587" s="52" t="s">
        <v>65</v>
      </c>
      <c r="L587" s="52" t="s">
        <v>67</v>
      </c>
      <c r="M587" s="119" t="s">
        <v>90</v>
      </c>
      <c r="N587" s="119" t="s">
        <v>91</v>
      </c>
    </row>
    <row r="588" customFormat="false" ht="23.8" hidden="false" customHeight="true" outlineLevel="0" collapsed="false">
      <c r="A588" s="310"/>
      <c r="D588" s="311" t="s">
        <v>66</v>
      </c>
      <c r="E588" s="312" t="n">
        <f aca="false">E590/$L$590</f>
        <v>0</v>
      </c>
      <c r="F588" s="312" t="n">
        <f aca="false">F590/$L$590</f>
        <v>0</v>
      </c>
      <c r="G588" s="312" t="n">
        <f aca="false">G590/$L$590</f>
        <v>0</v>
      </c>
      <c r="H588" s="312" t="n">
        <f aca="false">H590/$L$590</f>
        <v>0.0675156368658845</v>
      </c>
      <c r="I588" s="312" t="n">
        <f aca="false">I590/$L$590</f>
        <v>0</v>
      </c>
      <c r="J588" s="312" t="n">
        <f aca="false">J590/$L$590</f>
        <v>0</v>
      </c>
      <c r="K588" s="109" t="n">
        <f aca="false">K590/$L$590</f>
        <v>0.0675156368658845</v>
      </c>
      <c r="L588" s="52"/>
    </row>
    <row r="589" customFormat="false" ht="23.8" hidden="false" customHeight="true" outlineLevel="0" collapsed="false">
      <c r="A589" s="310"/>
      <c r="D589" s="313" t="s">
        <v>75</v>
      </c>
      <c r="E589" s="109" t="n">
        <f aca="false">E590/$K$590</f>
        <v>0</v>
      </c>
      <c r="F589" s="109" t="n">
        <f aca="false">F590/$K$590</f>
        <v>0</v>
      </c>
      <c r="G589" s="109" t="n">
        <f aca="false">G590/$K$590</f>
        <v>0</v>
      </c>
      <c r="H589" s="109" t="n">
        <f aca="false">H590/$K$590</f>
        <v>1</v>
      </c>
      <c r="I589" s="109" t="n">
        <f aca="false">I590/$K$590</f>
        <v>0</v>
      </c>
      <c r="J589" s="109" t="n">
        <f aca="false">J590/$K$590</f>
        <v>0</v>
      </c>
      <c r="K589" s="109" t="n">
        <f aca="false">K590/$K$590</f>
        <v>1</v>
      </c>
      <c r="L589" s="52"/>
    </row>
    <row r="590" customFormat="false" ht="23.8" hidden="false" customHeight="true" outlineLevel="0" collapsed="false">
      <c r="A590" s="310"/>
      <c r="D590" s="314" t="s">
        <v>86</v>
      </c>
      <c r="E590" s="307" t="n">
        <f aca="false">SUM(E591:E598)</f>
        <v>0</v>
      </c>
      <c r="F590" s="307" t="n">
        <f aca="false">SUM(F591:F598)</f>
        <v>0</v>
      </c>
      <c r="G590" s="307" t="n">
        <f aca="false">SUM(G591:G598)</f>
        <v>0</v>
      </c>
      <c r="H590" s="307" t="n">
        <f aca="false">SUM(H591:H598)</f>
        <v>729384261</v>
      </c>
      <c r="I590" s="307" t="n">
        <f aca="false">SUM(I591:I598)</f>
        <v>0</v>
      </c>
      <c r="J590" s="307" t="n">
        <f aca="false">SUM(J591:J598)</f>
        <v>0</v>
      </c>
      <c r="K590" s="308" t="n">
        <f aca="false">SUM(K591:K598)</f>
        <v>729384261</v>
      </c>
      <c r="L590" s="315" t="n">
        <f aca="false">SUM(L591:L598)</f>
        <v>10803190118</v>
      </c>
      <c r="M590" s="316" t="n">
        <f aca="false">K590*$O$15/1000</f>
        <v>5143374.680485</v>
      </c>
      <c r="N590" s="317" t="n">
        <f aca="false">L590*$O$15/1000</f>
        <v>76180495.6487634</v>
      </c>
    </row>
    <row r="591" customFormat="false" ht="14.65" hidden="false" customHeight="false" outlineLevel="0" collapsed="false">
      <c r="D591" s="318" t="s">
        <v>1117</v>
      </c>
      <c r="E591" s="198" t="n">
        <v>0</v>
      </c>
      <c r="F591" s="198" t="n">
        <v>0</v>
      </c>
      <c r="G591" s="198" t="n">
        <v>0</v>
      </c>
      <c r="H591" s="198" t="n">
        <v>0</v>
      </c>
      <c r="I591" s="198" t="n">
        <v>0</v>
      </c>
      <c r="J591" s="198" t="n">
        <v>0</v>
      </c>
      <c r="K591" s="199" t="n">
        <f aca="false">SUM(E591:J591)</f>
        <v>0</v>
      </c>
      <c r="L591" s="198" t="n">
        <v>63779976</v>
      </c>
      <c r="N591" s="317" t="n">
        <f aca="false">L591*$O$15/1000</f>
        <v>449755.13076</v>
      </c>
    </row>
    <row r="592" customFormat="false" ht="14.65" hidden="false" customHeight="false" outlineLevel="0" collapsed="false">
      <c r="D592" s="318" t="s">
        <v>1118</v>
      </c>
      <c r="E592" s="198" t="n">
        <v>0</v>
      </c>
      <c r="F592" s="198" t="n">
        <v>0</v>
      </c>
      <c r="G592" s="198" t="n">
        <v>0</v>
      </c>
      <c r="H592" s="198" t="n">
        <v>0</v>
      </c>
      <c r="I592" s="198" t="n">
        <v>0</v>
      </c>
      <c r="J592" s="198" t="n">
        <v>0</v>
      </c>
      <c r="K592" s="199" t="n">
        <f aca="false">SUM(E592:J592)</f>
        <v>0</v>
      </c>
      <c r="L592" s="198" t="n">
        <v>149812642</v>
      </c>
      <c r="N592" s="317" t="n">
        <f aca="false">L592*$O$15/1000</f>
        <v>1056428.81383667</v>
      </c>
    </row>
    <row r="593" customFormat="false" ht="14.65" hidden="false" customHeight="false" outlineLevel="0" collapsed="false">
      <c r="D593" s="318" t="s">
        <v>1119</v>
      </c>
      <c r="E593" s="198" t="n">
        <v>0</v>
      </c>
      <c r="F593" s="198" t="n">
        <v>0</v>
      </c>
      <c r="G593" s="198" t="n">
        <v>0</v>
      </c>
      <c r="H593" s="198" t="n">
        <v>1556484</v>
      </c>
      <c r="I593" s="198" t="n">
        <v>0</v>
      </c>
      <c r="J593" s="198" t="n">
        <v>0</v>
      </c>
      <c r="K593" s="199" t="n">
        <f aca="false">SUM(E593:J593)</f>
        <v>1556484</v>
      </c>
      <c r="L593" s="198" t="n">
        <v>5957441</v>
      </c>
      <c r="M593" s="316" t="n">
        <f aca="false">K593*$O$15/1000</f>
        <v>10975.80634</v>
      </c>
      <c r="N593" s="317" t="n">
        <f aca="false">L593*$O$15/1000</f>
        <v>42009.8881183334</v>
      </c>
    </row>
    <row r="594" customFormat="false" ht="14.65" hidden="false" customHeight="false" outlineLevel="0" collapsed="false">
      <c r="D594" s="318" t="s">
        <v>1120</v>
      </c>
      <c r="E594" s="198" t="n">
        <v>0</v>
      </c>
      <c r="F594" s="198" t="n">
        <v>0</v>
      </c>
      <c r="G594" s="198" t="n">
        <v>0</v>
      </c>
      <c r="H594" s="198" t="n">
        <v>727827777</v>
      </c>
      <c r="I594" s="198" t="n">
        <v>0</v>
      </c>
      <c r="J594" s="198" t="n">
        <v>0</v>
      </c>
      <c r="K594" s="199" t="n">
        <f aca="false">SUM(E594:J594)</f>
        <v>727827777</v>
      </c>
      <c r="L594" s="198" t="n">
        <v>3487089629</v>
      </c>
      <c r="M594" s="316" t="n">
        <f aca="false">K594*$O$15/1000</f>
        <v>5132398.874145</v>
      </c>
      <c r="N594" s="317" t="n">
        <f aca="false">L594*$O$15/1000</f>
        <v>24589793.7004983</v>
      </c>
    </row>
    <row r="595" customFormat="false" ht="14.65" hidden="false" customHeight="false" outlineLevel="0" collapsed="false">
      <c r="D595" s="318" t="s">
        <v>1121</v>
      </c>
      <c r="E595" s="198" t="n">
        <v>0</v>
      </c>
      <c r="F595" s="198" t="n">
        <v>0</v>
      </c>
      <c r="G595" s="198" t="n">
        <v>0</v>
      </c>
      <c r="H595" s="198" t="n">
        <v>0</v>
      </c>
      <c r="I595" s="198" t="n">
        <v>0</v>
      </c>
      <c r="J595" s="198" t="n">
        <v>0</v>
      </c>
      <c r="K595" s="199" t="n">
        <f aca="false">SUM(E595:J595)</f>
        <v>0</v>
      </c>
      <c r="L595" s="198" t="n">
        <v>0</v>
      </c>
      <c r="N595" s="319"/>
    </row>
    <row r="596" customFormat="false" ht="14.65" hidden="false" customHeight="false" outlineLevel="0" collapsed="false">
      <c r="D596" s="318" t="s">
        <v>1122</v>
      </c>
      <c r="E596" s="198" t="n">
        <v>0</v>
      </c>
      <c r="F596" s="198" t="n">
        <v>0</v>
      </c>
      <c r="G596" s="198" t="n">
        <v>0</v>
      </c>
      <c r="H596" s="198" t="n">
        <v>0</v>
      </c>
      <c r="I596" s="198" t="n">
        <v>0</v>
      </c>
      <c r="J596" s="198" t="n">
        <v>0</v>
      </c>
      <c r="K596" s="199" t="n">
        <f aca="false">SUM(E596:J596)</f>
        <v>0</v>
      </c>
      <c r="L596" s="198" t="n">
        <v>0</v>
      </c>
      <c r="N596" s="319"/>
    </row>
    <row r="597" customFormat="false" ht="14.65" hidden="false" customHeight="false" outlineLevel="0" collapsed="false">
      <c r="D597" s="318" t="s">
        <v>1123</v>
      </c>
      <c r="E597" s="198" t="n">
        <v>0</v>
      </c>
      <c r="F597" s="198" t="n">
        <v>0</v>
      </c>
      <c r="G597" s="198" t="n">
        <v>0</v>
      </c>
      <c r="H597" s="198" t="n">
        <v>0</v>
      </c>
      <c r="I597" s="198" t="n">
        <v>0</v>
      </c>
      <c r="J597" s="198" t="n">
        <v>0</v>
      </c>
      <c r="K597" s="199" t="n">
        <f aca="false">SUM(E597:J597)</f>
        <v>0</v>
      </c>
      <c r="L597" s="198" t="n">
        <v>7091510600</v>
      </c>
      <c r="N597" s="317" t="n">
        <f aca="false">L597*$O$15/1000</f>
        <v>50006968.9143334</v>
      </c>
    </row>
    <row r="598" customFormat="false" ht="14.65" hidden="false" customHeight="false" outlineLevel="0" collapsed="false">
      <c r="D598" s="318" t="s">
        <v>1124</v>
      </c>
      <c r="E598" s="198" t="n">
        <v>0</v>
      </c>
      <c r="F598" s="198" t="n">
        <v>0</v>
      </c>
      <c r="G598" s="198" t="n">
        <v>0</v>
      </c>
      <c r="H598" s="198" t="n">
        <v>0</v>
      </c>
      <c r="I598" s="198" t="n">
        <v>0</v>
      </c>
      <c r="J598" s="198" t="n">
        <v>0</v>
      </c>
      <c r="K598" s="199" t="n">
        <f aca="false">SUM(E598:J598)</f>
        <v>0</v>
      </c>
      <c r="L598" s="198" t="n">
        <v>5039830</v>
      </c>
      <c r="N598" s="90"/>
    </row>
    <row r="599" customFormat="false" ht="36.15" hidden="false" customHeight="true" outlineLevel="0" collapsed="false">
      <c r="N599" s="319"/>
    </row>
    <row r="600" customFormat="false" ht="39.75" hidden="false" customHeight="true" outlineLevel="0" collapsed="false">
      <c r="A600" s="50" t="s">
        <v>1125</v>
      </c>
      <c r="B600" s="50"/>
      <c r="C600" s="50"/>
      <c r="D600" s="50"/>
      <c r="E600" s="50"/>
      <c r="F600" s="50"/>
      <c r="G600" s="50"/>
      <c r="H600" s="50"/>
    </row>
    <row r="601" customFormat="false" ht="46.75" hidden="false" customHeight="true" outlineLevel="0" collapsed="false">
      <c r="D601" s="118"/>
      <c r="E601" s="52" t="s">
        <v>59</v>
      </c>
      <c r="F601" s="52" t="s">
        <v>60</v>
      </c>
      <c r="G601" s="52" t="s">
        <v>61</v>
      </c>
      <c r="H601" s="52" t="s">
        <v>62</v>
      </c>
      <c r="I601" s="52" t="s">
        <v>63</v>
      </c>
      <c r="J601" s="52" t="s">
        <v>64</v>
      </c>
      <c r="K601" s="52" t="s">
        <v>65</v>
      </c>
      <c r="L601" s="52" t="s">
        <v>67</v>
      </c>
      <c r="M601" s="119" t="s">
        <v>1126</v>
      </c>
      <c r="N601" s="119" t="s">
        <v>1127</v>
      </c>
    </row>
    <row r="602" customFormat="false" ht="14.15" hidden="false" customHeight="true" outlineLevel="0" collapsed="false">
      <c r="D602" s="311" t="s">
        <v>66</v>
      </c>
      <c r="E602" s="109" t="n">
        <f aca="false">E604/$L$604</f>
        <v>0.00504156019144958</v>
      </c>
      <c r="F602" s="109" t="n">
        <f aca="false">F604/$L$604</f>
        <v>0.0052215962877096</v>
      </c>
      <c r="G602" s="109" t="n">
        <f aca="false">G604/$L$604</f>
        <v>0.00863711571340903</v>
      </c>
      <c r="H602" s="109" t="n">
        <f aca="false">H604/$L$604</f>
        <v>0.0071077126523355</v>
      </c>
      <c r="I602" s="109" t="n">
        <f aca="false">I604/$L$604</f>
        <v>0.001494244896418</v>
      </c>
      <c r="J602" s="109" t="n">
        <f aca="false">J604/$L$604</f>
        <v>0.00271239234762152</v>
      </c>
      <c r="K602" s="109" t="n">
        <f aca="false">K604/$L$604</f>
        <v>0.0302146220889432</v>
      </c>
      <c r="L602" s="52"/>
      <c r="M602" s="119"/>
      <c r="N602" s="119"/>
    </row>
    <row r="603" customFormat="false" ht="14.15" hidden="false" customHeight="true" outlineLevel="0" collapsed="false">
      <c r="D603" s="313" t="s">
        <v>75</v>
      </c>
      <c r="E603" s="109" t="n">
        <f aca="false">E604/$K$604</f>
        <v>0.166858290552457</v>
      </c>
      <c r="F603" s="109" t="n">
        <f aca="false">F604/$K$604</f>
        <v>0.172816865699617</v>
      </c>
      <c r="G603" s="109" t="n">
        <f aca="false">G604/$K$604</f>
        <v>0.285858803329852</v>
      </c>
      <c r="H603" s="109" t="n">
        <f aca="false">H604/$K$604</f>
        <v>0.235240825829707</v>
      </c>
      <c r="I603" s="109" t="n">
        <f aca="false">I604/$K$604</f>
        <v>0.049454363255624</v>
      </c>
      <c r="J603" s="109" t="n">
        <f aca="false">J604/$K$604</f>
        <v>0.0897708513327425</v>
      </c>
      <c r="K603" s="109" t="n">
        <f aca="false">K604/$K$604</f>
        <v>1</v>
      </c>
      <c r="L603" s="52"/>
      <c r="M603" s="119"/>
      <c r="N603" s="119"/>
    </row>
    <row r="604" customFormat="false" ht="20.25" hidden="false" customHeight="true" outlineLevel="0" collapsed="false">
      <c r="D604" s="320" t="s">
        <v>86</v>
      </c>
      <c r="E604" s="101" t="n">
        <f aca="false">SUM(E606:E610)</f>
        <v>292788883.1</v>
      </c>
      <c r="F604" s="101" t="n">
        <f aca="false">SUM(F606:F610)</f>
        <v>303244489.21</v>
      </c>
      <c r="G604" s="101" t="n">
        <f aca="false">SUM(G606:G610)</f>
        <v>501600966.15</v>
      </c>
      <c r="H604" s="101" t="n">
        <f aca="false">SUM(H606:H610)</f>
        <v>412780799.96</v>
      </c>
      <c r="I604" s="101" t="n">
        <f aca="false">SUM(I606:I610)</f>
        <v>86778353.86</v>
      </c>
      <c r="J604" s="101" t="n">
        <f aca="false">SUM(J606:J610)</f>
        <v>157522333.53</v>
      </c>
      <c r="K604" s="127" t="n">
        <f aca="false">SUM(K612:K716)</f>
        <v>1754715825.81</v>
      </c>
      <c r="L604" s="101" t="n">
        <f aca="false">SUM(L612:L716)</f>
        <v>58075054542.95</v>
      </c>
      <c r="M604" s="124"/>
      <c r="N604" s="120"/>
    </row>
    <row r="605" customFormat="false" ht="16.65" hidden="false" customHeight="true" outlineLevel="0" collapsed="false">
      <c r="D605" s="321" t="s">
        <v>87</v>
      </c>
      <c r="E605" s="322" t="n">
        <f aca="false">E604*5/1000</f>
        <v>1463944.4155</v>
      </c>
      <c r="F605" s="322" t="n">
        <f aca="false">F604*5/1000</f>
        <v>1516222.44605</v>
      </c>
      <c r="G605" s="322" t="n">
        <f aca="false">G604*5/1000</f>
        <v>2508004.83075</v>
      </c>
      <c r="H605" s="322" t="n">
        <f aca="false">H604*5/1000</f>
        <v>2063903.9998</v>
      </c>
      <c r="I605" s="322" t="n">
        <f aca="false">I604*5/1000</f>
        <v>433891.7693</v>
      </c>
      <c r="J605" s="322" t="n">
        <f aca="false">J604*5/1000</f>
        <v>787611.66765</v>
      </c>
      <c r="K605" s="107" t="n">
        <f aca="false">K604*5/1000</f>
        <v>8773579.12905</v>
      </c>
      <c r="L605" s="322" t="n">
        <f aca="false">L604*5/1000</f>
        <v>290375272.71475</v>
      </c>
      <c r="M605" s="323" t="n">
        <f aca="false">SUM(M606:M610)</f>
        <v>5702826.4338825</v>
      </c>
      <c r="N605" s="324" t="n">
        <f aca="false">SUM(N606:N610)</f>
        <v>197475253.39635</v>
      </c>
    </row>
    <row r="606" customFormat="false" ht="14.15" hidden="false" customHeight="true" outlineLevel="0" collapsed="false">
      <c r="D606" s="325" t="s">
        <v>1128</v>
      </c>
      <c r="E606" s="184" t="n">
        <f aca="false">SUM(E612:E613)</f>
        <v>0</v>
      </c>
      <c r="F606" s="184" t="n">
        <f aca="false">SUM(F612:F613)</f>
        <v>0</v>
      </c>
      <c r="G606" s="184" t="n">
        <f aca="false">SUM(G612:G613)</f>
        <v>0</v>
      </c>
      <c r="H606" s="184" t="n">
        <f aca="false">SUM(H612:H613)</f>
        <v>0</v>
      </c>
      <c r="I606" s="184" t="n">
        <f aca="false">SUM(I612:I613)</f>
        <v>0</v>
      </c>
      <c r="J606" s="184" t="n">
        <f aca="false">SUM(J612:J613)</f>
        <v>0</v>
      </c>
      <c r="K606" s="185" t="n">
        <f aca="false">SUM(K612:K613)</f>
        <v>0</v>
      </c>
      <c r="L606" s="184" t="n">
        <f aca="false">SUM(L612:L613)</f>
        <v>750000000</v>
      </c>
      <c r="M606" s="107" t="n">
        <f aca="false">K606*5/1000</f>
        <v>0</v>
      </c>
      <c r="N606" s="322" t="n">
        <f aca="false">L606*5/1000</f>
        <v>3750000</v>
      </c>
    </row>
    <row r="607" customFormat="false" ht="14.15" hidden="false" customHeight="true" outlineLevel="0" collapsed="false">
      <c r="D607" s="325" t="s">
        <v>1129</v>
      </c>
      <c r="E607" s="184" t="n">
        <f aca="false">SUM(E614:E625)</f>
        <v>0</v>
      </c>
      <c r="F607" s="184" t="n">
        <f aca="false">SUM(F614:F625)</f>
        <v>0</v>
      </c>
      <c r="G607" s="184" t="n">
        <f aca="false">SUM(G614:G625)</f>
        <v>0</v>
      </c>
      <c r="H607" s="184" t="n">
        <f aca="false">SUM(H614:H625)</f>
        <v>0</v>
      </c>
      <c r="I607" s="184" t="n">
        <f aca="false">SUM(I614:I625)</f>
        <v>0</v>
      </c>
      <c r="J607" s="184" t="n">
        <f aca="false">SUM(J614:J625)</f>
        <v>0</v>
      </c>
      <c r="K607" s="185" t="n">
        <f aca="false">SUM(K614:K625)</f>
        <v>0</v>
      </c>
      <c r="L607" s="184" t="n">
        <f aca="false">SUM(L614:L625)</f>
        <v>2103587088</v>
      </c>
      <c r="M607" s="107" t="n">
        <f aca="false">K607*5/1000</f>
        <v>0</v>
      </c>
      <c r="N607" s="322" t="n">
        <f aca="false">L607*5/1000</f>
        <v>10517935.44</v>
      </c>
    </row>
    <row r="608" customFormat="false" ht="14.15" hidden="false" customHeight="true" outlineLevel="0" collapsed="false">
      <c r="D608" s="325" t="s">
        <v>1130</v>
      </c>
      <c r="E608" s="202" t="n">
        <f aca="false">SUM(E626:E647)</f>
        <v>0</v>
      </c>
      <c r="F608" s="202" t="n">
        <f aca="false">SUM(F626:F647)</f>
        <v>0</v>
      </c>
      <c r="G608" s="202" t="n">
        <f aca="false">SUM(G626:G647)</f>
        <v>0</v>
      </c>
      <c r="H608" s="202" t="n">
        <f aca="false">SUM(H626:H647)</f>
        <v>0</v>
      </c>
      <c r="I608" s="202" t="n">
        <f aca="false">SUM(I626:I647)</f>
        <v>0</v>
      </c>
      <c r="J608" s="202" t="n">
        <f aca="false">SUM(J626:J647)</f>
        <v>0</v>
      </c>
      <c r="K608" s="199" t="n">
        <f aca="false">SUM(K626:K647)</f>
        <v>0</v>
      </c>
      <c r="L608" s="202" t="n">
        <f aca="false">SUM(L626:L647)</f>
        <v>2135742130.15</v>
      </c>
      <c r="M608" s="107" t="n">
        <f aca="false">K608*5/1000</f>
        <v>0</v>
      </c>
      <c r="N608" s="322" t="n">
        <f aca="false">L608*5/1000</f>
        <v>10678710.65075</v>
      </c>
    </row>
    <row r="609" customFormat="false" ht="14.15" hidden="false" customHeight="true" outlineLevel="0" collapsed="false">
      <c r="D609" s="325" t="s">
        <v>1131</v>
      </c>
      <c r="E609" s="184" t="n">
        <f aca="false">SUM(E648:E674)</f>
        <v>292788883.1</v>
      </c>
      <c r="F609" s="184" t="n">
        <f aca="false">SUM(F648:F674)</f>
        <v>303244489.21</v>
      </c>
      <c r="G609" s="184" t="n">
        <f aca="false">SUM(G648:G674)</f>
        <v>501600966.15</v>
      </c>
      <c r="H609" s="184" t="n">
        <f aca="false">SUM(H648:H674)</f>
        <v>412780799.96</v>
      </c>
      <c r="I609" s="184" t="n">
        <f aca="false">SUM(I648:I674)</f>
        <v>86778353.86</v>
      </c>
      <c r="J609" s="184" t="n">
        <f aca="false">SUM(J648:J674)</f>
        <v>157522333.53</v>
      </c>
      <c r="K609" s="185" t="n">
        <f aca="false">SUM(K648:K674)</f>
        <v>1754715825.81</v>
      </c>
      <c r="L609" s="184" t="n">
        <f aca="false">SUM(L648:L674)</f>
        <v>53085725324.8</v>
      </c>
      <c r="M609" s="107" t="n">
        <f aca="false">K609*3.25/1000</f>
        <v>5702826.4338825</v>
      </c>
      <c r="N609" s="322" t="n">
        <f aca="false">L609*3.25/1000</f>
        <v>172528607.3056</v>
      </c>
    </row>
    <row r="610" customFormat="false" ht="14.15" hidden="false" customHeight="true" outlineLevel="0" collapsed="false">
      <c r="D610" s="325" t="s">
        <v>1132</v>
      </c>
      <c r="E610" s="184" t="n">
        <f aca="false">SUM(E701:E716)</f>
        <v>0</v>
      </c>
      <c r="F610" s="184" t="n">
        <f aca="false">SUM(F701:F716)</f>
        <v>0</v>
      </c>
      <c r="G610" s="184" t="n">
        <f aca="false">SUM(G701:G716)</f>
        <v>0</v>
      </c>
      <c r="H610" s="184" t="n">
        <f aca="false">SUM(H701:H716)</f>
        <v>0</v>
      </c>
      <c r="I610" s="184" t="n">
        <f aca="false">SUM(I701:I716)</f>
        <v>0</v>
      </c>
      <c r="J610" s="184" t="n">
        <f aca="false">SUM(J701:J716)</f>
        <v>0</v>
      </c>
      <c r="K610" s="185" t="n">
        <f aca="false">SUM(K701:K716)</f>
        <v>0</v>
      </c>
      <c r="L610" s="184" t="n">
        <f aca="false">SUM(L701:L716)</f>
        <v>0</v>
      </c>
      <c r="M610" s="107" t="n">
        <f aca="false">K610*5/1000</f>
        <v>0</v>
      </c>
      <c r="N610" s="322" t="n">
        <f aca="false">L610*5/1000</f>
        <v>0</v>
      </c>
    </row>
    <row r="611" customFormat="false" ht="34.5" hidden="false" customHeight="true" outlineLevel="0" collapsed="false">
      <c r="A611" s="50" t="s">
        <v>1133</v>
      </c>
      <c r="B611" s="50"/>
      <c r="C611" s="50"/>
      <c r="D611" s="50"/>
      <c r="E611" s="50"/>
      <c r="F611" s="50"/>
      <c r="G611" s="50"/>
      <c r="H611" s="50"/>
      <c r="P611" s="193" t="s">
        <v>93</v>
      </c>
      <c r="Q611" s="194" t="s">
        <v>94</v>
      </c>
      <c r="R611" s="194" t="s">
        <v>93</v>
      </c>
      <c r="S611" s="193" t="s">
        <v>94</v>
      </c>
    </row>
    <row r="612" customFormat="false" ht="14.65" hidden="false" customHeight="false" outlineLevel="0" collapsed="false">
      <c r="C612" s="326" t="s">
        <v>1134</v>
      </c>
      <c r="D612" s="327" t="s">
        <v>1135</v>
      </c>
      <c r="E612" s="198" t="n">
        <v>0</v>
      </c>
      <c r="F612" s="198" t="n">
        <v>0</v>
      </c>
      <c r="G612" s="198" t="n">
        <v>0</v>
      </c>
      <c r="H612" s="198" t="n">
        <v>0</v>
      </c>
      <c r="I612" s="198" t="n">
        <v>0</v>
      </c>
      <c r="J612" s="198" t="n">
        <v>0</v>
      </c>
      <c r="K612" s="328" t="n">
        <f aca="false">SUM(E612:J612)</f>
        <v>0</v>
      </c>
      <c r="L612" s="198" t="n">
        <v>0</v>
      </c>
      <c r="P612" s="200" t="n">
        <f aca="false">K612/$K$20</f>
        <v>0</v>
      </c>
      <c r="Q612" s="201" t="n">
        <f aca="false">RANK(P612,$P$29:$P$78)</f>
        <v>11</v>
      </c>
      <c r="R612" s="200" t="n">
        <f aca="false">L612/$L$20</f>
        <v>0</v>
      </c>
      <c r="S612" s="201" t="n">
        <f aca="false">RANK(R612,$R$29:$R$78)</f>
        <v>24</v>
      </c>
      <c r="AMH612" s="29"/>
      <c r="AMI612" s="29"/>
      <c r="AMJ612" s="29"/>
    </row>
    <row r="613" customFormat="false" ht="14.65" hidden="false" customHeight="false" outlineLevel="0" collapsed="false">
      <c r="D613" s="327" t="s">
        <v>1136</v>
      </c>
      <c r="E613" s="198" t="n">
        <v>0</v>
      </c>
      <c r="F613" s="198" t="n">
        <v>0</v>
      </c>
      <c r="G613" s="198" t="n">
        <v>0</v>
      </c>
      <c r="H613" s="198" t="n">
        <v>0</v>
      </c>
      <c r="I613" s="198" t="n">
        <v>0</v>
      </c>
      <c r="J613" s="198" t="n">
        <v>0</v>
      </c>
      <c r="K613" s="328" t="n">
        <f aca="false">SUM(E613:J613)</f>
        <v>0</v>
      </c>
      <c r="L613" s="198" t="n">
        <v>750000000</v>
      </c>
      <c r="AMH613" s="29"/>
      <c r="AMI613" s="29"/>
      <c r="AMJ613" s="29"/>
    </row>
    <row r="614" customFormat="false" ht="14.65" hidden="false" customHeight="false" outlineLevel="0" collapsed="false">
      <c r="C614" s="326" t="s">
        <v>1137</v>
      </c>
      <c r="D614" s="329" t="s">
        <v>1138</v>
      </c>
      <c r="E614" s="198" t="n">
        <v>0</v>
      </c>
      <c r="F614" s="198" t="n">
        <v>0</v>
      </c>
      <c r="G614" s="198" t="n">
        <v>0</v>
      </c>
      <c r="H614" s="198" t="n">
        <v>0</v>
      </c>
      <c r="I614" s="198" t="n">
        <v>0</v>
      </c>
      <c r="J614" s="198" t="n">
        <v>0</v>
      </c>
      <c r="K614" s="328" t="n">
        <f aca="false">SUM(E614:J614)</f>
        <v>0</v>
      </c>
      <c r="L614" s="198" t="n">
        <v>202625600</v>
      </c>
      <c r="AMH614" s="29"/>
      <c r="AMI614" s="29"/>
      <c r="AMJ614" s="29"/>
    </row>
    <row r="615" customFormat="false" ht="14.65" hidden="false" customHeight="false" outlineLevel="0" collapsed="false">
      <c r="C615" s="330" t="s">
        <v>1139</v>
      </c>
      <c r="D615" s="329" t="s">
        <v>1140</v>
      </c>
      <c r="E615" s="198" t="n">
        <v>0</v>
      </c>
      <c r="F615" s="198" t="n">
        <v>0</v>
      </c>
      <c r="G615" s="198" t="n">
        <v>0</v>
      </c>
      <c r="H615" s="198" t="n">
        <v>0</v>
      </c>
      <c r="I615" s="198" t="n">
        <v>0</v>
      </c>
      <c r="J615" s="198" t="n">
        <v>0</v>
      </c>
      <c r="K615" s="328" t="n">
        <f aca="false">SUM(E615:J615)</f>
        <v>0</v>
      </c>
      <c r="L615" s="198" t="n">
        <v>0</v>
      </c>
      <c r="AMH615" s="29"/>
      <c r="AMI615" s="29"/>
      <c r="AMJ615" s="29"/>
    </row>
    <row r="616" s="29" customFormat="true" ht="14.65" hidden="false" customHeight="false" outlineLevel="0" collapsed="false">
      <c r="A616" s="87"/>
      <c r="C616" s="326" t="s">
        <v>1141</v>
      </c>
      <c r="D616" s="329" t="s">
        <v>1142</v>
      </c>
      <c r="E616" s="198" t="n">
        <v>0</v>
      </c>
      <c r="F616" s="198" t="n">
        <v>0</v>
      </c>
      <c r="G616" s="198" t="n">
        <v>0</v>
      </c>
      <c r="H616" s="198" t="n">
        <v>0</v>
      </c>
      <c r="I616" s="198" t="n">
        <v>0</v>
      </c>
      <c r="J616" s="198" t="n">
        <v>0</v>
      </c>
      <c r="K616" s="328" t="n">
        <f aca="false">SUM(E616:J616)</f>
        <v>0</v>
      </c>
      <c r="L616" s="198" t="n">
        <v>385710000</v>
      </c>
      <c r="M616" s="90"/>
      <c r="U616" s="90"/>
    </row>
    <row r="617" s="29" customFormat="true" ht="14.65" hidden="false" customHeight="false" outlineLevel="0" collapsed="false">
      <c r="A617" s="87"/>
      <c r="C617" s="326" t="s">
        <v>1143</v>
      </c>
      <c r="D617" s="329" t="s">
        <v>1144</v>
      </c>
      <c r="E617" s="198" t="n">
        <v>0</v>
      </c>
      <c r="F617" s="198" t="n">
        <v>0</v>
      </c>
      <c r="G617" s="198" t="n">
        <v>0</v>
      </c>
      <c r="H617" s="198" t="n">
        <v>0</v>
      </c>
      <c r="I617" s="198" t="n">
        <v>0</v>
      </c>
      <c r="J617" s="198" t="n">
        <v>0</v>
      </c>
      <c r="K617" s="328" t="n">
        <f aca="false">SUM(E617:J617)</f>
        <v>0</v>
      </c>
      <c r="L617" s="198" t="n">
        <v>255396288</v>
      </c>
      <c r="M617" s="90"/>
      <c r="U617" s="90"/>
    </row>
    <row r="618" s="29" customFormat="true" ht="14.65" hidden="false" customHeight="false" outlineLevel="0" collapsed="false">
      <c r="A618" s="87"/>
      <c r="C618" s="326" t="s">
        <v>1145</v>
      </c>
      <c r="D618" s="329" t="s">
        <v>1146</v>
      </c>
      <c r="E618" s="198" t="n">
        <v>0</v>
      </c>
      <c r="F618" s="198" t="n">
        <v>0</v>
      </c>
      <c r="G618" s="198" t="n">
        <v>0</v>
      </c>
      <c r="H618" s="198" t="n">
        <v>0</v>
      </c>
      <c r="I618" s="198" t="n">
        <v>0</v>
      </c>
      <c r="J618" s="198" t="n">
        <v>0</v>
      </c>
      <c r="K618" s="328" t="n">
        <f aca="false">SUM(E618:J618)</f>
        <v>0</v>
      </c>
      <c r="L618" s="198" t="n">
        <v>0</v>
      </c>
      <c r="M618" s="90"/>
      <c r="U618" s="90"/>
    </row>
    <row r="619" s="29" customFormat="true" ht="14.65" hidden="false" customHeight="false" outlineLevel="0" collapsed="false">
      <c r="A619" s="87"/>
      <c r="C619" s="326" t="s">
        <v>1147</v>
      </c>
      <c r="D619" s="329" t="s">
        <v>1148</v>
      </c>
      <c r="E619" s="198" t="n">
        <v>0</v>
      </c>
      <c r="F619" s="198" t="n">
        <v>0</v>
      </c>
      <c r="G619" s="198" t="n">
        <v>0</v>
      </c>
      <c r="H619" s="198" t="n">
        <v>0</v>
      </c>
      <c r="I619" s="198" t="n">
        <v>0</v>
      </c>
      <c r="J619" s="198" t="n">
        <v>0</v>
      </c>
      <c r="K619" s="328" t="n">
        <f aca="false">SUM(E619:J619)</f>
        <v>0</v>
      </c>
      <c r="L619" s="198" t="n">
        <v>74635200</v>
      </c>
      <c r="M619" s="90"/>
      <c r="U619" s="90"/>
    </row>
    <row r="620" s="29" customFormat="true" ht="14.65" hidden="false" customHeight="false" outlineLevel="0" collapsed="false">
      <c r="A620" s="87"/>
      <c r="C620" s="326" t="s">
        <v>1149</v>
      </c>
      <c r="D620" s="329" t="s">
        <v>1150</v>
      </c>
      <c r="E620" s="198" t="n">
        <v>0</v>
      </c>
      <c r="F620" s="198" t="n">
        <v>0</v>
      </c>
      <c r="G620" s="198" t="n">
        <v>0</v>
      </c>
      <c r="H620" s="198" t="n">
        <v>0</v>
      </c>
      <c r="I620" s="198" t="n">
        <v>0</v>
      </c>
      <c r="J620" s="198" t="n">
        <v>0</v>
      </c>
      <c r="K620" s="328" t="n">
        <f aca="false">SUM(E620:J620)</f>
        <v>0</v>
      </c>
      <c r="L620" s="198" t="n">
        <v>341800000</v>
      </c>
      <c r="M620" s="90"/>
      <c r="U620" s="90"/>
    </row>
    <row r="621" s="29" customFormat="true" ht="14.65" hidden="false" customHeight="false" outlineLevel="0" collapsed="false">
      <c r="A621" s="87"/>
      <c r="C621" s="326" t="s">
        <v>1151</v>
      </c>
      <c r="D621" s="329" t="s">
        <v>1152</v>
      </c>
      <c r="E621" s="198" t="n">
        <v>0</v>
      </c>
      <c r="F621" s="198" t="n">
        <v>0</v>
      </c>
      <c r="G621" s="198" t="n">
        <v>0</v>
      </c>
      <c r="H621" s="198" t="n">
        <v>0</v>
      </c>
      <c r="I621" s="198" t="n">
        <v>0</v>
      </c>
      <c r="J621" s="198" t="n">
        <v>0</v>
      </c>
      <c r="K621" s="328" t="n">
        <f aca="false">SUM(E621:J621)</f>
        <v>0</v>
      </c>
      <c r="L621" s="198" t="n">
        <v>140000000</v>
      </c>
      <c r="M621" s="90"/>
      <c r="U621" s="90"/>
    </row>
    <row r="622" s="29" customFormat="true" ht="14.65" hidden="false" customHeight="false" outlineLevel="0" collapsed="false">
      <c r="A622" s="87"/>
      <c r="C622" s="326" t="s">
        <v>1153</v>
      </c>
      <c r="D622" s="329" t="s">
        <v>1154</v>
      </c>
      <c r="E622" s="198" t="n">
        <v>0</v>
      </c>
      <c r="F622" s="198" t="n">
        <v>0</v>
      </c>
      <c r="G622" s="198" t="n">
        <v>0</v>
      </c>
      <c r="H622" s="198" t="n">
        <v>0</v>
      </c>
      <c r="I622" s="198" t="n">
        <v>0</v>
      </c>
      <c r="J622" s="198" t="n">
        <v>0</v>
      </c>
      <c r="K622" s="328" t="n">
        <f aca="false">SUM(E622:J622)</f>
        <v>0</v>
      </c>
      <c r="L622" s="198" t="n">
        <v>161529600</v>
      </c>
      <c r="M622" s="90"/>
      <c r="U622" s="90"/>
    </row>
    <row r="623" s="29" customFormat="true" ht="14.65" hidden="false" customHeight="false" outlineLevel="0" collapsed="false">
      <c r="A623" s="87"/>
      <c r="C623" s="326" t="s">
        <v>1155</v>
      </c>
      <c r="D623" s="329" t="s">
        <v>1156</v>
      </c>
      <c r="E623" s="198" t="n">
        <v>0</v>
      </c>
      <c r="F623" s="198" t="n">
        <v>0</v>
      </c>
      <c r="G623" s="198" t="n">
        <v>0</v>
      </c>
      <c r="H623" s="198" t="n">
        <v>0</v>
      </c>
      <c r="I623" s="198" t="n">
        <v>0</v>
      </c>
      <c r="J623" s="198" t="n">
        <v>0</v>
      </c>
      <c r="K623" s="328" t="n">
        <f aca="false">SUM(E623:J623)</f>
        <v>0</v>
      </c>
      <c r="L623" s="198" t="n">
        <v>541890400</v>
      </c>
      <c r="M623" s="90"/>
      <c r="U623" s="90"/>
    </row>
    <row r="624" s="29" customFormat="true" ht="14.65" hidden="false" customHeight="false" outlineLevel="0" collapsed="false">
      <c r="A624" s="87"/>
      <c r="C624" s="326" t="s">
        <v>1157</v>
      </c>
      <c r="D624" s="329" t="s">
        <v>1158</v>
      </c>
      <c r="E624" s="198" t="n">
        <v>0</v>
      </c>
      <c r="F624" s="198" t="n">
        <v>0</v>
      </c>
      <c r="G624" s="198" t="n">
        <v>0</v>
      </c>
      <c r="H624" s="198" t="n">
        <v>0</v>
      </c>
      <c r="I624" s="198" t="n">
        <v>0</v>
      </c>
      <c r="J624" s="198" t="n">
        <v>0</v>
      </c>
      <c r="K624" s="328" t="n">
        <f aca="false">SUM(E624:J624)</f>
        <v>0</v>
      </c>
      <c r="L624" s="198" t="n">
        <v>0</v>
      </c>
      <c r="M624" s="90"/>
      <c r="U624" s="90"/>
    </row>
    <row r="625" s="29" customFormat="true" ht="14.65" hidden="false" customHeight="false" outlineLevel="0" collapsed="false">
      <c r="A625" s="87"/>
      <c r="C625" s="326" t="s">
        <v>1159</v>
      </c>
      <c r="D625" s="329" t="s">
        <v>1160</v>
      </c>
      <c r="E625" s="198" t="n">
        <v>0</v>
      </c>
      <c r="F625" s="198" t="n">
        <v>0</v>
      </c>
      <c r="G625" s="198" t="n">
        <v>0</v>
      </c>
      <c r="H625" s="198" t="n">
        <v>0</v>
      </c>
      <c r="I625" s="198" t="n">
        <v>0</v>
      </c>
      <c r="J625" s="198" t="n">
        <v>0</v>
      </c>
      <c r="K625" s="328" t="n">
        <f aca="false">SUM(E625:J625)</f>
        <v>0</v>
      </c>
      <c r="L625" s="198" t="n">
        <v>0</v>
      </c>
      <c r="M625" s="90"/>
      <c r="U625" s="90"/>
    </row>
    <row r="626" customFormat="false" ht="14.65" hidden="false" customHeight="false" outlineLevel="0" collapsed="false">
      <c r="C626" s="326" t="s">
        <v>1139</v>
      </c>
      <c r="D626" s="327" t="s">
        <v>1161</v>
      </c>
      <c r="E626" s="198" t="n">
        <v>0</v>
      </c>
      <c r="F626" s="198" t="n">
        <v>0</v>
      </c>
      <c r="G626" s="198" t="n">
        <v>0</v>
      </c>
      <c r="H626" s="198" t="n">
        <v>0</v>
      </c>
      <c r="I626" s="198" t="n">
        <v>0</v>
      </c>
      <c r="J626" s="198" t="n">
        <v>0</v>
      </c>
      <c r="K626" s="328" t="n">
        <f aca="false">SUM(E626:J626)</f>
        <v>0</v>
      </c>
      <c r="L626" s="198" t="n">
        <v>0</v>
      </c>
      <c r="AMH626" s="29"/>
      <c r="AMI626" s="29"/>
      <c r="AMJ626" s="29"/>
    </row>
    <row r="627" customFormat="false" ht="14.65" hidden="false" customHeight="false" outlineLevel="0" collapsed="false">
      <c r="C627" s="326" t="s">
        <v>1162</v>
      </c>
      <c r="D627" s="327" t="s">
        <v>1163</v>
      </c>
      <c r="E627" s="198" t="n">
        <v>0</v>
      </c>
      <c r="F627" s="198" t="n">
        <v>0</v>
      </c>
      <c r="G627" s="198" t="n">
        <v>0</v>
      </c>
      <c r="H627" s="198" t="n">
        <v>0</v>
      </c>
      <c r="I627" s="198" t="n">
        <v>0</v>
      </c>
      <c r="J627" s="198" t="n">
        <v>0</v>
      </c>
      <c r="K627" s="328" t="n">
        <f aca="false">SUM(E627:J627)</f>
        <v>0</v>
      </c>
      <c r="L627" s="198" t="n">
        <v>0</v>
      </c>
      <c r="AMH627" s="29"/>
      <c r="AMI627" s="29"/>
      <c r="AMJ627" s="29"/>
    </row>
    <row r="628" customFormat="false" ht="14.65" hidden="false" customHeight="false" outlineLevel="0" collapsed="false">
      <c r="C628" s="326" t="s">
        <v>1164</v>
      </c>
      <c r="D628" s="327" t="s">
        <v>1165</v>
      </c>
      <c r="E628" s="198" t="n">
        <v>0</v>
      </c>
      <c r="F628" s="198" t="n">
        <v>0</v>
      </c>
      <c r="G628" s="198" t="n">
        <v>0</v>
      </c>
      <c r="H628" s="198" t="n">
        <v>0</v>
      </c>
      <c r="I628" s="198" t="n">
        <v>0</v>
      </c>
      <c r="J628" s="198" t="n">
        <v>0</v>
      </c>
      <c r="K628" s="328" t="n">
        <f aca="false">SUM(E628:J628)</f>
        <v>0</v>
      </c>
      <c r="L628" s="198" t="n">
        <v>0</v>
      </c>
      <c r="AMH628" s="29"/>
      <c r="AMI628" s="29"/>
      <c r="AMJ628" s="29"/>
    </row>
    <row r="629" customFormat="false" ht="14.65" hidden="false" customHeight="false" outlineLevel="0" collapsed="false">
      <c r="C629" s="326" t="s">
        <v>1166</v>
      </c>
      <c r="D629" s="327" t="s">
        <v>1167</v>
      </c>
      <c r="E629" s="198" t="n">
        <v>0</v>
      </c>
      <c r="F629" s="198" t="n">
        <v>0</v>
      </c>
      <c r="G629" s="198" t="n">
        <v>0</v>
      </c>
      <c r="H629" s="198" t="n">
        <v>0</v>
      </c>
      <c r="I629" s="198" t="n">
        <v>0</v>
      </c>
      <c r="J629" s="198" t="n">
        <v>0</v>
      </c>
      <c r="K629" s="328" t="n">
        <f aca="false">SUM(E629:J629)</f>
        <v>0</v>
      </c>
      <c r="L629" s="198" t="n">
        <v>0</v>
      </c>
      <c r="AMH629" s="29"/>
      <c r="AMI629" s="29"/>
      <c r="AMJ629" s="29"/>
    </row>
    <row r="630" customFormat="false" ht="19.4" hidden="false" customHeight="true" outlineLevel="0" collapsed="false">
      <c r="C630" s="326" t="s">
        <v>1168</v>
      </c>
      <c r="D630" s="327" t="s">
        <v>1169</v>
      </c>
      <c r="E630" s="198" t="n">
        <v>0</v>
      </c>
      <c r="F630" s="198" t="n">
        <v>0</v>
      </c>
      <c r="G630" s="198" t="n">
        <v>0</v>
      </c>
      <c r="H630" s="198" t="n">
        <v>0</v>
      </c>
      <c r="I630" s="198" t="n">
        <v>0</v>
      </c>
      <c r="J630" s="198" t="n">
        <v>0</v>
      </c>
      <c r="K630" s="328" t="n">
        <f aca="false">SUM(E630:J630)</f>
        <v>0</v>
      </c>
      <c r="L630" s="198" t="n">
        <v>0</v>
      </c>
      <c r="AMH630" s="29"/>
      <c r="AMI630" s="29"/>
      <c r="AMJ630" s="29"/>
    </row>
    <row r="631" customFormat="false" ht="20.25" hidden="false" customHeight="true" outlineLevel="0" collapsed="false">
      <c r="C631" s="326" t="s">
        <v>1170</v>
      </c>
      <c r="D631" s="327" t="s">
        <v>1171</v>
      </c>
      <c r="E631" s="198" t="n">
        <v>0</v>
      </c>
      <c r="F631" s="198" t="n">
        <v>0</v>
      </c>
      <c r="G631" s="198" t="n">
        <v>0</v>
      </c>
      <c r="H631" s="198" t="n">
        <v>0</v>
      </c>
      <c r="I631" s="198" t="n">
        <v>0</v>
      </c>
      <c r="J631" s="198" t="n">
        <v>0</v>
      </c>
      <c r="K631" s="328" t="n">
        <f aca="false">SUM(E631:J631)</f>
        <v>0</v>
      </c>
      <c r="L631" s="198" t="n">
        <v>0</v>
      </c>
      <c r="AMH631" s="29"/>
      <c r="AMI631" s="29"/>
      <c r="AMJ631" s="29"/>
    </row>
    <row r="632" customFormat="false" ht="14.65" hidden="false" customHeight="false" outlineLevel="0" collapsed="false">
      <c r="C632" s="326" t="s">
        <v>1139</v>
      </c>
      <c r="D632" s="327" t="s">
        <v>1172</v>
      </c>
      <c r="E632" s="198" t="n">
        <v>0</v>
      </c>
      <c r="F632" s="198" t="n">
        <v>0</v>
      </c>
      <c r="G632" s="198" t="n">
        <v>0</v>
      </c>
      <c r="H632" s="198" t="n">
        <v>0</v>
      </c>
      <c r="I632" s="198" t="n">
        <v>0</v>
      </c>
      <c r="J632" s="198" t="n">
        <v>0</v>
      </c>
      <c r="K632" s="328" t="n">
        <f aca="false">SUM(E632:J632)</f>
        <v>0</v>
      </c>
      <c r="L632" s="198" t="n">
        <v>0</v>
      </c>
      <c r="AMH632" s="29"/>
      <c r="AMI632" s="29"/>
      <c r="AMJ632" s="29"/>
    </row>
    <row r="633" customFormat="false" ht="14.65" hidden="false" customHeight="false" outlineLevel="0" collapsed="false">
      <c r="C633" s="326" t="s">
        <v>1173</v>
      </c>
      <c r="D633" s="327" t="s">
        <v>1174</v>
      </c>
      <c r="E633" s="198" t="n">
        <v>0</v>
      </c>
      <c r="F633" s="198" t="n">
        <v>0</v>
      </c>
      <c r="G633" s="198" t="n">
        <v>0</v>
      </c>
      <c r="H633" s="198" t="n">
        <v>0</v>
      </c>
      <c r="I633" s="198" t="n">
        <v>0</v>
      </c>
      <c r="J633" s="198" t="n">
        <v>0</v>
      </c>
      <c r="K633" s="328" t="n">
        <f aca="false">SUM(E633:J633)</f>
        <v>0</v>
      </c>
      <c r="L633" s="198" t="n">
        <v>0</v>
      </c>
      <c r="AMH633" s="29"/>
      <c r="AMI633" s="29"/>
      <c r="AMJ633" s="29"/>
    </row>
    <row r="634" customFormat="false" ht="14.65" hidden="false" customHeight="false" outlineLevel="0" collapsed="false">
      <c r="C634" s="326" t="s">
        <v>1175</v>
      </c>
      <c r="D634" s="327" t="s">
        <v>1176</v>
      </c>
      <c r="E634" s="198" t="n">
        <v>0</v>
      </c>
      <c r="F634" s="198" t="n">
        <v>0</v>
      </c>
      <c r="G634" s="198" t="n">
        <v>0</v>
      </c>
      <c r="H634" s="198" t="n">
        <v>0</v>
      </c>
      <c r="I634" s="198" t="n">
        <v>0</v>
      </c>
      <c r="J634" s="198" t="n">
        <v>0</v>
      </c>
      <c r="K634" s="328" t="n">
        <f aca="false">SUM(E634:J634)</f>
        <v>0</v>
      </c>
      <c r="L634" s="198" t="n">
        <v>343743084</v>
      </c>
      <c r="AMH634" s="29"/>
      <c r="AMI634" s="29"/>
      <c r="AMJ634" s="29"/>
    </row>
    <row r="635" customFormat="false" ht="14.65" hidden="false" customHeight="false" outlineLevel="0" collapsed="false">
      <c r="C635" s="326" t="s">
        <v>1177</v>
      </c>
      <c r="D635" s="327" t="s">
        <v>1178</v>
      </c>
      <c r="E635" s="198" t="n">
        <v>0</v>
      </c>
      <c r="F635" s="198" t="n">
        <v>0</v>
      </c>
      <c r="G635" s="198" t="n">
        <v>0</v>
      </c>
      <c r="H635" s="198" t="n">
        <v>0</v>
      </c>
      <c r="I635" s="198" t="n">
        <v>0</v>
      </c>
      <c r="J635" s="198" t="n">
        <v>0</v>
      </c>
      <c r="K635" s="328" t="n">
        <f aca="false">SUM(E635:J635)</f>
        <v>0</v>
      </c>
      <c r="L635" s="198" t="n">
        <v>0</v>
      </c>
      <c r="AMH635" s="29"/>
      <c r="AMI635" s="29"/>
      <c r="AMJ635" s="29"/>
    </row>
    <row r="636" customFormat="false" ht="14.65" hidden="false" customHeight="false" outlineLevel="0" collapsed="false">
      <c r="C636" s="326" t="s">
        <v>1179</v>
      </c>
      <c r="D636" s="327" t="s">
        <v>1180</v>
      </c>
      <c r="E636" s="198" t="n">
        <v>0</v>
      </c>
      <c r="F636" s="198" t="n">
        <v>0</v>
      </c>
      <c r="G636" s="198" t="n">
        <v>0</v>
      </c>
      <c r="H636" s="198" t="n">
        <v>0</v>
      </c>
      <c r="I636" s="198" t="n">
        <v>0</v>
      </c>
      <c r="J636" s="198" t="n">
        <v>0</v>
      </c>
      <c r="K636" s="328" t="n">
        <f aca="false">SUM(E636:J636)</f>
        <v>0</v>
      </c>
      <c r="L636" s="198" t="n">
        <v>665427846.15</v>
      </c>
      <c r="AMH636" s="29"/>
      <c r="AMI636" s="29"/>
      <c r="AMJ636" s="29"/>
    </row>
    <row r="637" customFormat="false" ht="14.65" hidden="false" customHeight="false" outlineLevel="0" collapsed="false">
      <c r="C637" s="326" t="s">
        <v>1181</v>
      </c>
      <c r="D637" s="327" t="s">
        <v>1182</v>
      </c>
      <c r="E637" s="198" t="n">
        <v>0</v>
      </c>
      <c r="F637" s="198" t="n">
        <v>0</v>
      </c>
      <c r="G637" s="198" t="n">
        <v>0</v>
      </c>
      <c r="H637" s="198" t="n">
        <v>0</v>
      </c>
      <c r="I637" s="198" t="n">
        <v>0</v>
      </c>
      <c r="J637" s="198" t="n">
        <v>0</v>
      </c>
      <c r="K637" s="328" t="n">
        <f aca="false">SUM(E637:J637)</f>
        <v>0</v>
      </c>
      <c r="L637" s="198" t="n">
        <v>0</v>
      </c>
      <c r="AMH637" s="29"/>
      <c r="AMI637" s="29"/>
      <c r="AMJ637" s="29"/>
    </row>
    <row r="638" customFormat="false" ht="14.65" hidden="false" customHeight="false" outlineLevel="0" collapsed="false">
      <c r="C638" s="326" t="s">
        <v>1183</v>
      </c>
      <c r="D638" s="327" t="s">
        <v>1184</v>
      </c>
      <c r="E638" s="198" t="n">
        <v>0</v>
      </c>
      <c r="F638" s="198" t="n">
        <v>0</v>
      </c>
      <c r="G638" s="198" t="n">
        <v>0</v>
      </c>
      <c r="H638" s="198" t="n">
        <v>0</v>
      </c>
      <c r="I638" s="198" t="n">
        <v>0</v>
      </c>
      <c r="J638" s="198" t="n">
        <v>0</v>
      </c>
      <c r="K638" s="328" t="n">
        <f aca="false">SUM(E638:J638)</f>
        <v>0</v>
      </c>
      <c r="L638" s="198" t="n">
        <v>375226400</v>
      </c>
      <c r="AMH638" s="29"/>
      <c r="AMI638" s="29"/>
      <c r="AMJ638" s="29"/>
    </row>
    <row r="639" customFormat="false" ht="14.65" hidden="false" customHeight="false" outlineLevel="0" collapsed="false">
      <c r="C639" s="326" t="s">
        <v>1185</v>
      </c>
      <c r="D639" s="327" t="s">
        <v>1186</v>
      </c>
      <c r="E639" s="198" t="n">
        <v>0</v>
      </c>
      <c r="F639" s="198" t="n">
        <v>0</v>
      </c>
      <c r="G639" s="198" t="n">
        <v>0</v>
      </c>
      <c r="H639" s="198" t="n">
        <v>0</v>
      </c>
      <c r="I639" s="198" t="n">
        <v>0</v>
      </c>
      <c r="J639" s="198" t="n">
        <v>0</v>
      </c>
      <c r="K639" s="328" t="n">
        <f aca="false">SUM(E639:J639)</f>
        <v>0</v>
      </c>
      <c r="L639" s="198" t="n">
        <v>421111400</v>
      </c>
      <c r="AMH639" s="29"/>
      <c r="AMI639" s="29"/>
      <c r="AMJ639" s="29"/>
    </row>
    <row r="640" customFormat="false" ht="14.65" hidden="false" customHeight="false" outlineLevel="0" collapsed="false">
      <c r="C640" s="326" t="s">
        <v>1187</v>
      </c>
      <c r="D640" s="327" t="s">
        <v>1188</v>
      </c>
      <c r="E640" s="198" t="n">
        <v>0</v>
      </c>
      <c r="F640" s="198" t="n">
        <v>0</v>
      </c>
      <c r="G640" s="198" t="n">
        <v>0</v>
      </c>
      <c r="H640" s="198" t="n">
        <v>0</v>
      </c>
      <c r="I640" s="198" t="n">
        <v>0</v>
      </c>
      <c r="J640" s="198" t="n">
        <v>0</v>
      </c>
      <c r="K640" s="328" t="n">
        <f aca="false">SUM(E640:J640)</f>
        <v>0</v>
      </c>
      <c r="L640" s="198" t="n">
        <v>0</v>
      </c>
      <c r="AMH640" s="29"/>
      <c r="AMI640" s="29"/>
      <c r="AMJ640" s="29"/>
    </row>
    <row r="641" customFormat="false" ht="14.65" hidden="false" customHeight="false" outlineLevel="0" collapsed="false">
      <c r="C641" s="326" t="s">
        <v>1189</v>
      </c>
      <c r="D641" s="327" t="s">
        <v>1190</v>
      </c>
      <c r="E641" s="198" t="n">
        <v>0</v>
      </c>
      <c r="F641" s="198" t="n">
        <v>0</v>
      </c>
      <c r="G641" s="198" t="n">
        <v>0</v>
      </c>
      <c r="H641" s="198" t="n">
        <v>0</v>
      </c>
      <c r="I641" s="198" t="n">
        <v>0</v>
      </c>
      <c r="J641" s="198" t="n">
        <v>0</v>
      </c>
      <c r="K641" s="328" t="n">
        <f aca="false">SUM(E641:J641)</f>
        <v>0</v>
      </c>
      <c r="L641" s="198" t="n">
        <v>90233400</v>
      </c>
      <c r="AMH641" s="29"/>
      <c r="AMI641" s="29"/>
      <c r="AMJ641" s="29"/>
    </row>
    <row r="642" customFormat="false" ht="14.65" hidden="false" customHeight="false" outlineLevel="0" collapsed="false">
      <c r="C642" s="326" t="s">
        <v>1191</v>
      </c>
      <c r="D642" s="327" t="s">
        <v>1192</v>
      </c>
      <c r="E642" s="198" t="n">
        <v>0</v>
      </c>
      <c r="F642" s="198" t="n">
        <v>0</v>
      </c>
      <c r="G642" s="198" t="n">
        <v>0</v>
      </c>
      <c r="H642" s="198" t="n">
        <v>0</v>
      </c>
      <c r="I642" s="198" t="n">
        <v>0</v>
      </c>
      <c r="J642" s="198" t="n">
        <v>0</v>
      </c>
      <c r="K642" s="328" t="n">
        <f aca="false">SUM(E642:J642)</f>
        <v>0</v>
      </c>
      <c r="L642" s="198" t="n">
        <v>240000000</v>
      </c>
      <c r="AMH642" s="29"/>
      <c r="AMI642" s="29"/>
      <c r="AMJ642" s="29"/>
    </row>
    <row r="643" customFormat="false" ht="14.65" hidden="false" customHeight="false" outlineLevel="0" collapsed="false">
      <c r="C643" s="326" t="s">
        <v>1193</v>
      </c>
      <c r="D643" s="327" t="s">
        <v>1194</v>
      </c>
      <c r="E643" s="198" t="n">
        <v>0</v>
      </c>
      <c r="F643" s="198" t="n">
        <v>0</v>
      </c>
      <c r="G643" s="198" t="n">
        <v>0</v>
      </c>
      <c r="H643" s="198" t="n">
        <v>0</v>
      </c>
      <c r="I643" s="198" t="n">
        <v>0</v>
      </c>
      <c r="J643" s="198" t="n">
        <v>0</v>
      </c>
      <c r="K643" s="328" t="n">
        <f aca="false">SUM(E643:J643)</f>
        <v>0</v>
      </c>
      <c r="L643" s="198" t="n">
        <v>0</v>
      </c>
      <c r="AMH643" s="29"/>
      <c r="AMI643" s="29"/>
      <c r="AMJ643" s="29"/>
    </row>
    <row r="644" customFormat="false" ht="29.1" hidden="false" customHeight="true" outlineLevel="0" collapsed="false">
      <c r="C644" s="326" t="s">
        <v>1195</v>
      </c>
      <c r="D644" s="327" t="s">
        <v>1196</v>
      </c>
      <c r="E644" s="198" t="n">
        <v>0</v>
      </c>
      <c r="F644" s="198" t="n">
        <v>0</v>
      </c>
      <c r="G644" s="198" t="n">
        <v>0</v>
      </c>
      <c r="H644" s="198" t="n">
        <v>0</v>
      </c>
      <c r="I644" s="198" t="n">
        <v>0</v>
      </c>
      <c r="J644" s="198" t="n">
        <v>0</v>
      </c>
      <c r="K644" s="328" t="n">
        <f aca="false">SUM(E644:J644)</f>
        <v>0</v>
      </c>
      <c r="L644" s="198" t="n">
        <v>0</v>
      </c>
      <c r="AMH644" s="29"/>
      <c r="AMI644" s="29"/>
      <c r="AMJ644" s="29"/>
    </row>
    <row r="645" customFormat="false" ht="14.65" hidden="false" customHeight="false" outlineLevel="0" collapsed="false">
      <c r="C645" s="326" t="s">
        <v>1197</v>
      </c>
      <c r="D645" s="327" t="s">
        <v>1198</v>
      </c>
      <c r="E645" s="198" t="n">
        <v>0</v>
      </c>
      <c r="F645" s="198" t="n">
        <v>0</v>
      </c>
      <c r="G645" s="198" t="n">
        <v>0</v>
      </c>
      <c r="H645" s="198" t="n">
        <v>0</v>
      </c>
      <c r="I645" s="198" t="n">
        <v>0</v>
      </c>
      <c r="J645" s="198" t="n">
        <v>0</v>
      </c>
      <c r="K645" s="328" t="n">
        <f aca="false">SUM(E645:J645)</f>
        <v>0</v>
      </c>
      <c r="L645" s="198" t="n">
        <v>0</v>
      </c>
      <c r="AMH645" s="29"/>
      <c r="AMI645" s="29"/>
      <c r="AMJ645" s="29"/>
    </row>
    <row r="646" customFormat="false" ht="21.15" hidden="false" customHeight="true" outlineLevel="0" collapsed="false">
      <c r="C646" s="326" t="s">
        <v>1199</v>
      </c>
      <c r="D646" s="327" t="s">
        <v>1200</v>
      </c>
      <c r="E646" s="198" t="n">
        <v>0</v>
      </c>
      <c r="F646" s="198" t="n">
        <v>0</v>
      </c>
      <c r="G646" s="198" t="n">
        <v>0</v>
      </c>
      <c r="H646" s="198" t="n">
        <v>0</v>
      </c>
      <c r="I646" s="198" t="n">
        <v>0</v>
      </c>
      <c r="J646" s="198" t="n">
        <v>0</v>
      </c>
      <c r="K646" s="328" t="n">
        <f aca="false">SUM(E646:J646)</f>
        <v>0</v>
      </c>
      <c r="L646" s="198" t="n">
        <v>0</v>
      </c>
      <c r="AMH646" s="29"/>
      <c r="AMI646" s="29"/>
      <c r="AMJ646" s="29"/>
    </row>
    <row r="647" customFormat="false" ht="14.65" hidden="false" customHeight="false" outlineLevel="0" collapsed="false">
      <c r="C647" s="326" t="s">
        <v>1201</v>
      </c>
      <c r="D647" s="327" t="s">
        <v>1202</v>
      </c>
      <c r="E647" s="198" t="n">
        <v>0</v>
      </c>
      <c r="F647" s="198" t="n">
        <v>0</v>
      </c>
      <c r="G647" s="198" t="n">
        <v>0</v>
      </c>
      <c r="H647" s="198" t="n">
        <v>0</v>
      </c>
      <c r="I647" s="198" t="n">
        <v>0</v>
      </c>
      <c r="J647" s="198" t="n">
        <v>0</v>
      </c>
      <c r="K647" s="328" t="n">
        <f aca="false">SUM(E647:J647)</f>
        <v>0</v>
      </c>
      <c r="L647" s="198" t="n">
        <v>0</v>
      </c>
      <c r="AMH647" s="29"/>
      <c r="AMI647" s="29"/>
      <c r="AMJ647" s="29"/>
    </row>
    <row r="648" customFormat="false" ht="14.65" hidden="false" customHeight="false" outlineLevel="0" collapsed="false">
      <c r="C648" s="326"/>
      <c r="D648" s="329" t="s">
        <v>1203</v>
      </c>
      <c r="E648" s="198" t="n">
        <v>0</v>
      </c>
      <c r="F648" s="198" t="n">
        <v>0</v>
      </c>
      <c r="G648" s="198" t="n">
        <v>0</v>
      </c>
      <c r="H648" s="198" t="n">
        <v>0</v>
      </c>
      <c r="I648" s="198" t="n">
        <v>0</v>
      </c>
      <c r="J648" s="198" t="n">
        <v>0</v>
      </c>
      <c r="K648" s="328" t="n">
        <f aca="false">SUM(E648:J648)</f>
        <v>0</v>
      </c>
      <c r="L648" s="198" t="n">
        <v>0</v>
      </c>
      <c r="AMH648" s="29"/>
      <c r="AMI648" s="29"/>
      <c r="AMJ648" s="29"/>
    </row>
    <row r="649" customFormat="false" ht="14.65" hidden="false" customHeight="false" outlineLevel="0" collapsed="false">
      <c r="C649" s="326"/>
      <c r="D649" s="329" t="s">
        <v>1204</v>
      </c>
      <c r="E649" s="198" t="n">
        <v>0</v>
      </c>
      <c r="F649" s="198" t="n">
        <v>0</v>
      </c>
      <c r="G649" s="198" t="n">
        <v>0</v>
      </c>
      <c r="H649" s="198" t="n">
        <v>0</v>
      </c>
      <c r="I649" s="198" t="n">
        <v>0</v>
      </c>
      <c r="J649" s="198" t="n">
        <v>0</v>
      </c>
      <c r="K649" s="328" t="n">
        <f aca="false">SUM(E649:J649)</f>
        <v>0</v>
      </c>
      <c r="L649" s="198" t="n">
        <v>0</v>
      </c>
      <c r="AMH649" s="29"/>
      <c r="AMI649" s="29"/>
      <c r="AMJ649" s="29"/>
    </row>
    <row r="650" customFormat="false" ht="14.65" hidden="false" customHeight="false" outlineLevel="0" collapsed="false">
      <c r="C650" s="326"/>
      <c r="D650" s="329" t="s">
        <v>1205</v>
      </c>
      <c r="E650" s="198" t="n">
        <v>0</v>
      </c>
      <c r="F650" s="198" t="n">
        <v>0</v>
      </c>
      <c r="G650" s="198" t="n">
        <v>0</v>
      </c>
      <c r="H650" s="198" t="n">
        <v>0</v>
      </c>
      <c r="I650" s="198" t="n">
        <v>0</v>
      </c>
      <c r="J650" s="198" t="n">
        <v>0</v>
      </c>
      <c r="K650" s="328" t="n">
        <f aca="false">SUM(E650:J650)</f>
        <v>0</v>
      </c>
      <c r="L650" s="198" t="n">
        <v>0</v>
      </c>
      <c r="AMH650" s="29"/>
      <c r="AMI650" s="29"/>
      <c r="AMJ650" s="29"/>
    </row>
    <row r="651" customFormat="false" ht="14.65" hidden="false" customHeight="false" outlineLevel="0" collapsed="false">
      <c r="C651" s="326"/>
      <c r="D651" s="329" t="s">
        <v>1206</v>
      </c>
      <c r="E651" s="198" t="n">
        <v>0</v>
      </c>
      <c r="F651" s="198" t="n">
        <v>0</v>
      </c>
      <c r="G651" s="198" t="n">
        <v>0</v>
      </c>
      <c r="H651" s="198" t="n">
        <v>0</v>
      </c>
      <c r="I651" s="198" t="n">
        <v>0</v>
      </c>
      <c r="J651" s="198" t="n">
        <v>0</v>
      </c>
      <c r="K651" s="328" t="n">
        <f aca="false">SUM(E651:J651)</f>
        <v>0</v>
      </c>
      <c r="L651" s="198" t="n">
        <v>0</v>
      </c>
      <c r="AMH651" s="29"/>
      <c r="AMI651" s="29"/>
      <c r="AMJ651" s="29"/>
    </row>
    <row r="652" customFormat="false" ht="14.65" hidden="false" customHeight="false" outlineLevel="0" collapsed="false">
      <c r="C652" s="326"/>
      <c r="D652" s="329" t="s">
        <v>1207</v>
      </c>
      <c r="E652" s="198" t="n">
        <v>0</v>
      </c>
      <c r="F652" s="198" t="n">
        <v>0</v>
      </c>
      <c r="G652" s="198" t="n">
        <v>0</v>
      </c>
      <c r="H652" s="198" t="n">
        <v>0</v>
      </c>
      <c r="I652" s="198" t="n">
        <v>0</v>
      </c>
      <c r="J652" s="198" t="n">
        <v>0</v>
      </c>
      <c r="K652" s="328" t="n">
        <f aca="false">SUM(E652:J652)</f>
        <v>0</v>
      </c>
      <c r="L652" s="198" t="n">
        <v>0</v>
      </c>
      <c r="AMH652" s="29"/>
      <c r="AMI652" s="29"/>
      <c r="AMJ652" s="29"/>
    </row>
    <row r="653" customFormat="false" ht="14.65" hidden="false" customHeight="false" outlineLevel="0" collapsed="false">
      <c r="C653" s="326" t="s">
        <v>1208</v>
      </c>
      <c r="D653" s="329" t="s">
        <v>1209</v>
      </c>
      <c r="E653" s="198" t="n">
        <v>0</v>
      </c>
      <c r="F653" s="198" t="n">
        <v>0</v>
      </c>
      <c r="G653" s="198" t="n">
        <v>0</v>
      </c>
      <c r="H653" s="198" t="n">
        <v>0</v>
      </c>
      <c r="I653" s="198" t="n">
        <v>0</v>
      </c>
      <c r="J653" s="198" t="n">
        <v>0</v>
      </c>
      <c r="K653" s="328" t="n">
        <f aca="false">SUM(E653:J653)</f>
        <v>0</v>
      </c>
      <c r="L653" s="198" t="n">
        <v>800000000</v>
      </c>
      <c r="AMH653" s="29"/>
      <c r="AMI653" s="29"/>
      <c r="AMJ653" s="29"/>
    </row>
    <row r="654" customFormat="false" ht="14.65" hidden="false" customHeight="false" outlineLevel="0" collapsed="false">
      <c r="C654" s="326"/>
      <c r="D654" s="329" t="s">
        <v>1210</v>
      </c>
      <c r="E654" s="198" t="n">
        <v>0</v>
      </c>
      <c r="F654" s="198" t="n">
        <v>0</v>
      </c>
      <c r="G654" s="198" t="n">
        <v>0</v>
      </c>
      <c r="H654" s="198" t="n">
        <v>0</v>
      </c>
      <c r="I654" s="198" t="n">
        <v>0</v>
      </c>
      <c r="J654" s="198" t="n">
        <v>0</v>
      </c>
      <c r="K654" s="328" t="n">
        <f aca="false">SUM(E654:J654)</f>
        <v>0</v>
      </c>
      <c r="L654" s="198" t="n">
        <v>0</v>
      </c>
      <c r="AMH654" s="29"/>
      <c r="AMI654" s="29"/>
      <c r="AMJ654" s="29"/>
    </row>
    <row r="655" customFormat="false" ht="14.65" hidden="false" customHeight="false" outlineLevel="0" collapsed="false">
      <c r="C655" s="326" t="s">
        <v>1211</v>
      </c>
      <c r="D655" s="329" t="s">
        <v>1212</v>
      </c>
      <c r="E655" s="198" t="n">
        <v>292788883.1</v>
      </c>
      <c r="F655" s="198" t="n">
        <v>303244489.21</v>
      </c>
      <c r="G655" s="198" t="n">
        <v>501600966.15</v>
      </c>
      <c r="H655" s="198" t="n">
        <v>412780799.96</v>
      </c>
      <c r="I655" s="198" t="n">
        <v>86778353.86</v>
      </c>
      <c r="J655" s="198" t="n">
        <v>157522333.53</v>
      </c>
      <c r="K655" s="328" t="n">
        <f aca="false">SUM(E655:J655)</f>
        <v>1754715825.81</v>
      </c>
      <c r="L655" s="198" t="n">
        <v>46264514024.8</v>
      </c>
      <c r="M655" s="107" t="n">
        <f aca="false">K655*3.25/1000</f>
        <v>5702826.4338825</v>
      </c>
      <c r="N655" s="322" t="n">
        <f aca="false">L655*3.25/1000</f>
        <v>150359670.5806</v>
      </c>
      <c r="AMH655" s="29"/>
      <c r="AMI655" s="29"/>
      <c r="AMJ655" s="29"/>
    </row>
    <row r="656" customFormat="false" ht="14.65" hidden="false" customHeight="false" outlineLevel="0" collapsed="false">
      <c r="C656" s="326" t="s">
        <v>1211</v>
      </c>
      <c r="D656" s="329" t="s">
        <v>1213</v>
      </c>
      <c r="E656" s="198" t="n">
        <v>0</v>
      </c>
      <c r="F656" s="198" t="n">
        <v>0</v>
      </c>
      <c r="G656" s="198" t="n">
        <v>0</v>
      </c>
      <c r="H656" s="198" t="n">
        <v>0</v>
      </c>
      <c r="I656" s="198" t="n">
        <v>0</v>
      </c>
      <c r="J656" s="198" t="n">
        <v>0</v>
      </c>
      <c r="K656" s="328" t="n">
        <f aca="false">SUM(E656:J656)</f>
        <v>0</v>
      </c>
      <c r="L656" s="198" t="n">
        <v>0</v>
      </c>
      <c r="AMH656" s="29"/>
      <c r="AMI656" s="29"/>
      <c r="AMJ656" s="29"/>
    </row>
    <row r="657" customFormat="false" ht="14.65" hidden="false" customHeight="false" outlineLevel="0" collapsed="false">
      <c r="C657" s="326" t="s">
        <v>1214</v>
      </c>
      <c r="D657" s="329" t="s">
        <v>1215</v>
      </c>
      <c r="E657" s="198" t="n">
        <v>0</v>
      </c>
      <c r="F657" s="198" t="n">
        <v>0</v>
      </c>
      <c r="G657" s="198" t="n">
        <v>0</v>
      </c>
      <c r="H657" s="198" t="n">
        <v>0</v>
      </c>
      <c r="I657" s="198" t="n">
        <v>0</v>
      </c>
      <c r="J657" s="198" t="n">
        <v>0</v>
      </c>
      <c r="K657" s="328" t="n">
        <f aca="false">SUM(E657:J657)</f>
        <v>0</v>
      </c>
      <c r="L657" s="198" t="n">
        <v>657247100</v>
      </c>
      <c r="AMH657" s="29"/>
      <c r="AMI657" s="29"/>
      <c r="AMJ657" s="29"/>
    </row>
    <row r="658" customFormat="false" ht="14.65" hidden="false" customHeight="false" outlineLevel="0" collapsed="false">
      <c r="C658" s="326" t="s">
        <v>1216</v>
      </c>
      <c r="D658" s="329" t="s">
        <v>1217</v>
      </c>
      <c r="E658" s="198" t="n">
        <v>0</v>
      </c>
      <c r="F658" s="198" t="n">
        <v>0</v>
      </c>
      <c r="G658" s="198" t="n">
        <v>0</v>
      </c>
      <c r="H658" s="198" t="n">
        <v>0</v>
      </c>
      <c r="I658" s="198" t="n">
        <v>0</v>
      </c>
      <c r="J658" s="198" t="n">
        <v>0</v>
      </c>
      <c r="K658" s="328" t="n">
        <f aca="false">SUM(E658:J658)</f>
        <v>0</v>
      </c>
      <c r="L658" s="198" t="n">
        <v>3200000000</v>
      </c>
      <c r="AMH658" s="29"/>
      <c r="AMI658" s="29"/>
      <c r="AMJ658" s="29"/>
    </row>
    <row r="659" customFormat="false" ht="14.65" hidden="false" customHeight="false" outlineLevel="0" collapsed="false">
      <c r="C659" s="326" t="s">
        <v>1218</v>
      </c>
      <c r="D659" s="329" t="s">
        <v>1219</v>
      </c>
      <c r="E659" s="198" t="n">
        <v>0</v>
      </c>
      <c r="F659" s="198" t="n">
        <v>0</v>
      </c>
      <c r="G659" s="198" t="n">
        <v>0</v>
      </c>
      <c r="H659" s="198" t="n">
        <v>0</v>
      </c>
      <c r="I659" s="198" t="n">
        <v>0</v>
      </c>
      <c r="J659" s="198" t="n">
        <v>0</v>
      </c>
      <c r="K659" s="328" t="n">
        <f aca="false">SUM(E659:J659)</f>
        <v>0</v>
      </c>
      <c r="L659" s="198" t="n">
        <v>140423200</v>
      </c>
      <c r="AMH659" s="29"/>
      <c r="AMI659" s="29"/>
      <c r="AMJ659" s="29"/>
    </row>
    <row r="660" customFormat="false" ht="14.65" hidden="false" customHeight="false" outlineLevel="0" collapsed="false">
      <c r="C660" s="326" t="s">
        <v>1220</v>
      </c>
      <c r="D660" s="329" t="s">
        <v>1221</v>
      </c>
      <c r="E660" s="198" t="n">
        <v>0</v>
      </c>
      <c r="F660" s="198" t="n">
        <v>0</v>
      </c>
      <c r="G660" s="198" t="n">
        <v>0</v>
      </c>
      <c r="H660" s="198" t="n">
        <v>0</v>
      </c>
      <c r="I660" s="198" t="n">
        <v>0</v>
      </c>
      <c r="J660" s="198" t="n">
        <v>0</v>
      </c>
      <c r="K660" s="328" t="n">
        <f aca="false">SUM(E660:J660)</f>
        <v>0</v>
      </c>
      <c r="L660" s="198" t="n">
        <v>87664800</v>
      </c>
      <c r="AMH660" s="29"/>
      <c r="AMI660" s="29"/>
      <c r="AMJ660" s="29"/>
    </row>
    <row r="661" customFormat="false" ht="14.65" hidden="false" customHeight="false" outlineLevel="0" collapsed="false">
      <c r="C661" s="326" t="s">
        <v>1222</v>
      </c>
      <c r="D661" s="329" t="s">
        <v>1223</v>
      </c>
      <c r="E661" s="198" t="n">
        <v>0</v>
      </c>
      <c r="F661" s="198" t="n">
        <v>0</v>
      </c>
      <c r="G661" s="198" t="n">
        <v>0</v>
      </c>
      <c r="H661" s="198" t="n">
        <v>0</v>
      </c>
      <c r="I661" s="198" t="n">
        <v>0</v>
      </c>
      <c r="J661" s="198" t="n">
        <v>0</v>
      </c>
      <c r="K661" s="328" t="n">
        <f aca="false">SUM(E661:J661)</f>
        <v>0</v>
      </c>
      <c r="L661" s="198" t="n">
        <v>0</v>
      </c>
      <c r="AMH661" s="29"/>
      <c r="AMI661" s="29"/>
      <c r="AMJ661" s="29"/>
    </row>
    <row r="662" customFormat="false" ht="14.65" hidden="false" customHeight="false" outlineLevel="0" collapsed="false">
      <c r="C662" s="326" t="s">
        <v>1224</v>
      </c>
      <c r="D662" s="329" t="s">
        <v>1225</v>
      </c>
      <c r="E662" s="198" t="n">
        <v>0</v>
      </c>
      <c r="F662" s="198" t="n">
        <v>0</v>
      </c>
      <c r="G662" s="198" t="n">
        <v>0</v>
      </c>
      <c r="H662" s="198" t="n">
        <v>0</v>
      </c>
      <c r="I662" s="198" t="n">
        <v>0</v>
      </c>
      <c r="J662" s="198" t="n">
        <v>0</v>
      </c>
      <c r="K662" s="328" t="n">
        <f aca="false">SUM(E662:J662)</f>
        <v>0</v>
      </c>
      <c r="L662" s="198" t="n">
        <v>164460000</v>
      </c>
      <c r="AMH662" s="29"/>
      <c r="AMI662" s="29"/>
      <c r="AMJ662" s="29"/>
    </row>
    <row r="663" customFormat="false" ht="14.65" hidden="false" customHeight="false" outlineLevel="0" collapsed="false">
      <c r="C663" s="326" t="s">
        <v>1226</v>
      </c>
      <c r="D663" s="329" t="s">
        <v>1227</v>
      </c>
      <c r="E663" s="198" t="n">
        <v>0</v>
      </c>
      <c r="F663" s="198" t="n">
        <v>0</v>
      </c>
      <c r="G663" s="198" t="n">
        <v>0</v>
      </c>
      <c r="H663" s="198" t="n">
        <v>0</v>
      </c>
      <c r="I663" s="198" t="n">
        <v>0</v>
      </c>
      <c r="J663" s="198" t="n">
        <v>0</v>
      </c>
      <c r="K663" s="328" t="n">
        <f aca="false">SUM(E663:J663)</f>
        <v>0</v>
      </c>
      <c r="L663" s="198" t="n">
        <v>0</v>
      </c>
      <c r="AMH663" s="29"/>
      <c r="AMI663" s="29"/>
      <c r="AMJ663" s="29"/>
    </row>
    <row r="664" customFormat="false" ht="14.65" hidden="false" customHeight="false" outlineLevel="0" collapsed="false">
      <c r="C664" s="326" t="s">
        <v>1228</v>
      </c>
      <c r="D664" s="329" t="s">
        <v>1229</v>
      </c>
      <c r="E664" s="198" t="n">
        <v>0</v>
      </c>
      <c r="F664" s="198" t="n">
        <v>0</v>
      </c>
      <c r="G664" s="198" t="n">
        <v>0</v>
      </c>
      <c r="H664" s="198" t="n">
        <v>0</v>
      </c>
      <c r="I664" s="198" t="n">
        <v>0</v>
      </c>
      <c r="J664" s="198" t="n">
        <v>0</v>
      </c>
      <c r="K664" s="328" t="n">
        <f aca="false">SUM(E664:J664)</f>
        <v>0</v>
      </c>
      <c r="L664" s="198" t="n">
        <v>308420000</v>
      </c>
      <c r="AMH664" s="29"/>
      <c r="AMI664" s="29"/>
      <c r="AMJ664" s="29"/>
    </row>
    <row r="665" customFormat="false" ht="19.4" hidden="false" customHeight="true" outlineLevel="0" collapsed="false">
      <c r="C665" s="326" t="s">
        <v>1230</v>
      </c>
      <c r="D665" s="329" t="s">
        <v>1231</v>
      </c>
      <c r="E665" s="198" t="n">
        <v>0</v>
      </c>
      <c r="F665" s="198" t="n">
        <v>0</v>
      </c>
      <c r="G665" s="198" t="n">
        <v>0</v>
      </c>
      <c r="H665" s="198" t="n">
        <v>0</v>
      </c>
      <c r="I665" s="198" t="n">
        <v>0</v>
      </c>
      <c r="J665" s="198" t="n">
        <v>0</v>
      </c>
      <c r="K665" s="328" t="n">
        <f aca="false">SUM(E665:J665)</f>
        <v>0</v>
      </c>
      <c r="L665" s="198" t="n">
        <v>0</v>
      </c>
      <c r="AMH665" s="29"/>
      <c r="AMI665" s="29"/>
      <c r="AMJ665" s="29"/>
    </row>
    <row r="666" customFormat="false" ht="23.8" hidden="false" customHeight="true" outlineLevel="0" collapsed="false">
      <c r="C666" s="326" t="s">
        <v>1232</v>
      </c>
      <c r="D666" s="329" t="s">
        <v>1233</v>
      </c>
      <c r="E666" s="198" t="n">
        <v>0</v>
      </c>
      <c r="F666" s="198" t="n">
        <v>0</v>
      </c>
      <c r="G666" s="198" t="n">
        <v>0</v>
      </c>
      <c r="H666" s="198" t="n">
        <v>0</v>
      </c>
      <c r="I666" s="198" t="n">
        <v>0</v>
      </c>
      <c r="J666" s="198" t="n">
        <v>0</v>
      </c>
      <c r="K666" s="328" t="n">
        <f aca="false">SUM(E666:J666)</f>
        <v>0</v>
      </c>
      <c r="L666" s="198" t="n">
        <v>820000000</v>
      </c>
      <c r="AMH666" s="29"/>
      <c r="AMI666" s="29"/>
      <c r="AMJ666" s="29"/>
    </row>
    <row r="667" customFormat="false" ht="14.65" hidden="false" customHeight="false" outlineLevel="0" collapsed="false">
      <c r="C667" s="326" t="s">
        <v>1234</v>
      </c>
      <c r="D667" s="329" t="s">
        <v>1235</v>
      </c>
      <c r="E667" s="198" t="n">
        <v>0</v>
      </c>
      <c r="F667" s="198" t="n">
        <v>0</v>
      </c>
      <c r="G667" s="198" t="n">
        <v>0</v>
      </c>
      <c r="H667" s="198" t="n">
        <v>0</v>
      </c>
      <c r="I667" s="198" t="n">
        <v>0</v>
      </c>
      <c r="J667" s="198" t="n">
        <v>0</v>
      </c>
      <c r="K667" s="328" t="n">
        <f aca="false">SUM(E667:J667)</f>
        <v>0</v>
      </c>
      <c r="L667" s="198" t="n">
        <v>548700000</v>
      </c>
      <c r="AMH667" s="29"/>
      <c r="AMI667" s="29"/>
      <c r="AMJ667" s="29"/>
    </row>
    <row r="668" customFormat="false" ht="14.65" hidden="false" customHeight="false" outlineLevel="0" collapsed="false">
      <c r="C668" s="326" t="s">
        <v>1236</v>
      </c>
      <c r="D668" s="329" t="s">
        <v>1237</v>
      </c>
      <c r="E668" s="198" t="n">
        <v>0</v>
      </c>
      <c r="F668" s="198" t="n">
        <v>0</v>
      </c>
      <c r="G668" s="198" t="n">
        <v>0</v>
      </c>
      <c r="H668" s="198" t="n">
        <v>0</v>
      </c>
      <c r="I668" s="198" t="n">
        <v>0</v>
      </c>
      <c r="J668" s="198" t="n">
        <v>0</v>
      </c>
      <c r="K668" s="328" t="n">
        <f aca="false">SUM(E668:J668)</f>
        <v>0</v>
      </c>
      <c r="L668" s="198" t="n">
        <v>0</v>
      </c>
      <c r="AMH668" s="29"/>
      <c r="AMI668" s="29"/>
      <c r="AMJ668" s="29"/>
    </row>
    <row r="669" customFormat="false" ht="14.65" hidden="false" customHeight="false" outlineLevel="0" collapsed="false">
      <c r="C669" s="326" t="s">
        <v>1238</v>
      </c>
      <c r="D669" s="329" t="s">
        <v>1239</v>
      </c>
      <c r="E669" s="198" t="n">
        <v>0</v>
      </c>
      <c r="F669" s="198" t="n">
        <v>0</v>
      </c>
      <c r="G669" s="198" t="n">
        <v>0</v>
      </c>
      <c r="H669" s="198" t="n">
        <v>0</v>
      </c>
      <c r="I669" s="198" t="n">
        <v>0</v>
      </c>
      <c r="J669" s="198" t="n">
        <v>0</v>
      </c>
      <c r="K669" s="328" t="n">
        <f aca="false">SUM(E669:J669)</f>
        <v>0</v>
      </c>
      <c r="L669" s="198" t="n">
        <v>0</v>
      </c>
      <c r="AMH669" s="29"/>
      <c r="AMI669" s="29"/>
      <c r="AMJ669" s="29"/>
    </row>
    <row r="670" customFormat="false" ht="14.65" hidden="false" customHeight="false" outlineLevel="0" collapsed="false">
      <c r="C670" s="326" t="s">
        <v>1240</v>
      </c>
      <c r="D670" s="329" t="s">
        <v>1241</v>
      </c>
      <c r="E670" s="198" t="n">
        <v>0</v>
      </c>
      <c r="F670" s="198" t="n">
        <v>0</v>
      </c>
      <c r="G670" s="198" t="n">
        <v>0</v>
      </c>
      <c r="H670" s="198" t="n">
        <v>0</v>
      </c>
      <c r="I670" s="198" t="n">
        <v>0</v>
      </c>
      <c r="J670" s="198" t="n">
        <v>0</v>
      </c>
      <c r="K670" s="328" t="n">
        <f aca="false">SUM(E670:J670)</f>
        <v>0</v>
      </c>
      <c r="L670" s="198" t="n">
        <v>94296200</v>
      </c>
      <c r="AMH670" s="29"/>
      <c r="AMI670" s="29"/>
      <c r="AMJ670" s="29"/>
    </row>
    <row r="671" customFormat="false" ht="14.65" hidden="false" customHeight="false" outlineLevel="0" collapsed="false">
      <c r="C671" s="326" t="s">
        <v>1242</v>
      </c>
      <c r="D671" s="329" t="s">
        <v>1243</v>
      </c>
      <c r="E671" s="198" t="n">
        <v>0</v>
      </c>
      <c r="F671" s="198" t="n">
        <v>0</v>
      </c>
      <c r="G671" s="198" t="n">
        <v>0</v>
      </c>
      <c r="H671" s="198" t="n">
        <v>0</v>
      </c>
      <c r="I671" s="198" t="n">
        <v>0</v>
      </c>
      <c r="J671" s="198" t="n">
        <v>0</v>
      </c>
      <c r="K671" s="328" t="n">
        <f aca="false">SUM(E671:J671)</f>
        <v>0</v>
      </c>
      <c r="L671" s="198" t="n">
        <v>0</v>
      </c>
      <c r="AMH671" s="29"/>
      <c r="AMI671" s="29"/>
      <c r="AMJ671" s="29"/>
    </row>
    <row r="672" customFormat="false" ht="14.65" hidden="false" customHeight="false" outlineLevel="0" collapsed="false">
      <c r="C672" s="326" t="s">
        <v>1244</v>
      </c>
      <c r="D672" s="329" t="s">
        <v>1245</v>
      </c>
      <c r="E672" s="198" t="n">
        <v>0</v>
      </c>
      <c r="F672" s="198" t="n">
        <v>0</v>
      </c>
      <c r="G672" s="198" t="n">
        <v>0</v>
      </c>
      <c r="H672" s="198" t="n">
        <v>0</v>
      </c>
      <c r="I672" s="198" t="n">
        <v>0</v>
      </c>
      <c r="J672" s="198" t="n">
        <v>0</v>
      </c>
      <c r="K672" s="328" t="n">
        <f aca="false">SUM(E672:J672)</f>
        <v>0</v>
      </c>
      <c r="L672" s="198" t="n">
        <v>0</v>
      </c>
      <c r="AMH672" s="29"/>
      <c r="AMI672" s="29"/>
      <c r="AMJ672" s="29"/>
    </row>
    <row r="673" customFormat="false" ht="14.65" hidden="false" customHeight="false" outlineLevel="0" collapsed="false">
      <c r="C673" s="326" t="s">
        <v>1246</v>
      </c>
      <c r="D673" s="329" t="s">
        <v>1247</v>
      </c>
      <c r="E673" s="198" t="n">
        <v>0</v>
      </c>
      <c r="F673" s="198" t="n">
        <v>0</v>
      </c>
      <c r="G673" s="198" t="n">
        <v>0</v>
      </c>
      <c r="H673" s="198" t="n">
        <v>0</v>
      </c>
      <c r="I673" s="198" t="n">
        <v>0</v>
      </c>
      <c r="J673" s="198" t="n">
        <v>0</v>
      </c>
      <c r="K673" s="328" t="n">
        <f aca="false">SUM(E673:J673)</f>
        <v>0</v>
      </c>
      <c r="L673" s="198" t="n">
        <v>0</v>
      </c>
      <c r="AMH673" s="29"/>
      <c r="AMI673" s="29"/>
      <c r="AMJ673" s="29"/>
    </row>
    <row r="674" customFormat="false" ht="14.65" hidden="false" customHeight="false" outlineLevel="0" collapsed="false">
      <c r="C674" s="326" t="s">
        <v>1248</v>
      </c>
      <c r="D674" s="329" t="s">
        <v>1249</v>
      </c>
      <c r="E674" s="198" t="n">
        <v>0</v>
      </c>
      <c r="F674" s="198" t="n">
        <v>0</v>
      </c>
      <c r="G674" s="198" t="n">
        <v>0</v>
      </c>
      <c r="H674" s="198" t="n">
        <v>0</v>
      </c>
      <c r="I674" s="198" t="n">
        <v>0</v>
      </c>
      <c r="J674" s="198" t="n">
        <v>0</v>
      </c>
      <c r="K674" s="328" t="n">
        <f aca="false">SUM(E674:J674)</f>
        <v>0</v>
      </c>
      <c r="L674" s="198" t="n">
        <v>0</v>
      </c>
      <c r="AMH674" s="29"/>
      <c r="AMI674" s="29"/>
      <c r="AMJ674" s="29"/>
    </row>
    <row r="675" customFormat="false" ht="12.8" hidden="false" customHeight="false" outlineLevel="0" collapsed="false">
      <c r="C675" s="326" t="s">
        <v>1250</v>
      </c>
      <c r="D675" s="329" t="s">
        <v>1251</v>
      </c>
      <c r="E675" s="198" t="n">
        <v>0</v>
      </c>
      <c r="F675" s="198" t="n">
        <v>0</v>
      </c>
      <c r="G675" s="198" t="n">
        <v>0</v>
      </c>
      <c r="H675" s="198" t="n">
        <v>0</v>
      </c>
      <c r="I675" s="198" t="n">
        <v>0</v>
      </c>
      <c r="J675" s="198" t="n">
        <v>0</v>
      </c>
      <c r="K675" s="328" t="n">
        <f aca="false">SUM(E675:J675)</f>
        <v>0</v>
      </c>
      <c r="L675" s="198" t="n">
        <v>0</v>
      </c>
      <c r="AMH675" s="29"/>
      <c r="AMI675" s="29"/>
      <c r="AMJ675" s="29"/>
    </row>
    <row r="676" customFormat="false" ht="12.8" hidden="false" customHeight="false" outlineLevel="0" collapsed="false">
      <c r="C676" s="326" t="s">
        <v>1252</v>
      </c>
      <c r="D676" s="329" t="s">
        <v>1253</v>
      </c>
      <c r="E676" s="198" t="n">
        <v>0</v>
      </c>
      <c r="F676" s="198" t="n">
        <v>0</v>
      </c>
      <c r="G676" s="198" t="n">
        <v>0</v>
      </c>
      <c r="H676" s="198" t="n">
        <v>0</v>
      </c>
      <c r="I676" s="198" t="n">
        <v>0</v>
      </c>
      <c r="J676" s="198" t="n">
        <v>0</v>
      </c>
      <c r="K676" s="328" t="n">
        <f aca="false">SUM(E676:J676)</f>
        <v>0</v>
      </c>
      <c r="L676" s="198" t="n">
        <v>0</v>
      </c>
      <c r="AMH676" s="29"/>
      <c r="AMI676" s="29"/>
      <c r="AMJ676" s="29"/>
    </row>
    <row r="677" customFormat="false" ht="12.8" hidden="false" customHeight="false" outlineLevel="0" collapsed="false">
      <c r="C677" s="326" t="s">
        <v>1254</v>
      </c>
      <c r="D677" s="329" t="s">
        <v>1255</v>
      </c>
      <c r="E677" s="198" t="n">
        <v>0</v>
      </c>
      <c r="F677" s="198" t="n">
        <v>0</v>
      </c>
      <c r="G677" s="198" t="n">
        <v>0</v>
      </c>
      <c r="H677" s="198" t="n">
        <v>0</v>
      </c>
      <c r="I677" s="198" t="n">
        <v>0</v>
      </c>
      <c r="J677" s="198" t="n">
        <v>0</v>
      </c>
      <c r="K677" s="328" t="n">
        <f aca="false">SUM(E677:J677)</f>
        <v>0</v>
      </c>
      <c r="L677" s="198" t="n">
        <v>0</v>
      </c>
      <c r="AMH677" s="29"/>
      <c r="AMI677" s="29"/>
      <c r="AMJ677" s="29"/>
    </row>
    <row r="678" customFormat="false" ht="12.8" hidden="false" customHeight="false" outlineLevel="0" collapsed="false">
      <c r="C678" s="326" t="s">
        <v>1256</v>
      </c>
      <c r="D678" s="329" t="s">
        <v>1257</v>
      </c>
      <c r="E678" s="198" t="n">
        <v>0</v>
      </c>
      <c r="F678" s="198" t="n">
        <v>0</v>
      </c>
      <c r="G678" s="198" t="n">
        <v>0</v>
      </c>
      <c r="H678" s="198" t="n">
        <v>0</v>
      </c>
      <c r="I678" s="198" t="n">
        <v>0</v>
      </c>
      <c r="J678" s="198" t="n">
        <v>0</v>
      </c>
      <c r="K678" s="328" t="n">
        <f aca="false">SUM(E678:J678)</f>
        <v>0</v>
      </c>
      <c r="L678" s="198" t="n">
        <v>0</v>
      </c>
      <c r="AMH678" s="29"/>
      <c r="AMI678" s="29"/>
      <c r="AMJ678" s="29"/>
    </row>
    <row r="679" customFormat="false" ht="12.8" hidden="false" customHeight="false" outlineLevel="0" collapsed="false">
      <c r="C679" s="326" t="s">
        <v>1258</v>
      </c>
      <c r="D679" s="329" t="s">
        <v>1259</v>
      </c>
      <c r="E679" s="198" t="n">
        <v>0</v>
      </c>
      <c r="F679" s="198" t="n">
        <v>0</v>
      </c>
      <c r="G679" s="198" t="n">
        <v>0</v>
      </c>
      <c r="H679" s="198" t="n">
        <v>0</v>
      </c>
      <c r="I679" s="198" t="n">
        <v>0</v>
      </c>
      <c r="J679" s="198" t="n">
        <v>0</v>
      </c>
      <c r="K679" s="328" t="n">
        <f aca="false">SUM(E679:J679)</f>
        <v>0</v>
      </c>
      <c r="L679" s="198" t="n">
        <v>0</v>
      </c>
      <c r="AMH679" s="29"/>
      <c r="AMI679" s="29"/>
      <c r="AMJ679" s="29"/>
    </row>
    <row r="680" customFormat="false" ht="12.8" hidden="false" customHeight="false" outlineLevel="0" collapsed="false">
      <c r="C680" s="326" t="s">
        <v>1260</v>
      </c>
      <c r="D680" s="329" t="s">
        <v>1261</v>
      </c>
      <c r="E680" s="198" t="n">
        <v>0</v>
      </c>
      <c r="F680" s="198" t="n">
        <v>0</v>
      </c>
      <c r="G680" s="198" t="n">
        <v>0</v>
      </c>
      <c r="H680" s="198" t="n">
        <v>0</v>
      </c>
      <c r="I680" s="198" t="n">
        <v>0</v>
      </c>
      <c r="J680" s="198" t="n">
        <v>0</v>
      </c>
      <c r="K680" s="328" t="n">
        <f aca="false">SUM(E680:J680)</f>
        <v>0</v>
      </c>
      <c r="L680" s="198" t="n">
        <v>0</v>
      </c>
      <c r="AMH680" s="29"/>
      <c r="AMI680" s="29"/>
      <c r="AMJ680" s="29"/>
    </row>
    <row r="681" customFormat="false" ht="12.8" hidden="false" customHeight="false" outlineLevel="0" collapsed="false">
      <c r="C681" s="326" t="s">
        <v>1262</v>
      </c>
      <c r="D681" s="329" t="s">
        <v>1263</v>
      </c>
      <c r="E681" s="198" t="n">
        <v>0</v>
      </c>
      <c r="F681" s="198" t="n">
        <v>0</v>
      </c>
      <c r="G681" s="198" t="n">
        <v>0</v>
      </c>
      <c r="H681" s="198" t="n">
        <v>0</v>
      </c>
      <c r="I681" s="198" t="n">
        <v>0</v>
      </c>
      <c r="J681" s="198" t="n">
        <v>0</v>
      </c>
      <c r="K681" s="328" t="n">
        <f aca="false">SUM(E681:J681)</f>
        <v>0</v>
      </c>
      <c r="L681" s="198" t="n">
        <v>0</v>
      </c>
      <c r="AMH681" s="29"/>
      <c r="AMI681" s="29"/>
      <c r="AMJ681" s="29"/>
    </row>
    <row r="682" customFormat="false" ht="12.8" hidden="false" customHeight="false" outlineLevel="0" collapsed="false">
      <c r="C682" s="326" t="s">
        <v>1264</v>
      </c>
      <c r="D682" s="329" t="s">
        <v>1265</v>
      </c>
      <c r="E682" s="198" t="n">
        <v>0</v>
      </c>
      <c r="F682" s="198" t="n">
        <v>0</v>
      </c>
      <c r="G682" s="198" t="n">
        <v>0</v>
      </c>
      <c r="H682" s="198" t="n">
        <v>0</v>
      </c>
      <c r="I682" s="198" t="n">
        <v>0</v>
      </c>
      <c r="J682" s="198" t="n">
        <v>0</v>
      </c>
      <c r="K682" s="328" t="n">
        <f aca="false">SUM(E682:J682)</f>
        <v>0</v>
      </c>
      <c r="L682" s="198" t="n">
        <v>0</v>
      </c>
      <c r="AMH682" s="29"/>
      <c r="AMI682" s="29"/>
      <c r="AMJ682" s="29"/>
    </row>
    <row r="683" customFormat="false" ht="12.8" hidden="false" customHeight="false" outlineLevel="0" collapsed="false">
      <c r="C683" s="326" t="s">
        <v>1266</v>
      </c>
      <c r="D683" s="329" t="s">
        <v>1267</v>
      </c>
      <c r="E683" s="198" t="n">
        <v>0</v>
      </c>
      <c r="F683" s="198" t="n">
        <v>0</v>
      </c>
      <c r="G683" s="198" t="n">
        <v>0</v>
      </c>
      <c r="H683" s="198" t="n">
        <v>0</v>
      </c>
      <c r="I683" s="198" t="n">
        <v>0</v>
      </c>
      <c r="J683" s="198" t="n">
        <v>0</v>
      </c>
      <c r="K683" s="328" t="n">
        <f aca="false">SUM(E683:J683)</f>
        <v>0</v>
      </c>
      <c r="L683" s="198" t="n">
        <v>0</v>
      </c>
      <c r="AMH683" s="29"/>
      <c r="AMI683" s="29"/>
      <c r="AMJ683" s="29"/>
    </row>
    <row r="684" customFormat="false" ht="12.8" hidden="false" customHeight="false" outlineLevel="0" collapsed="false">
      <c r="C684" s="326" t="s">
        <v>1268</v>
      </c>
      <c r="D684" s="329" t="s">
        <v>1269</v>
      </c>
      <c r="E684" s="198" t="n">
        <v>0</v>
      </c>
      <c r="F684" s="198" t="n">
        <v>0</v>
      </c>
      <c r="G684" s="198" t="n">
        <v>0</v>
      </c>
      <c r="H684" s="198" t="n">
        <v>0</v>
      </c>
      <c r="I684" s="198" t="n">
        <v>0</v>
      </c>
      <c r="J684" s="198" t="n">
        <v>0</v>
      </c>
      <c r="K684" s="328" t="n">
        <f aca="false">SUM(E684:J684)</f>
        <v>0</v>
      </c>
      <c r="L684" s="198" t="n">
        <v>0</v>
      </c>
      <c r="AMH684" s="29"/>
      <c r="AMI684" s="29"/>
      <c r="AMJ684" s="29"/>
    </row>
    <row r="685" customFormat="false" ht="12.8" hidden="false" customHeight="false" outlineLevel="0" collapsed="false">
      <c r="C685" s="326" t="s">
        <v>1270</v>
      </c>
      <c r="D685" s="329" t="s">
        <v>1271</v>
      </c>
      <c r="E685" s="198" t="n">
        <v>0</v>
      </c>
      <c r="F685" s="198" t="n">
        <v>0</v>
      </c>
      <c r="G685" s="198" t="n">
        <v>0</v>
      </c>
      <c r="H685" s="198" t="n">
        <v>0</v>
      </c>
      <c r="I685" s="198" t="n">
        <v>0</v>
      </c>
      <c r="J685" s="198" t="n">
        <v>0</v>
      </c>
      <c r="K685" s="328" t="n">
        <f aca="false">SUM(E685:J685)</f>
        <v>0</v>
      </c>
      <c r="L685" s="198" t="n">
        <v>0</v>
      </c>
      <c r="AMH685" s="29"/>
      <c r="AMI685" s="29"/>
      <c r="AMJ685" s="29"/>
    </row>
    <row r="686" customFormat="false" ht="12.8" hidden="false" customHeight="false" outlineLevel="0" collapsed="false">
      <c r="C686" s="326" t="s">
        <v>1272</v>
      </c>
      <c r="D686" s="329" t="s">
        <v>1273</v>
      </c>
      <c r="E686" s="198" t="n">
        <v>0</v>
      </c>
      <c r="F686" s="198" t="n">
        <v>0</v>
      </c>
      <c r="G686" s="198" t="n">
        <v>0</v>
      </c>
      <c r="H686" s="198" t="n">
        <v>0</v>
      </c>
      <c r="I686" s="198" t="n">
        <v>0</v>
      </c>
      <c r="J686" s="198" t="n">
        <v>0</v>
      </c>
      <c r="K686" s="328" t="n">
        <f aca="false">SUM(E686:J686)</f>
        <v>0</v>
      </c>
      <c r="L686" s="198" t="n">
        <v>0</v>
      </c>
      <c r="AMH686" s="29"/>
      <c r="AMI686" s="29"/>
      <c r="AMJ686" s="29"/>
    </row>
    <row r="687" customFormat="false" ht="12.8" hidden="false" customHeight="false" outlineLevel="0" collapsed="false">
      <c r="C687" s="326" t="s">
        <v>1274</v>
      </c>
      <c r="D687" s="329" t="s">
        <v>1275</v>
      </c>
      <c r="E687" s="198" t="n">
        <v>0</v>
      </c>
      <c r="F687" s="198" t="n">
        <v>0</v>
      </c>
      <c r="G687" s="198" t="n">
        <v>0</v>
      </c>
      <c r="H687" s="198" t="n">
        <v>0</v>
      </c>
      <c r="I687" s="198" t="n">
        <v>0</v>
      </c>
      <c r="J687" s="198" t="n">
        <v>0</v>
      </c>
      <c r="K687" s="328" t="n">
        <f aca="false">SUM(E687:J687)</f>
        <v>0</v>
      </c>
      <c r="L687" s="198" t="n">
        <v>0</v>
      </c>
      <c r="AMH687" s="29"/>
      <c r="AMI687" s="29"/>
      <c r="AMJ687" s="29"/>
    </row>
    <row r="688" customFormat="false" ht="12.8" hidden="false" customHeight="false" outlineLevel="0" collapsed="false">
      <c r="C688" s="326" t="s">
        <v>1276</v>
      </c>
      <c r="D688" s="329" t="s">
        <v>1277</v>
      </c>
      <c r="E688" s="198" t="n">
        <v>0</v>
      </c>
      <c r="F688" s="198" t="n">
        <v>0</v>
      </c>
      <c r="G688" s="198" t="n">
        <v>0</v>
      </c>
      <c r="H688" s="198" t="n">
        <v>0</v>
      </c>
      <c r="I688" s="198" t="n">
        <v>0</v>
      </c>
      <c r="J688" s="198" t="n">
        <v>0</v>
      </c>
      <c r="K688" s="328" t="n">
        <f aca="false">SUM(E688:J688)</f>
        <v>0</v>
      </c>
      <c r="L688" s="198" t="n">
        <v>0</v>
      </c>
      <c r="AMH688" s="29"/>
      <c r="AMI688" s="29"/>
      <c r="AMJ688" s="29"/>
    </row>
    <row r="689" customFormat="false" ht="12.8" hidden="false" customHeight="false" outlineLevel="0" collapsed="false">
      <c r="C689" s="326" t="s">
        <v>1278</v>
      </c>
      <c r="D689" s="329" t="s">
        <v>1279</v>
      </c>
      <c r="E689" s="198" t="n">
        <v>0</v>
      </c>
      <c r="F689" s="198" t="n">
        <v>0</v>
      </c>
      <c r="G689" s="198" t="n">
        <v>0</v>
      </c>
      <c r="H689" s="198" t="n">
        <v>0</v>
      </c>
      <c r="I689" s="198" t="n">
        <v>0</v>
      </c>
      <c r="J689" s="198" t="n">
        <v>0</v>
      </c>
      <c r="K689" s="328" t="n">
        <f aca="false">SUM(E689:J689)</f>
        <v>0</v>
      </c>
      <c r="L689" s="198" t="n">
        <v>0</v>
      </c>
      <c r="AMH689" s="29"/>
      <c r="AMI689" s="29"/>
      <c r="AMJ689" s="29"/>
    </row>
    <row r="690" customFormat="false" ht="12.8" hidden="false" customHeight="false" outlineLevel="0" collapsed="false">
      <c r="C690" s="326" t="s">
        <v>1280</v>
      </c>
      <c r="D690" s="329" t="s">
        <v>1281</v>
      </c>
      <c r="E690" s="198" t="n">
        <v>0</v>
      </c>
      <c r="F690" s="198" t="n">
        <v>0</v>
      </c>
      <c r="G690" s="198" t="n">
        <v>0</v>
      </c>
      <c r="H690" s="198" t="n">
        <v>0</v>
      </c>
      <c r="I690" s="198" t="n">
        <v>0</v>
      </c>
      <c r="J690" s="198" t="n">
        <v>0</v>
      </c>
      <c r="K690" s="328" t="n">
        <f aca="false">SUM(E690:J690)</f>
        <v>0</v>
      </c>
      <c r="L690" s="198" t="n">
        <v>0</v>
      </c>
      <c r="AMH690" s="29"/>
      <c r="AMI690" s="29"/>
      <c r="AMJ690" s="29"/>
    </row>
    <row r="691" customFormat="false" ht="12.8" hidden="false" customHeight="false" outlineLevel="0" collapsed="false">
      <c r="C691" s="326" t="s">
        <v>1282</v>
      </c>
      <c r="D691" s="329" t="s">
        <v>1283</v>
      </c>
      <c r="E691" s="198" t="n">
        <v>0</v>
      </c>
      <c r="F691" s="198" t="n">
        <v>0</v>
      </c>
      <c r="G691" s="198" t="n">
        <v>0</v>
      </c>
      <c r="H691" s="198" t="n">
        <v>0</v>
      </c>
      <c r="I691" s="198" t="n">
        <v>0</v>
      </c>
      <c r="J691" s="198" t="n">
        <v>0</v>
      </c>
      <c r="K691" s="328" t="n">
        <f aca="false">SUM(E691:J691)</f>
        <v>0</v>
      </c>
      <c r="L691" s="198" t="n">
        <v>0</v>
      </c>
      <c r="AMH691" s="29"/>
      <c r="AMI691" s="29"/>
      <c r="AMJ691" s="29"/>
    </row>
    <row r="692" customFormat="false" ht="19.4" hidden="false" customHeight="false" outlineLevel="0" collapsed="false">
      <c r="C692" s="326" t="s">
        <v>1284</v>
      </c>
      <c r="D692" s="329" t="s">
        <v>1285</v>
      </c>
      <c r="E692" s="198" t="n">
        <v>0</v>
      </c>
      <c r="F692" s="198" t="n">
        <v>0</v>
      </c>
      <c r="G692" s="198" t="n">
        <v>0</v>
      </c>
      <c r="H692" s="198" t="n">
        <v>0</v>
      </c>
      <c r="I692" s="198" t="n">
        <v>0</v>
      </c>
      <c r="J692" s="198" t="n">
        <v>0</v>
      </c>
      <c r="K692" s="328" t="n">
        <f aca="false">SUM(E692:J692)</f>
        <v>0</v>
      </c>
      <c r="L692" s="198" t="n">
        <v>0</v>
      </c>
      <c r="AMH692" s="29"/>
      <c r="AMI692" s="29"/>
      <c r="AMJ692" s="29"/>
    </row>
    <row r="693" customFormat="false" ht="12.8" hidden="false" customHeight="false" outlineLevel="0" collapsed="false">
      <c r="C693" s="326" t="s">
        <v>1286</v>
      </c>
      <c r="D693" s="329" t="s">
        <v>1287</v>
      </c>
      <c r="E693" s="198" t="n">
        <v>0</v>
      </c>
      <c r="F693" s="198" t="n">
        <v>0</v>
      </c>
      <c r="G693" s="198" t="n">
        <v>0</v>
      </c>
      <c r="H693" s="198" t="n">
        <v>0</v>
      </c>
      <c r="I693" s="198" t="n">
        <v>0</v>
      </c>
      <c r="J693" s="198" t="n">
        <v>0</v>
      </c>
      <c r="K693" s="328" t="n">
        <f aca="false">SUM(E693:J693)</f>
        <v>0</v>
      </c>
      <c r="L693" s="198" t="n">
        <v>0</v>
      </c>
      <c r="AMH693" s="29"/>
      <c r="AMI693" s="29"/>
      <c r="AMJ693" s="29"/>
    </row>
    <row r="694" customFormat="false" ht="12.8" hidden="false" customHeight="false" outlineLevel="0" collapsed="false">
      <c r="C694" s="326" t="s">
        <v>1288</v>
      </c>
      <c r="D694" s="329" t="s">
        <v>1289</v>
      </c>
      <c r="E694" s="198" t="n">
        <v>0</v>
      </c>
      <c r="F694" s="198" t="n">
        <v>0</v>
      </c>
      <c r="G694" s="198" t="n">
        <v>0</v>
      </c>
      <c r="H694" s="198" t="n">
        <v>0</v>
      </c>
      <c r="I694" s="198" t="n">
        <v>0</v>
      </c>
      <c r="J694" s="198" t="n">
        <v>0</v>
      </c>
      <c r="K694" s="328" t="n">
        <f aca="false">SUM(E694:J694)</f>
        <v>0</v>
      </c>
      <c r="L694" s="198" t="n">
        <v>0</v>
      </c>
      <c r="AMH694" s="29"/>
      <c r="AMI694" s="29"/>
      <c r="AMJ694" s="29"/>
    </row>
    <row r="695" customFormat="false" ht="12.8" hidden="false" customHeight="false" outlineLevel="0" collapsed="false">
      <c r="C695" s="326" t="s">
        <v>1290</v>
      </c>
      <c r="D695" s="329" t="s">
        <v>1291</v>
      </c>
      <c r="E695" s="198" t="n">
        <v>0</v>
      </c>
      <c r="F695" s="198" t="n">
        <v>0</v>
      </c>
      <c r="G695" s="198" t="n">
        <v>0</v>
      </c>
      <c r="H695" s="198" t="n">
        <v>0</v>
      </c>
      <c r="I695" s="198" t="n">
        <v>0</v>
      </c>
      <c r="J695" s="198" t="n">
        <v>0</v>
      </c>
      <c r="K695" s="328" t="n">
        <f aca="false">SUM(E695:J695)</f>
        <v>0</v>
      </c>
      <c r="L695" s="198" t="n">
        <v>0</v>
      </c>
      <c r="AMH695" s="29"/>
      <c r="AMI695" s="29"/>
      <c r="AMJ695" s="29"/>
    </row>
    <row r="696" customFormat="false" ht="12.8" hidden="false" customHeight="false" outlineLevel="0" collapsed="false">
      <c r="C696" s="326" t="s">
        <v>1292</v>
      </c>
      <c r="D696" s="329" t="s">
        <v>1293</v>
      </c>
      <c r="E696" s="198" t="n">
        <v>0</v>
      </c>
      <c r="F696" s="198" t="n">
        <v>0</v>
      </c>
      <c r="G696" s="198" t="n">
        <v>0</v>
      </c>
      <c r="H696" s="198" t="n">
        <v>0</v>
      </c>
      <c r="I696" s="198" t="n">
        <v>0</v>
      </c>
      <c r="J696" s="198" t="n">
        <v>0</v>
      </c>
      <c r="K696" s="328" t="n">
        <f aca="false">SUM(E696:J696)</f>
        <v>0</v>
      </c>
      <c r="L696" s="198" t="n">
        <v>0</v>
      </c>
      <c r="AMH696" s="29"/>
      <c r="AMI696" s="29"/>
      <c r="AMJ696" s="29"/>
    </row>
    <row r="697" customFormat="false" ht="12.8" hidden="false" customHeight="false" outlineLevel="0" collapsed="false">
      <c r="C697" s="326" t="s">
        <v>1294</v>
      </c>
      <c r="D697" s="329" t="s">
        <v>1295</v>
      </c>
      <c r="E697" s="198" t="n">
        <v>0</v>
      </c>
      <c r="F697" s="198" t="n">
        <v>0</v>
      </c>
      <c r="G697" s="198" t="n">
        <v>0</v>
      </c>
      <c r="H697" s="198" t="n">
        <v>0</v>
      </c>
      <c r="I697" s="198" t="n">
        <v>0</v>
      </c>
      <c r="J697" s="198" t="n">
        <v>0</v>
      </c>
      <c r="K697" s="328" t="n">
        <f aca="false">SUM(E697:J697)</f>
        <v>0</v>
      </c>
      <c r="L697" s="198" t="n">
        <v>0</v>
      </c>
      <c r="AMH697" s="29"/>
      <c r="AMI697" s="29"/>
      <c r="AMJ697" s="29"/>
    </row>
    <row r="698" customFormat="false" ht="12.8" hidden="false" customHeight="false" outlineLevel="0" collapsed="false">
      <c r="C698" s="326" t="s">
        <v>1296</v>
      </c>
      <c r="D698" s="329" t="s">
        <v>1297</v>
      </c>
      <c r="E698" s="198" t="n">
        <v>0</v>
      </c>
      <c r="F698" s="198" t="n">
        <v>0</v>
      </c>
      <c r="G698" s="198" t="n">
        <v>0</v>
      </c>
      <c r="H698" s="198" t="n">
        <v>0</v>
      </c>
      <c r="I698" s="198" t="n">
        <v>0</v>
      </c>
      <c r="J698" s="198" t="n">
        <v>0</v>
      </c>
      <c r="K698" s="328" t="n">
        <f aca="false">SUM(E698:J698)</f>
        <v>0</v>
      </c>
      <c r="L698" s="198" t="n">
        <v>0</v>
      </c>
      <c r="AMH698" s="29"/>
      <c r="AMI698" s="29"/>
      <c r="AMJ698" s="29"/>
    </row>
    <row r="699" customFormat="false" ht="12.8" hidden="false" customHeight="false" outlineLevel="0" collapsed="false">
      <c r="C699" s="326" t="s">
        <v>1298</v>
      </c>
      <c r="D699" s="329" t="s">
        <v>1299</v>
      </c>
      <c r="E699" s="198" t="n">
        <v>0</v>
      </c>
      <c r="F699" s="198" t="n">
        <v>0</v>
      </c>
      <c r="G699" s="198" t="n">
        <v>0</v>
      </c>
      <c r="H699" s="198" t="n">
        <v>0</v>
      </c>
      <c r="I699" s="198" t="n">
        <v>0</v>
      </c>
      <c r="J699" s="198" t="n">
        <v>0</v>
      </c>
      <c r="K699" s="328" t="n">
        <f aca="false">SUM(E699:J699)</f>
        <v>0</v>
      </c>
      <c r="L699" s="198" t="n">
        <v>0</v>
      </c>
      <c r="AMH699" s="29"/>
      <c r="AMI699" s="29"/>
      <c r="AMJ699" s="29"/>
    </row>
    <row r="700" customFormat="false" ht="12.8" hidden="false" customHeight="false" outlineLevel="0" collapsed="false">
      <c r="C700" s="326" t="s">
        <v>1300</v>
      </c>
      <c r="D700" s="329" t="s">
        <v>1301</v>
      </c>
      <c r="E700" s="198" t="n">
        <v>0</v>
      </c>
      <c r="F700" s="198" t="n">
        <v>0</v>
      </c>
      <c r="G700" s="198" t="n">
        <v>0</v>
      </c>
      <c r="H700" s="198" t="n">
        <v>0</v>
      </c>
      <c r="I700" s="198" t="n">
        <v>0</v>
      </c>
      <c r="J700" s="198" t="n">
        <v>0</v>
      </c>
      <c r="K700" s="328" t="n">
        <f aca="false">SUM(E700:J700)</f>
        <v>0</v>
      </c>
      <c r="L700" s="198" t="n">
        <v>0</v>
      </c>
      <c r="AMH700" s="29"/>
      <c r="AMI700" s="29"/>
      <c r="AMJ700" s="29"/>
    </row>
    <row r="701" customFormat="false" ht="14.65" hidden="false" customHeight="false" outlineLevel="0" collapsed="false">
      <c r="C701" s="326"/>
      <c r="D701" s="327" t="s">
        <v>1302</v>
      </c>
      <c r="E701" s="198" t="n">
        <v>0</v>
      </c>
      <c r="F701" s="198" t="n">
        <v>0</v>
      </c>
      <c r="G701" s="198" t="n">
        <v>0</v>
      </c>
      <c r="H701" s="198" t="n">
        <v>0</v>
      </c>
      <c r="I701" s="198" t="n">
        <v>0</v>
      </c>
      <c r="J701" s="198" t="n">
        <v>0</v>
      </c>
      <c r="K701" s="328" t="n">
        <f aca="false">SUM(E701:J701)</f>
        <v>0</v>
      </c>
      <c r="L701" s="198" t="n">
        <v>0</v>
      </c>
      <c r="AMH701" s="29"/>
      <c r="AMI701" s="29"/>
      <c r="AMJ701" s="29"/>
    </row>
    <row r="702" customFormat="false" ht="14.65" hidden="false" customHeight="false" outlineLevel="0" collapsed="false">
      <c r="C702" s="326" t="s">
        <v>1303</v>
      </c>
      <c r="D702" s="327" t="s">
        <v>1304</v>
      </c>
      <c r="E702" s="198" t="n">
        <v>0</v>
      </c>
      <c r="F702" s="198" t="n">
        <v>0</v>
      </c>
      <c r="G702" s="198" t="n">
        <v>0</v>
      </c>
      <c r="H702" s="198" t="n">
        <v>0</v>
      </c>
      <c r="I702" s="198" t="n">
        <v>0</v>
      </c>
      <c r="J702" s="198" t="n">
        <v>0</v>
      </c>
      <c r="K702" s="328" t="n">
        <f aca="false">SUM(E702:J702)</f>
        <v>0</v>
      </c>
      <c r="L702" s="198" t="n">
        <v>0</v>
      </c>
      <c r="AMH702" s="29"/>
      <c r="AMI702" s="29"/>
      <c r="AMJ702" s="29"/>
    </row>
    <row r="703" customFormat="false" ht="14.65" hidden="false" customHeight="false" outlineLevel="0" collapsed="false">
      <c r="C703" s="326"/>
      <c r="D703" s="327" t="s">
        <v>1305</v>
      </c>
      <c r="E703" s="198" t="n">
        <v>0</v>
      </c>
      <c r="F703" s="198" t="n">
        <v>0</v>
      </c>
      <c r="G703" s="198" t="n">
        <v>0</v>
      </c>
      <c r="H703" s="198" t="n">
        <v>0</v>
      </c>
      <c r="I703" s="198" t="n">
        <v>0</v>
      </c>
      <c r="J703" s="198" t="n">
        <v>0</v>
      </c>
      <c r="K703" s="328" t="n">
        <f aca="false">SUM(E703:J703)</f>
        <v>0</v>
      </c>
      <c r="L703" s="198" t="n">
        <v>0</v>
      </c>
      <c r="AMH703" s="29"/>
      <c r="AMI703" s="29"/>
      <c r="AMJ703" s="29"/>
    </row>
    <row r="704" customFormat="false" ht="14.65" hidden="false" customHeight="false" outlineLevel="0" collapsed="false">
      <c r="C704" s="326"/>
      <c r="D704" s="327" t="s">
        <v>1306</v>
      </c>
      <c r="E704" s="198" t="n">
        <v>0</v>
      </c>
      <c r="F704" s="198" t="n">
        <v>0</v>
      </c>
      <c r="G704" s="198" t="n">
        <v>0</v>
      </c>
      <c r="H704" s="198" t="n">
        <v>0</v>
      </c>
      <c r="I704" s="198" t="n">
        <v>0</v>
      </c>
      <c r="J704" s="198" t="n">
        <v>0</v>
      </c>
      <c r="K704" s="328" t="n">
        <f aca="false">SUM(E704:J704)</f>
        <v>0</v>
      </c>
      <c r="L704" s="198" t="n">
        <v>0</v>
      </c>
      <c r="AMH704" s="29"/>
      <c r="AMI704" s="29"/>
      <c r="AMJ704" s="29"/>
    </row>
    <row r="705" customFormat="false" ht="14.65" hidden="false" customHeight="false" outlineLevel="0" collapsed="false">
      <c r="C705" s="326" t="s">
        <v>1307</v>
      </c>
      <c r="D705" s="327" t="s">
        <v>1308</v>
      </c>
      <c r="E705" s="198" t="n">
        <v>0</v>
      </c>
      <c r="F705" s="198" t="n">
        <v>0</v>
      </c>
      <c r="G705" s="198" t="n">
        <v>0</v>
      </c>
      <c r="H705" s="198" t="n">
        <v>0</v>
      </c>
      <c r="I705" s="198" t="n">
        <v>0</v>
      </c>
      <c r="J705" s="198" t="n">
        <v>0</v>
      </c>
      <c r="K705" s="328" t="n">
        <f aca="false">SUM(E705:J705)</f>
        <v>0</v>
      </c>
      <c r="L705" s="198" t="n">
        <v>0</v>
      </c>
      <c r="AMH705" s="29"/>
      <c r="AMI705" s="29"/>
      <c r="AMJ705" s="29"/>
    </row>
    <row r="706" customFormat="false" ht="14.65" hidden="false" customHeight="false" outlineLevel="0" collapsed="false">
      <c r="C706" s="326" t="s">
        <v>1309</v>
      </c>
      <c r="D706" s="327" t="s">
        <v>1310</v>
      </c>
      <c r="E706" s="198" t="n">
        <v>0</v>
      </c>
      <c r="F706" s="198" t="n">
        <v>0</v>
      </c>
      <c r="G706" s="198" t="n">
        <v>0</v>
      </c>
      <c r="H706" s="198" t="n">
        <v>0</v>
      </c>
      <c r="I706" s="198" t="n">
        <v>0</v>
      </c>
      <c r="J706" s="198" t="n">
        <v>0</v>
      </c>
      <c r="K706" s="328" t="n">
        <f aca="false">SUM(E706:J706)</f>
        <v>0</v>
      </c>
      <c r="L706" s="198" t="n">
        <v>0</v>
      </c>
      <c r="AMH706" s="29"/>
      <c r="AMI706" s="29"/>
      <c r="AMJ706" s="29"/>
    </row>
    <row r="707" customFormat="false" ht="14.65" hidden="false" customHeight="false" outlineLevel="0" collapsed="false">
      <c r="C707" s="326" t="s">
        <v>1311</v>
      </c>
      <c r="D707" s="327" t="s">
        <v>1312</v>
      </c>
      <c r="E707" s="198" t="n">
        <v>0</v>
      </c>
      <c r="F707" s="198" t="n">
        <v>0</v>
      </c>
      <c r="G707" s="198" t="n">
        <v>0</v>
      </c>
      <c r="H707" s="198" t="n">
        <v>0</v>
      </c>
      <c r="I707" s="198" t="n">
        <v>0</v>
      </c>
      <c r="J707" s="198" t="n">
        <v>0</v>
      </c>
      <c r="K707" s="328" t="n">
        <f aca="false">SUM(E707:J707)</f>
        <v>0</v>
      </c>
      <c r="L707" s="198" t="n">
        <v>0</v>
      </c>
      <c r="AMH707" s="29"/>
      <c r="AMI707" s="29"/>
      <c r="AMJ707" s="29"/>
    </row>
    <row r="708" customFormat="false" ht="14.65" hidden="false" customHeight="false" outlineLevel="0" collapsed="false">
      <c r="C708" s="326" t="s">
        <v>1313</v>
      </c>
      <c r="D708" s="327" t="s">
        <v>1314</v>
      </c>
      <c r="E708" s="198" t="n">
        <v>0</v>
      </c>
      <c r="F708" s="198" t="n">
        <v>0</v>
      </c>
      <c r="G708" s="198" t="n">
        <v>0</v>
      </c>
      <c r="H708" s="198" t="n">
        <v>0</v>
      </c>
      <c r="I708" s="198" t="n">
        <v>0</v>
      </c>
      <c r="J708" s="198" t="n">
        <v>0</v>
      </c>
      <c r="K708" s="328" t="n">
        <f aca="false">SUM(E708:J708)</f>
        <v>0</v>
      </c>
      <c r="L708" s="198" t="n">
        <v>0</v>
      </c>
      <c r="AMH708" s="29"/>
      <c r="AMI708" s="29"/>
      <c r="AMJ708" s="29"/>
    </row>
    <row r="709" customFormat="false" ht="14.65" hidden="false" customHeight="false" outlineLevel="0" collapsed="false">
      <c r="C709" s="326" t="s">
        <v>1315</v>
      </c>
      <c r="D709" s="327" t="s">
        <v>1316</v>
      </c>
      <c r="E709" s="198" t="n">
        <v>0</v>
      </c>
      <c r="F709" s="198" t="n">
        <v>0</v>
      </c>
      <c r="G709" s="198" t="n">
        <v>0</v>
      </c>
      <c r="H709" s="198" t="n">
        <v>0</v>
      </c>
      <c r="I709" s="198" t="n">
        <v>0</v>
      </c>
      <c r="J709" s="198" t="n">
        <v>0</v>
      </c>
      <c r="K709" s="328" t="n">
        <f aca="false">SUM(E709:J709)</f>
        <v>0</v>
      </c>
      <c r="L709" s="198" t="n">
        <v>0</v>
      </c>
      <c r="AMH709" s="29"/>
      <c r="AMI709" s="29"/>
      <c r="AMJ709" s="29"/>
    </row>
    <row r="710" customFormat="false" ht="14.65" hidden="false" customHeight="false" outlineLevel="0" collapsed="false">
      <c r="C710" s="326" t="s">
        <v>1317</v>
      </c>
      <c r="D710" s="327" t="s">
        <v>1318</v>
      </c>
      <c r="E710" s="198" t="n">
        <v>0</v>
      </c>
      <c r="F710" s="198" t="n">
        <v>0</v>
      </c>
      <c r="G710" s="198" t="n">
        <v>0</v>
      </c>
      <c r="H710" s="198" t="n">
        <v>0</v>
      </c>
      <c r="I710" s="198" t="n">
        <v>0</v>
      </c>
      <c r="J710" s="198" t="n">
        <v>0</v>
      </c>
      <c r="K710" s="328" t="n">
        <f aca="false">SUM(E710:J710)</f>
        <v>0</v>
      </c>
      <c r="L710" s="198" t="n">
        <v>0</v>
      </c>
      <c r="AMH710" s="29"/>
      <c r="AMI710" s="29"/>
      <c r="AMJ710" s="29"/>
    </row>
    <row r="711" customFormat="false" ht="14.65" hidden="false" customHeight="false" outlineLevel="0" collapsed="false">
      <c r="C711" s="326" t="s">
        <v>1319</v>
      </c>
      <c r="D711" s="327" t="s">
        <v>1320</v>
      </c>
      <c r="E711" s="198" t="n">
        <v>0</v>
      </c>
      <c r="F711" s="198" t="n">
        <v>0</v>
      </c>
      <c r="G711" s="198" t="n">
        <v>0</v>
      </c>
      <c r="H711" s="198" t="n">
        <v>0</v>
      </c>
      <c r="I711" s="198" t="n">
        <v>0</v>
      </c>
      <c r="J711" s="198" t="n">
        <v>0</v>
      </c>
      <c r="K711" s="328" t="n">
        <f aca="false">SUM(E711:J711)</f>
        <v>0</v>
      </c>
      <c r="L711" s="198" t="n">
        <v>0</v>
      </c>
      <c r="AMH711" s="29"/>
      <c r="AMI711" s="29"/>
      <c r="AMJ711" s="29"/>
    </row>
    <row r="712" customFormat="false" ht="14.65" hidden="false" customHeight="false" outlineLevel="0" collapsed="false">
      <c r="C712" s="326" t="s">
        <v>1321</v>
      </c>
      <c r="D712" s="327" t="s">
        <v>1322</v>
      </c>
      <c r="E712" s="198" t="n">
        <v>0</v>
      </c>
      <c r="F712" s="198" t="n">
        <v>0</v>
      </c>
      <c r="G712" s="198" t="n">
        <v>0</v>
      </c>
      <c r="H712" s="198" t="n">
        <v>0</v>
      </c>
      <c r="I712" s="198" t="n">
        <v>0</v>
      </c>
      <c r="J712" s="198" t="n">
        <v>0</v>
      </c>
      <c r="K712" s="328" t="n">
        <f aca="false">SUM(E712:J712)</f>
        <v>0</v>
      </c>
      <c r="L712" s="198" t="n">
        <v>0</v>
      </c>
      <c r="AMH712" s="29"/>
      <c r="AMI712" s="29"/>
      <c r="AMJ712" s="29"/>
    </row>
    <row r="713" customFormat="false" ht="14.65" hidden="false" customHeight="false" outlineLevel="0" collapsed="false">
      <c r="C713" s="326" t="s">
        <v>1323</v>
      </c>
      <c r="D713" s="327" t="s">
        <v>1324</v>
      </c>
      <c r="E713" s="198" t="n">
        <v>0</v>
      </c>
      <c r="F713" s="198" t="n">
        <v>0</v>
      </c>
      <c r="G713" s="198" t="n">
        <v>0</v>
      </c>
      <c r="H713" s="198" t="n">
        <v>0</v>
      </c>
      <c r="I713" s="198" t="n">
        <v>0</v>
      </c>
      <c r="J713" s="198" t="n">
        <v>0</v>
      </c>
      <c r="K713" s="328" t="n">
        <f aca="false">SUM(E713:J713)</f>
        <v>0</v>
      </c>
      <c r="L713" s="198" t="n">
        <v>0</v>
      </c>
      <c r="AMH713" s="29"/>
      <c r="AMI713" s="29"/>
      <c r="AMJ713" s="29"/>
    </row>
    <row r="714" customFormat="false" ht="14.65" hidden="false" customHeight="false" outlineLevel="0" collapsed="false">
      <c r="C714" s="326" t="s">
        <v>1325</v>
      </c>
      <c r="D714" s="327" t="s">
        <v>1326</v>
      </c>
      <c r="E714" s="198" t="n">
        <v>0</v>
      </c>
      <c r="F714" s="198" t="n">
        <v>0</v>
      </c>
      <c r="G714" s="198" t="n">
        <v>0</v>
      </c>
      <c r="H714" s="198" t="n">
        <v>0</v>
      </c>
      <c r="I714" s="198" t="n">
        <v>0</v>
      </c>
      <c r="J714" s="198" t="n">
        <v>0</v>
      </c>
      <c r="K714" s="328" t="n">
        <f aca="false">SUM(E714:J714)</f>
        <v>0</v>
      </c>
      <c r="L714" s="198" t="n">
        <v>0</v>
      </c>
      <c r="AMH714" s="29"/>
      <c r="AMI714" s="29"/>
      <c r="AMJ714" s="29"/>
    </row>
    <row r="715" customFormat="false" ht="14.65" hidden="false" customHeight="false" outlineLevel="0" collapsed="false">
      <c r="C715" s="326" t="s">
        <v>1327</v>
      </c>
      <c r="D715" s="327" t="s">
        <v>1328</v>
      </c>
      <c r="E715" s="198" t="n">
        <v>0</v>
      </c>
      <c r="F715" s="198" t="n">
        <v>0</v>
      </c>
      <c r="G715" s="198" t="n">
        <v>0</v>
      </c>
      <c r="H715" s="198" t="n">
        <v>0</v>
      </c>
      <c r="I715" s="198" t="n">
        <v>0</v>
      </c>
      <c r="J715" s="198" t="n">
        <v>0</v>
      </c>
      <c r="K715" s="328" t="n">
        <f aca="false">SUM(E715:J715)</f>
        <v>0</v>
      </c>
      <c r="L715" s="198" t="n">
        <v>0</v>
      </c>
      <c r="AMH715" s="29"/>
      <c r="AMI715" s="29"/>
      <c r="AMJ715" s="29"/>
    </row>
    <row r="716" customFormat="false" ht="14.65" hidden="false" customHeight="false" outlineLevel="0" collapsed="false">
      <c r="C716" s="326" t="s">
        <v>1329</v>
      </c>
      <c r="D716" s="327" t="s">
        <v>1330</v>
      </c>
      <c r="E716" s="198" t="n">
        <v>0</v>
      </c>
      <c r="F716" s="198" t="n">
        <v>0</v>
      </c>
      <c r="G716" s="198" t="n">
        <v>0</v>
      </c>
      <c r="H716" s="198" t="n">
        <v>0</v>
      </c>
      <c r="I716" s="198" t="n">
        <v>0</v>
      </c>
      <c r="J716" s="198" t="n">
        <v>0</v>
      </c>
      <c r="K716" s="328" t="n">
        <f aca="false">SUM(E716:J716)</f>
        <v>0</v>
      </c>
      <c r="L716" s="198" t="n">
        <v>0</v>
      </c>
      <c r="AMH716" s="29"/>
      <c r="AMI716" s="29"/>
      <c r="AMJ716" s="29"/>
    </row>
    <row r="717" customFormat="false" ht="14.65" hidden="false" customHeight="false" outlineLevel="0" collapsed="false"/>
    <row r="718" customFormat="false" ht="14.65" hidden="false" customHeight="false" outlineLevel="0" collapsed="false"/>
    <row r="719" customFormat="false" ht="14.65" hidden="false" customHeight="false" outlineLevel="0" collapsed="false"/>
    <row r="720" customFormat="false" ht="14.65" hidden="false" customHeight="false" outlineLevel="0" collapsed="false"/>
    <row r="721" customFormat="false" ht="14.65" hidden="false" customHeight="false" outlineLevel="0" collapsed="false"/>
    <row r="722" customFormat="false" ht="14.65" hidden="false" customHeight="false" outlineLevel="0" collapsed="false"/>
    <row r="723" customFormat="false" ht="14.65" hidden="false" customHeight="false" outlineLevel="0" collapsed="false"/>
    <row r="724" customFormat="false" ht="14.65" hidden="false" customHeight="false" outlineLevel="0" collapsed="false"/>
    <row r="725" customFormat="false" ht="14.65" hidden="false" customHeight="false" outlineLevel="0" collapsed="false"/>
    <row r="726" customFormat="false" ht="14.65" hidden="false" customHeight="false" outlineLevel="0" collapsed="false"/>
    <row r="727" customFormat="false" ht="14.65" hidden="false" customHeight="false" outlineLevel="0" collapsed="false"/>
    <row r="728" customFormat="false" ht="14.65" hidden="false" customHeight="false" outlineLevel="0" collapsed="false"/>
    <row r="729" customFormat="false" ht="14.65" hidden="false" customHeight="false" outlineLevel="0" collapsed="false"/>
    <row r="730" customFormat="false" ht="14.65" hidden="false" customHeight="false" outlineLevel="0" collapsed="false"/>
    <row r="731" customFormat="false" ht="14.65" hidden="false" customHeight="false" outlineLevel="0" collapsed="false"/>
    <row r="732" customFormat="false" ht="14.65" hidden="false" customHeight="false" outlineLevel="0" collapsed="false"/>
    <row r="733" customFormat="false" ht="14.65" hidden="false" customHeight="false" outlineLevel="0" collapsed="false"/>
    <row r="734" customFormat="false" ht="14.65" hidden="false" customHeight="false" outlineLevel="0" collapsed="false"/>
    <row r="735" customFormat="false" ht="14.65" hidden="false" customHeight="false" outlineLevel="0" collapsed="false"/>
    <row r="736" customFormat="false" ht="14.65" hidden="false" customHeight="false" outlineLevel="0" collapsed="false"/>
    <row r="737" customFormat="false" ht="14.65" hidden="false" customHeight="false" outlineLevel="0" collapsed="false"/>
    <row r="738" customFormat="false" ht="14.65" hidden="false" customHeight="false" outlineLevel="0" collapsed="false"/>
    <row r="739" customFormat="false" ht="14.65" hidden="false" customHeight="false" outlineLevel="0" collapsed="false"/>
    <row r="740" customFormat="false" ht="14.65" hidden="false" customHeight="false" outlineLevel="0" collapsed="false"/>
    <row r="741" customFormat="false" ht="14.65" hidden="false" customHeight="false" outlineLevel="0" collapsed="false"/>
    <row r="742" customFormat="false" ht="14.65" hidden="false" customHeight="false" outlineLevel="0" collapsed="false"/>
    <row r="743" customFormat="false" ht="14.65" hidden="false" customHeight="false" outlineLevel="0" collapsed="false"/>
    <row r="744" customFormat="false" ht="14.65" hidden="false" customHeight="false" outlineLevel="0" collapsed="false"/>
    <row r="745" customFormat="false" ht="14.65" hidden="false" customHeight="false" outlineLevel="0" collapsed="false"/>
    <row r="746" customFormat="false" ht="14.65" hidden="false" customHeight="false" outlineLevel="0" collapsed="false"/>
    <row r="747" customFormat="false" ht="14.65" hidden="false" customHeight="false" outlineLevel="0" collapsed="false"/>
    <row r="748" customFormat="false" ht="14.65" hidden="false" customHeight="false" outlineLevel="0" collapsed="false"/>
    <row r="749" customFormat="false" ht="14.65" hidden="false" customHeight="false" outlineLevel="0" collapsed="false"/>
    <row r="750" customFormat="false" ht="14.65" hidden="false" customHeight="false" outlineLevel="0" collapsed="false"/>
    <row r="751" customFormat="false" ht="14.65" hidden="false" customHeight="false" outlineLevel="0" collapsed="false"/>
    <row r="752" customFormat="false" ht="14.65" hidden="false" customHeight="false" outlineLevel="0" collapsed="false"/>
    <row r="753" customFormat="false" ht="14.65" hidden="false" customHeight="false" outlineLevel="0" collapsed="false"/>
    <row r="754" customFormat="false" ht="14.65" hidden="false" customHeight="false" outlineLevel="0" collapsed="false"/>
    <row r="755" customFormat="false" ht="14.65" hidden="false" customHeight="false" outlineLevel="0" collapsed="false"/>
    <row r="756" customFormat="false" ht="14.65" hidden="false" customHeight="false" outlineLevel="0" collapsed="false"/>
    <row r="757" customFormat="false" ht="14.65" hidden="false" customHeight="false" outlineLevel="0" collapsed="false"/>
    <row r="758" customFormat="false" ht="14.65" hidden="false" customHeight="false" outlineLevel="0" collapsed="false"/>
    <row r="759" customFormat="false" ht="14.65" hidden="false" customHeight="false" outlineLevel="0" collapsed="false"/>
    <row r="760" customFormat="false" ht="14.65" hidden="false" customHeight="false" outlineLevel="0" collapsed="false"/>
    <row r="761" customFormat="false" ht="14.65" hidden="false" customHeight="false" outlineLevel="0" collapsed="false"/>
    <row r="762" customFormat="false" ht="14.65" hidden="false" customHeight="false" outlineLevel="0" collapsed="false"/>
    <row r="763" customFormat="false" ht="14.65" hidden="false" customHeight="false" outlineLevel="0" collapsed="false"/>
    <row r="764" customFormat="false" ht="14.65" hidden="false" customHeight="false" outlineLevel="0" collapsed="false"/>
    <row r="765" customFormat="false" ht="14.65" hidden="false" customHeight="false" outlineLevel="0" collapsed="false"/>
    <row r="766" customFormat="false" ht="14.65" hidden="false" customHeight="false" outlineLevel="0" collapsed="false"/>
    <row r="767" customFormat="false" ht="14.65" hidden="false" customHeight="false" outlineLevel="0" collapsed="false"/>
    <row r="768" customFormat="false" ht="14.65" hidden="false" customHeight="false" outlineLevel="0" collapsed="false"/>
    <row r="769" customFormat="false" ht="14.65" hidden="false" customHeight="false" outlineLevel="0" collapsed="false"/>
    <row r="770" customFormat="false" ht="14.65" hidden="false" customHeight="false" outlineLevel="0" collapsed="false"/>
    <row r="771" customFormat="false" ht="14.65" hidden="false" customHeight="false" outlineLevel="0" collapsed="false"/>
    <row r="772" customFormat="false" ht="14.65" hidden="false" customHeight="false" outlineLevel="0" collapsed="false"/>
    <row r="773" customFormat="false" ht="14.65" hidden="false" customHeight="false" outlineLevel="0" collapsed="false"/>
    <row r="774" customFormat="false" ht="14.65" hidden="false" customHeight="false" outlineLevel="0" collapsed="false"/>
    <row r="775" customFormat="false" ht="14.65" hidden="false" customHeight="false" outlineLevel="0" collapsed="false"/>
    <row r="776" customFormat="false" ht="14.65" hidden="false" customHeight="false" outlineLevel="0" collapsed="false"/>
    <row r="777" customFormat="false" ht="14.65" hidden="false" customHeight="false" outlineLevel="0" collapsed="false"/>
    <row r="778" customFormat="false" ht="14.65" hidden="false" customHeight="false" outlineLevel="0" collapsed="false"/>
    <row r="779" customFormat="false" ht="14.65" hidden="false" customHeight="false" outlineLevel="0" collapsed="false"/>
    <row r="780" customFormat="false" ht="14.65" hidden="false" customHeight="false" outlineLevel="0" collapsed="false"/>
    <row r="781" customFormat="false" ht="14.65" hidden="false" customHeight="false" outlineLevel="0" collapsed="false"/>
    <row r="782" customFormat="false" ht="14.65" hidden="false" customHeight="false" outlineLevel="0" collapsed="false"/>
    <row r="783" customFormat="false" ht="14.65" hidden="false" customHeight="false" outlineLevel="0" collapsed="false"/>
    <row r="784" customFormat="false" ht="14.65" hidden="false" customHeight="false" outlineLevel="0" collapsed="false"/>
    <row r="785" customFormat="false" ht="14.65" hidden="false" customHeight="false" outlineLevel="0" collapsed="false"/>
    <row r="786" customFormat="false" ht="14.65" hidden="false" customHeight="false" outlineLevel="0" collapsed="false"/>
    <row r="787" customFormat="false" ht="14.65" hidden="false" customHeight="false" outlineLevel="0" collapsed="false"/>
    <row r="788" customFormat="false" ht="14.65" hidden="false" customHeight="false" outlineLevel="0" collapsed="false"/>
    <row r="789" customFormat="false" ht="14.65" hidden="false" customHeight="false" outlineLevel="0" collapsed="false"/>
    <row r="790" customFormat="false" ht="14.65" hidden="false" customHeight="false" outlineLevel="0" collapsed="false"/>
    <row r="791" customFormat="false" ht="14.65" hidden="false" customHeight="false" outlineLevel="0" collapsed="false"/>
    <row r="792" customFormat="false" ht="14.65" hidden="false" customHeight="false" outlineLevel="0" collapsed="false"/>
    <row r="793" customFormat="false" ht="14.65" hidden="false" customHeight="false" outlineLevel="0" collapsed="false"/>
    <row r="794" customFormat="false" ht="14.65" hidden="false" customHeight="false" outlineLevel="0" collapsed="false"/>
    <row r="795" customFormat="false" ht="14.65" hidden="false" customHeight="false" outlineLevel="0" collapsed="false"/>
    <row r="796" customFormat="false" ht="14.65" hidden="false" customHeight="false" outlineLevel="0" collapsed="false"/>
    <row r="797" customFormat="false" ht="14.65" hidden="false" customHeight="false" outlineLevel="0" collapsed="false"/>
    <row r="798" customFormat="false" ht="14.65" hidden="false" customHeight="false" outlineLevel="0" collapsed="false"/>
    <row r="799" customFormat="false" ht="14.65" hidden="false" customHeight="false" outlineLevel="0" collapsed="false"/>
    <row r="800" customFormat="false" ht="14.65" hidden="false" customHeight="false" outlineLevel="0" collapsed="false"/>
    <row r="801" customFormat="false" ht="14.65" hidden="false" customHeight="false" outlineLevel="0" collapsed="false"/>
    <row r="802" customFormat="false" ht="14.65" hidden="false" customHeight="false" outlineLevel="0" collapsed="false"/>
    <row r="803" customFormat="false" ht="14.65" hidden="false" customHeight="false" outlineLevel="0" collapsed="false"/>
    <row r="804" customFormat="false" ht="14.65" hidden="false" customHeight="false" outlineLevel="0" collapsed="false"/>
    <row r="805" customFormat="false" ht="14.65" hidden="false" customHeight="false" outlineLevel="0" collapsed="false"/>
    <row r="806" customFormat="false" ht="14.65" hidden="false" customHeight="false" outlineLevel="0" collapsed="false"/>
    <row r="807" customFormat="false" ht="14.65" hidden="false" customHeight="false" outlineLevel="0" collapsed="false"/>
    <row r="808" customFormat="false" ht="14.65" hidden="false" customHeight="false" outlineLevel="0" collapsed="false"/>
    <row r="809" customFormat="false" ht="14.65" hidden="false" customHeight="false" outlineLevel="0" collapsed="false"/>
    <row r="810" customFormat="false" ht="14.65" hidden="false" customHeight="false" outlineLevel="0" collapsed="false"/>
    <row r="811" customFormat="false" ht="14.65" hidden="false" customHeight="false" outlineLevel="0" collapsed="false"/>
    <row r="812" customFormat="false" ht="14.65" hidden="false" customHeight="false" outlineLevel="0" collapsed="false"/>
  </sheetData>
  <autoFilter ref="A28:S568">
    <filterColumn colId="16">
      <filters>
        <filter val="1"/>
        <filter val="2"/>
        <filter val="3"/>
        <filter val="4"/>
        <filter val="5"/>
      </filters>
    </filterColumn>
  </autoFilter>
  <mergeCells count="23">
    <mergeCell ref="C3:D3"/>
    <mergeCell ref="C4:D4"/>
    <mergeCell ref="C5:D5"/>
    <mergeCell ref="P12:Q12"/>
    <mergeCell ref="R12:S12"/>
    <mergeCell ref="K13:K14"/>
    <mergeCell ref="L13:L16"/>
    <mergeCell ref="M13:M15"/>
    <mergeCell ref="N13:N15"/>
    <mergeCell ref="P13:P16"/>
    <mergeCell ref="Q13:Q16"/>
    <mergeCell ref="R13:R16"/>
    <mergeCell ref="S13:S16"/>
    <mergeCell ref="AB13:AB14"/>
    <mergeCell ref="AC13:AC16"/>
    <mergeCell ref="N28:O28"/>
    <mergeCell ref="A586:F586"/>
    <mergeCell ref="L587:L589"/>
    <mergeCell ref="A600:H600"/>
    <mergeCell ref="L601:L603"/>
    <mergeCell ref="M601:M603"/>
    <mergeCell ref="N601:N603"/>
    <mergeCell ref="A611:H611"/>
  </mergeCells>
  <printOptions headings="false" gridLines="false" gridLinesSet="true" horizontalCentered="true" verticalCentered="true"/>
  <pageMargins left="0.0784722222222222" right="0.0784722222222222" top="0.0784722222222222" bottom="0.0784722222222222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00A65D"/>
    <pageSetUpPr fitToPage="true"/>
  </sheetPr>
  <dimension ref="A1:AMJ21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6" activeCellId="0" sqref="K6"/>
    </sheetView>
  </sheetViews>
  <sheetFormatPr defaultRowHeight="12.8" zeroHeight="false" outlineLevelRow="0" outlineLevelCol="0"/>
  <cols>
    <col collapsed="false" customWidth="true" hidden="false" outlineLevel="0" max="2" min="1" style="88" width="10.99"/>
    <col collapsed="false" customWidth="true" hidden="false" outlineLevel="0" max="3" min="3" style="29" width="34.42"/>
    <col collapsed="false" customWidth="true" hidden="false" outlineLevel="0" max="4" min="4" style="90" width="19.04"/>
    <col collapsed="false" customWidth="true" hidden="false" outlineLevel="0" max="5" min="5" style="29" width="19.57"/>
    <col collapsed="false" customWidth="true" hidden="false" outlineLevel="0" max="6" min="6" style="29" width="18.2"/>
    <col collapsed="false" customWidth="true" hidden="false" outlineLevel="0" max="7" min="7" style="29" width="19.57"/>
    <col collapsed="false" customWidth="true" hidden="false" outlineLevel="0" max="8" min="8" style="29" width="15.57"/>
    <col collapsed="false" customWidth="true" hidden="false" outlineLevel="0" max="11" min="9" style="29" width="15.71"/>
    <col collapsed="false" customWidth="true" hidden="false" outlineLevel="0" max="12" min="12" style="29" width="18.38"/>
    <col collapsed="false" customWidth="true" hidden="false" outlineLevel="0" max="14" min="13" style="29" width="17.21"/>
    <col collapsed="false" customWidth="true" hidden="false" outlineLevel="0" max="15" min="15" style="29" width="12.37"/>
    <col collapsed="false" customWidth="true" hidden="false" outlineLevel="0" max="20" min="16" style="29" width="10.99"/>
    <col collapsed="false" customWidth="true" hidden="false" outlineLevel="0" max="21" min="21" style="29" width="14.93"/>
    <col collapsed="false" customWidth="true" hidden="false" outlineLevel="0" max="29" min="22" style="29" width="17.6"/>
    <col collapsed="false" customWidth="true" hidden="false" outlineLevel="0" max="258" min="30" style="29" width="10.99"/>
    <col collapsed="false" customWidth="true" hidden="false" outlineLevel="0" max="259" min="259" style="29" width="34.42"/>
    <col collapsed="false" customWidth="true" hidden="false" outlineLevel="0" max="260" min="260" style="29" width="22.57"/>
    <col collapsed="false" customWidth="true" hidden="false" outlineLevel="0" max="263" min="261" style="29" width="15.71"/>
    <col collapsed="false" customWidth="true" hidden="false" outlineLevel="0" max="264" min="264" style="29" width="15.57"/>
    <col collapsed="false" customWidth="true" hidden="false" outlineLevel="0" max="267" min="265" style="29" width="15.71"/>
    <col collapsed="false" customWidth="true" hidden="false" outlineLevel="0" max="268" min="268" style="29" width="20.42"/>
    <col collapsed="false" customWidth="true" hidden="false" outlineLevel="0" max="514" min="269" style="29" width="10.99"/>
    <col collapsed="false" customWidth="true" hidden="false" outlineLevel="0" max="515" min="515" style="29" width="34.42"/>
    <col collapsed="false" customWidth="true" hidden="false" outlineLevel="0" max="516" min="516" style="29" width="22.57"/>
    <col collapsed="false" customWidth="true" hidden="false" outlineLevel="0" max="519" min="517" style="29" width="15.71"/>
    <col collapsed="false" customWidth="true" hidden="false" outlineLevel="0" max="520" min="520" style="29" width="15.57"/>
    <col collapsed="false" customWidth="true" hidden="false" outlineLevel="0" max="523" min="521" style="29" width="15.71"/>
    <col collapsed="false" customWidth="true" hidden="false" outlineLevel="0" max="524" min="524" style="29" width="20.42"/>
    <col collapsed="false" customWidth="true" hidden="false" outlineLevel="0" max="770" min="525" style="29" width="10.99"/>
    <col collapsed="false" customWidth="true" hidden="false" outlineLevel="0" max="771" min="771" style="29" width="34.42"/>
    <col collapsed="false" customWidth="true" hidden="false" outlineLevel="0" max="772" min="772" style="29" width="22.57"/>
    <col collapsed="false" customWidth="true" hidden="false" outlineLevel="0" max="775" min="773" style="29" width="15.71"/>
    <col collapsed="false" customWidth="true" hidden="false" outlineLevel="0" max="776" min="776" style="29" width="15.57"/>
    <col collapsed="false" customWidth="true" hidden="false" outlineLevel="0" max="779" min="777" style="29" width="15.71"/>
    <col collapsed="false" customWidth="true" hidden="false" outlineLevel="0" max="780" min="780" style="29" width="20.42"/>
    <col collapsed="false" customWidth="true" hidden="false" outlineLevel="0" max="1023" min="781" style="29" width="10.99"/>
    <col collapsed="false" customWidth="true" hidden="false" outlineLevel="0" max="1025" min="1024" style="0" width="10.99"/>
  </cols>
  <sheetData>
    <row r="1" s="96" customFormat="true" ht="24.55" hidden="false" customHeight="true" outlineLevel="0" collapsed="false">
      <c r="A1" s="91" t="s">
        <v>1331</v>
      </c>
      <c r="B1" s="92"/>
      <c r="D1" s="94"/>
      <c r="E1" s="95"/>
      <c r="F1" s="95"/>
      <c r="H1" s="97"/>
      <c r="I1" s="97"/>
      <c r="J1" s="84"/>
      <c r="K1" s="84"/>
      <c r="L1" s="97"/>
      <c r="M1" s="97"/>
      <c r="N1" s="84"/>
      <c r="O1" s="84"/>
      <c r="U1" s="94"/>
      <c r="AMH1" s="0"/>
      <c r="AMI1" s="0"/>
      <c r="AMJ1" s="0"/>
    </row>
    <row r="2" s="96" customFormat="true" ht="41.25" hidden="false" customHeight="true" outlineLevel="0" collapsed="false">
      <c r="A2" s="50" t="s">
        <v>81</v>
      </c>
      <c r="B2" s="92"/>
      <c r="D2" s="57" t="s">
        <v>58</v>
      </c>
      <c r="E2" s="52" t="s">
        <v>59</v>
      </c>
      <c r="F2" s="52" t="s">
        <v>60</v>
      </c>
      <c r="G2" s="52" t="s">
        <v>61</v>
      </c>
      <c r="H2" s="52" t="s">
        <v>62</v>
      </c>
      <c r="I2" s="52" t="s">
        <v>63</v>
      </c>
      <c r="J2" s="52" t="s">
        <v>64</v>
      </c>
      <c r="K2" s="52" t="s">
        <v>65</v>
      </c>
      <c r="L2" s="52" t="s">
        <v>67</v>
      </c>
      <c r="O2" s="331"/>
      <c r="AMJ2" s="0"/>
    </row>
    <row r="3" s="96" customFormat="true" ht="15" hidden="false" customHeight="false" outlineLevel="0" collapsed="false">
      <c r="A3" s="50" t="s">
        <v>1332</v>
      </c>
      <c r="B3" s="92"/>
      <c r="C3" s="85" t="s">
        <v>83</v>
      </c>
      <c r="D3" s="85"/>
      <c r="E3" s="100" t="n">
        <f aca="false">E17</f>
        <v>180409205.71</v>
      </c>
      <c r="F3" s="100" t="n">
        <f aca="false">F17</f>
        <v>122570410</v>
      </c>
      <c r="G3" s="100" t="n">
        <f aca="false">G17</f>
        <v>292876025.51</v>
      </c>
      <c r="H3" s="100" t="n">
        <f aca="false">H17</f>
        <v>1667965586.78</v>
      </c>
      <c r="I3" s="100" t="n">
        <f aca="false">I17</f>
        <v>523909657.2</v>
      </c>
      <c r="J3" s="100" t="n">
        <f aca="false">J17</f>
        <v>841723458.56</v>
      </c>
      <c r="K3" s="101" t="n">
        <f aca="false">K17</f>
        <v>3629454343.76</v>
      </c>
      <c r="L3" s="100" t="n">
        <f aca="false">L17</f>
        <v>154109344194.36</v>
      </c>
      <c r="AMJ3" s="0"/>
    </row>
    <row r="4" s="96" customFormat="true" ht="15" hidden="false" customHeight="false" outlineLevel="0" collapsed="false">
      <c r="A4" s="50"/>
      <c r="B4" s="92"/>
      <c r="C4" s="85" t="s">
        <v>84</v>
      </c>
      <c r="D4" s="85"/>
      <c r="E4" s="100" t="n">
        <f aca="false">E588</f>
        <v>0</v>
      </c>
      <c r="F4" s="100" t="n">
        <f aca="false">F588</f>
        <v>0</v>
      </c>
      <c r="G4" s="100" t="n">
        <f aca="false">G588</f>
        <v>0</v>
      </c>
      <c r="H4" s="100" t="n">
        <f aca="false">H588</f>
        <v>0</v>
      </c>
      <c r="I4" s="100" t="n">
        <f aca="false">I588</f>
        <v>0</v>
      </c>
      <c r="J4" s="100" t="n">
        <f aca="false">J588</f>
        <v>0</v>
      </c>
      <c r="K4" s="101" t="n">
        <f aca="false">K588</f>
        <v>0</v>
      </c>
      <c r="L4" s="101" t="n">
        <f aca="false">L588</f>
        <v>0</v>
      </c>
      <c r="AMJ4" s="0"/>
    </row>
    <row r="5" s="96" customFormat="true" ht="15" hidden="false" customHeight="false" outlineLevel="0" collapsed="false">
      <c r="A5" s="50"/>
      <c r="B5" s="92"/>
      <c r="C5" s="85" t="s">
        <v>85</v>
      </c>
      <c r="D5" s="85"/>
      <c r="E5" s="100" t="n">
        <f aca="false">E187</f>
        <v>0</v>
      </c>
      <c r="F5" s="100" t="n">
        <f aca="false">F187</f>
        <v>0</v>
      </c>
      <c r="G5" s="100" t="n">
        <f aca="false">G187</f>
        <v>0</v>
      </c>
      <c r="H5" s="100" t="n">
        <f aca="false">H187</f>
        <v>397404400</v>
      </c>
      <c r="I5" s="100" t="n">
        <f aca="false">I187</f>
        <v>0</v>
      </c>
      <c r="J5" s="100" t="n">
        <f aca="false">J187</f>
        <v>0</v>
      </c>
      <c r="K5" s="101" t="n">
        <f aca="false">K187</f>
        <v>397404400</v>
      </c>
      <c r="L5" s="100" t="n">
        <f aca="false">L187</f>
        <v>3913570843.92</v>
      </c>
      <c r="AMJ5" s="0"/>
    </row>
    <row r="6" s="96" customFormat="true" ht="18.4" hidden="false" customHeight="true" outlineLevel="0" collapsed="false">
      <c r="A6" s="50"/>
      <c r="B6" s="92"/>
      <c r="D6" s="104" t="s">
        <v>86</v>
      </c>
      <c r="E6" s="105" t="n">
        <f aca="false">SUM(E3:E5)</f>
        <v>180409205.71</v>
      </c>
      <c r="F6" s="105" t="n">
        <f aca="false">SUM(F3:F5)</f>
        <v>122570410</v>
      </c>
      <c r="G6" s="105" t="n">
        <f aca="false">SUM(G3:G5)</f>
        <v>292876025.51</v>
      </c>
      <c r="H6" s="105" t="n">
        <f aca="false">SUM(H3:H5)</f>
        <v>2065369986.78</v>
      </c>
      <c r="I6" s="105" t="n">
        <f aca="false">SUM(I3:I5)</f>
        <v>523909657.2</v>
      </c>
      <c r="J6" s="105" t="n">
        <f aca="false">SUM(J3:J5)</f>
        <v>841723458.56</v>
      </c>
      <c r="K6" s="105" t="n">
        <f aca="false">SUM(K3:K5)</f>
        <v>4026858743.76</v>
      </c>
      <c r="L6" s="105" t="n">
        <f aca="false">SUM(L3:L5)</f>
        <v>158022915038.28</v>
      </c>
      <c r="AMJ6" s="0"/>
    </row>
    <row r="7" s="96" customFormat="true" ht="16.65" hidden="false" customHeight="true" outlineLevel="0" collapsed="false">
      <c r="A7" s="50"/>
      <c r="B7" s="92"/>
      <c r="D7" s="106" t="s">
        <v>87</v>
      </c>
      <c r="E7" s="107" t="n">
        <f aca="false">(E3+E4)*$O$15/1000+E188</f>
        <v>1389150.883967</v>
      </c>
      <c r="F7" s="107" t="n">
        <f aca="false">(F3+F4)*$O$15/1000+F188</f>
        <v>943792.157</v>
      </c>
      <c r="G7" s="107" t="n">
        <f aca="false">(G3+G4)*$O$15/1000+G188</f>
        <v>2255145.396427</v>
      </c>
      <c r="H7" s="107" t="n">
        <f aca="false">(H3+H4)*$O$15/1000+H188</f>
        <v>14830357.018206</v>
      </c>
      <c r="I7" s="107" t="n">
        <f aca="false">(I3+I4)*$O$15/1000+I188</f>
        <v>4034104.36044</v>
      </c>
      <c r="J7" s="107" t="n">
        <f aca="false">(J3+J4)*$O$15/1000+J188</f>
        <v>6481270.630912</v>
      </c>
      <c r="K7" s="107" t="n">
        <f aca="false">(K3+K4)*$O$15/1000+K188</f>
        <v>29933820.446952</v>
      </c>
      <c r="L7" s="107" t="n">
        <f aca="false">L6*$O$15/1000</f>
        <v>1216776445.79476</v>
      </c>
      <c r="M7" s="332"/>
      <c r="AMJ7" s="0"/>
    </row>
    <row r="8" s="96" customFormat="true" ht="15" hidden="false" customHeight="false" outlineLevel="0" collapsed="false">
      <c r="A8" s="50"/>
      <c r="B8" s="92"/>
      <c r="D8" s="108" t="s">
        <v>75</v>
      </c>
      <c r="E8" s="109" t="n">
        <f aca="false">E6/$K$6</f>
        <v>0.0448014736026093</v>
      </c>
      <c r="F8" s="109" t="n">
        <f aca="false">F6/$K$6</f>
        <v>0.0304382194160484</v>
      </c>
      <c r="G8" s="109" t="n">
        <f aca="false">G6/$K$6</f>
        <v>0.072730642951864</v>
      </c>
      <c r="H8" s="109" t="n">
        <f aca="false">H6/$K$6</f>
        <v>0.512898544052604</v>
      </c>
      <c r="I8" s="109" t="n">
        <f aca="false">I6/$K$6</f>
        <v>0.130103808089084</v>
      </c>
      <c r="J8" s="109" t="n">
        <f aca="false">J6/$K$6</f>
        <v>0.209027311887791</v>
      </c>
      <c r="K8" s="109" t="n">
        <f aca="false">K6/$K$6</f>
        <v>1</v>
      </c>
      <c r="L8" s="52"/>
      <c r="AMJ8" s="0"/>
    </row>
    <row r="9" s="96" customFormat="true" ht="15" hidden="false" customHeight="false" outlineLevel="0" collapsed="false">
      <c r="A9" s="50"/>
      <c r="B9" s="92"/>
      <c r="D9" s="110" t="s">
        <v>66</v>
      </c>
      <c r="E9" s="109" t="n">
        <f aca="false">E6/$L$6</f>
        <v>0.00114166483807932</v>
      </c>
      <c r="F9" s="109" t="n">
        <f aca="false">F6/$L$6</f>
        <v>0.00077564959468257</v>
      </c>
      <c r="G9" s="109" t="n">
        <f aca="false">G6/$L$6</f>
        <v>0.00185337693232056</v>
      </c>
      <c r="H9" s="109" t="n">
        <f aca="false">H6/$L$6</f>
        <v>0.0130700663652463</v>
      </c>
      <c r="I9" s="109" t="n">
        <f aca="false">I6/$L$6</f>
        <v>0.00331540306716331</v>
      </c>
      <c r="J9" s="109" t="n">
        <f aca="false">J6/$L$6</f>
        <v>0.00532659113620387</v>
      </c>
      <c r="K9" s="111" t="n">
        <f aca="false">K6/$L$6</f>
        <v>0.025482751933696</v>
      </c>
      <c r="L9" s="109" t="n">
        <f aca="false">L6/$L$6</f>
        <v>1</v>
      </c>
      <c r="AMJ9" s="0"/>
    </row>
    <row r="10" s="84" customFormat="true" ht="15" hidden="false" customHeight="false" outlineLevel="0" collapsed="false">
      <c r="A10" s="0"/>
      <c r="B10" s="102"/>
      <c r="C10" s="97"/>
      <c r="D10" s="112"/>
      <c r="E10" s="0"/>
      <c r="F10" s="97"/>
      <c r="I10" s="112"/>
      <c r="J10" s="0"/>
      <c r="K10" s="97"/>
      <c r="M10" s="96"/>
      <c r="N10" s="96"/>
      <c r="U10" s="50" t="s">
        <v>1333</v>
      </c>
      <c r="AMJ10" s="0"/>
    </row>
    <row r="11" s="84" customFormat="true" ht="15" hidden="false" customHeight="true" outlineLevel="0" collapsed="false">
      <c r="A11" s="50" t="s">
        <v>88</v>
      </c>
      <c r="B11" s="102"/>
      <c r="C11" s="97"/>
      <c r="D11" s="113"/>
      <c r="E11" s="97"/>
      <c r="F11" s="97"/>
      <c r="I11" s="113"/>
      <c r="J11" s="97"/>
      <c r="K11" s="96"/>
      <c r="L11" s="96"/>
      <c r="M11" s="96"/>
      <c r="N11" s="96"/>
      <c r="P11" s="333" t="s">
        <v>89</v>
      </c>
      <c r="Q11" s="333"/>
      <c r="R11" s="333" t="s">
        <v>67</v>
      </c>
      <c r="S11" s="333"/>
      <c r="U11" s="113"/>
      <c r="AMJ11" s="0"/>
    </row>
    <row r="12" s="84" customFormat="true" ht="15" hidden="false" customHeight="true" outlineLevel="0" collapsed="false">
      <c r="A12" s="334"/>
      <c r="B12" s="102"/>
      <c r="C12" s="97"/>
      <c r="D12" s="113"/>
      <c r="E12" s="97"/>
      <c r="F12" s="97"/>
      <c r="J12" s="114"/>
      <c r="K12" s="96"/>
      <c r="L12" s="96"/>
      <c r="M12" s="96"/>
      <c r="N12" s="96"/>
      <c r="P12" s="333"/>
      <c r="Q12" s="333"/>
      <c r="R12" s="333"/>
      <c r="S12" s="333"/>
      <c r="U12" s="113"/>
      <c r="AMJ12" s="0"/>
    </row>
    <row r="13" s="120" customFormat="true" ht="41.25" hidden="false" customHeight="true" outlineLevel="0" collapsed="false">
      <c r="A13" s="116"/>
      <c r="B13" s="116"/>
      <c r="D13" s="335" t="s">
        <v>1334</v>
      </c>
      <c r="E13" s="52" t="s">
        <v>59</v>
      </c>
      <c r="F13" s="52" t="s">
        <v>60</v>
      </c>
      <c r="G13" s="52" t="s">
        <v>61</v>
      </c>
      <c r="H13" s="52" t="s">
        <v>62</v>
      </c>
      <c r="I13" s="52" t="s">
        <v>63</v>
      </c>
      <c r="J13" s="52" t="s">
        <v>64</v>
      </c>
      <c r="K13" s="52" t="s">
        <v>65</v>
      </c>
      <c r="L13" s="52" t="s">
        <v>67</v>
      </c>
      <c r="M13" s="119" t="s">
        <v>90</v>
      </c>
      <c r="N13" s="119" t="s">
        <v>91</v>
      </c>
      <c r="O13" s="55" t="s">
        <v>92</v>
      </c>
      <c r="P13" s="333" t="s">
        <v>93</v>
      </c>
      <c r="Q13" s="333" t="s">
        <v>94</v>
      </c>
      <c r="R13" s="333" t="s">
        <v>93</v>
      </c>
      <c r="S13" s="333" t="s">
        <v>94</v>
      </c>
      <c r="U13" s="57" t="s">
        <v>70</v>
      </c>
      <c r="V13" s="52" t="s">
        <v>59</v>
      </c>
      <c r="W13" s="52" t="s">
        <v>60</v>
      </c>
      <c r="X13" s="52" t="s">
        <v>61</v>
      </c>
      <c r="Y13" s="52" t="s">
        <v>62</v>
      </c>
      <c r="Z13" s="52" t="s">
        <v>63</v>
      </c>
      <c r="AA13" s="52" t="s">
        <v>64</v>
      </c>
      <c r="AB13" s="52" t="s">
        <v>65</v>
      </c>
      <c r="AC13" s="52" t="s">
        <v>67</v>
      </c>
      <c r="AMJ13" s="0"/>
    </row>
    <row r="14" s="120" customFormat="true" ht="17" hidden="false" customHeight="true" outlineLevel="0" collapsed="false">
      <c r="A14" s="116"/>
      <c r="B14" s="116"/>
      <c r="D14" s="110" t="s">
        <v>95</v>
      </c>
      <c r="E14" s="121" t="s">
        <v>96</v>
      </c>
      <c r="F14" s="121" t="s">
        <v>97</v>
      </c>
      <c r="G14" s="121" t="s">
        <v>97</v>
      </c>
      <c r="H14" s="121" t="s">
        <v>98</v>
      </c>
      <c r="I14" s="121" t="s">
        <v>97</v>
      </c>
      <c r="J14" s="121" t="s">
        <v>96</v>
      </c>
      <c r="K14" s="52"/>
      <c r="L14" s="52"/>
      <c r="M14" s="119"/>
      <c r="N14" s="119"/>
      <c r="O14" s="55" t="n">
        <v>2019</v>
      </c>
      <c r="P14" s="333"/>
      <c r="Q14" s="333"/>
      <c r="R14" s="333"/>
      <c r="S14" s="333"/>
      <c r="U14" s="110" t="s">
        <v>95</v>
      </c>
      <c r="V14" s="121" t="s">
        <v>96</v>
      </c>
      <c r="W14" s="121" t="s">
        <v>97</v>
      </c>
      <c r="X14" s="121" t="s">
        <v>97</v>
      </c>
      <c r="Y14" s="121" t="s">
        <v>98</v>
      </c>
      <c r="Z14" s="121" t="s">
        <v>97</v>
      </c>
      <c r="AA14" s="121" t="s">
        <v>96</v>
      </c>
      <c r="AB14" s="52"/>
      <c r="AC14" s="52"/>
      <c r="AMJ14" s="0"/>
    </row>
    <row r="15" s="120" customFormat="true" ht="17" hidden="false" customHeight="true" outlineLevel="0" collapsed="false">
      <c r="A15" s="116"/>
      <c r="B15" s="116"/>
      <c r="D15" s="110" t="s">
        <v>66</v>
      </c>
      <c r="E15" s="109" t="n">
        <f aca="false">E17/$L$17</f>
        <v>0.00117065715030538</v>
      </c>
      <c r="F15" s="109" t="n">
        <f aca="false">F17/$L$17</f>
        <v>0.000795347035189614</v>
      </c>
      <c r="G15" s="109" t="n">
        <f aca="false">G17/$L$17</f>
        <v>0.00190044300714582</v>
      </c>
      <c r="H15" s="109" t="n">
        <f aca="false">H17/$L$17</f>
        <v>0.010823260558921</v>
      </c>
      <c r="I15" s="109" t="n">
        <f aca="false">I17/$L$17</f>
        <v>0.00339959695460941</v>
      </c>
      <c r="J15" s="109" t="n">
        <f aca="false">J17/$L$17</f>
        <v>0.00546185867547677</v>
      </c>
      <c r="K15" s="109" t="n">
        <f aca="false">K17/$L$17</f>
        <v>0.023551163381648</v>
      </c>
      <c r="L15" s="52"/>
      <c r="M15" s="119"/>
      <c r="N15" s="119"/>
      <c r="O15" s="122" t="n">
        <f aca="false">PrixCEE_Précarité!D41</f>
        <v>7.7</v>
      </c>
      <c r="P15" s="333"/>
      <c r="Q15" s="333"/>
      <c r="R15" s="333"/>
      <c r="S15" s="333"/>
      <c r="U15" s="110" t="s">
        <v>66</v>
      </c>
      <c r="V15" s="109" t="n">
        <f aca="false">V17/$AC$17</f>
        <v>0.00113360361650808</v>
      </c>
      <c r="W15" s="109" t="n">
        <f aca="false">W17/$AC$17</f>
        <v>0.000776789673746016</v>
      </c>
      <c r="X15" s="109" t="n">
        <f aca="false">X17/$AC$17</f>
        <v>0.00213721106338603</v>
      </c>
      <c r="Y15" s="109" t="n">
        <f aca="false">Y17/$AC$17</f>
        <v>0.0114453168598038</v>
      </c>
      <c r="Z15" s="109" t="n">
        <f aca="false">Z17/$AC$17</f>
        <v>0.00356780876634447</v>
      </c>
      <c r="AA15" s="109" t="n">
        <f aca="false">AA17/$AC$17</f>
        <v>0.00534739473470067</v>
      </c>
      <c r="AB15" s="109" t="n">
        <f aca="false">AB17/$AC$17</f>
        <v>0.0244081247144891</v>
      </c>
      <c r="AC15" s="52"/>
      <c r="AMJ15" s="0"/>
    </row>
    <row r="16" s="120" customFormat="true" ht="17" hidden="false" customHeight="true" outlineLevel="0" collapsed="false">
      <c r="A16" s="116"/>
      <c r="B16" s="116"/>
      <c r="D16" s="336" t="s">
        <v>75</v>
      </c>
      <c r="E16" s="109" t="n">
        <f aca="false">E17/$K$17</f>
        <v>0.0497069775847082</v>
      </c>
      <c r="F16" s="109" t="n">
        <f aca="false">F17/$K$17</f>
        <v>0.0337710295793447</v>
      </c>
      <c r="G16" s="109" t="n">
        <f aca="false">G17/$K$17</f>
        <v>0.0806942305290414</v>
      </c>
      <c r="H16" s="109" t="n">
        <f aca="false">H17/$K$17</f>
        <v>0.459563732947262</v>
      </c>
      <c r="I16" s="109" t="n">
        <f aca="false">I17/$K$17</f>
        <v>0.144349427649019</v>
      </c>
      <c r="J16" s="109" t="n">
        <f aca="false">J17/$K$17</f>
        <v>0.231914601710625</v>
      </c>
      <c r="K16" s="123" t="n">
        <f aca="false">K17/$K$17</f>
        <v>1</v>
      </c>
      <c r="L16" s="52"/>
      <c r="P16" s="333"/>
      <c r="Q16" s="333"/>
      <c r="R16" s="333"/>
      <c r="S16" s="333"/>
      <c r="U16" s="108" t="s">
        <v>75</v>
      </c>
      <c r="V16" s="109" t="n">
        <f aca="false">V17/$AB$17</f>
        <v>0.0464436997830952</v>
      </c>
      <c r="W16" s="109" t="n">
        <f aca="false">W17/$AB$17</f>
        <v>0.0318250452598229</v>
      </c>
      <c r="X16" s="109" t="n">
        <f aca="false">X17/$AB$17</f>
        <v>0.0875614611276282</v>
      </c>
      <c r="Y16" s="109" t="n">
        <f aca="false">Y17/$AB$17</f>
        <v>0.468914224000571</v>
      </c>
      <c r="Z16" s="109" t="n">
        <f aca="false">Z17/$AB$17</f>
        <v>0.14617299805202</v>
      </c>
      <c r="AA16" s="109" t="n">
        <f aca="false">AA17/$AB$17</f>
        <v>0.219082571776863</v>
      </c>
      <c r="AB16" s="109" t="n">
        <f aca="false">AB17/$AB$17</f>
        <v>1</v>
      </c>
      <c r="AC16" s="52"/>
      <c r="AMJ16" s="0"/>
    </row>
    <row r="17" s="120" customFormat="true" ht="17" hidden="false" customHeight="true" outlineLevel="0" collapsed="false">
      <c r="A17" s="116"/>
      <c r="B17" s="116"/>
      <c r="D17" s="337" t="s">
        <v>86</v>
      </c>
      <c r="E17" s="101" t="n">
        <f aca="false">SUM(E20:E20)</f>
        <v>180409205.71</v>
      </c>
      <c r="F17" s="101" t="n">
        <f aca="false">SUM(F20:F20)</f>
        <v>122570410</v>
      </c>
      <c r="G17" s="101" t="n">
        <f aca="false">SUM(G20:G20)</f>
        <v>292876025.51</v>
      </c>
      <c r="H17" s="101" t="n">
        <f aca="false">SUM(H20:H20)</f>
        <v>1667965586.78</v>
      </c>
      <c r="I17" s="101" t="n">
        <f aca="false">SUM(I20:I20)</f>
        <v>523909657.2</v>
      </c>
      <c r="J17" s="101" t="n">
        <f aca="false">SUM(J20:J20)</f>
        <v>841723458.56</v>
      </c>
      <c r="K17" s="101" t="n">
        <f aca="false">SUM(K20:K20)</f>
        <v>3629454343.76</v>
      </c>
      <c r="L17" s="101" t="n">
        <f aca="false">SUM(L20:L20)</f>
        <v>154109344194.36</v>
      </c>
      <c r="U17" s="126" t="s">
        <v>99</v>
      </c>
      <c r="V17" s="101" t="n">
        <f aca="false">SUM(V20:V20)</f>
        <v>10633105.0661449</v>
      </c>
      <c r="W17" s="101" t="n">
        <f aca="false">SUM(W20:W20)</f>
        <v>7286220.76972613</v>
      </c>
      <c r="X17" s="101" t="n">
        <f aca="false">SUM(X20:X20)</f>
        <v>20046857.1682164</v>
      </c>
      <c r="Y17" s="101" t="n">
        <f aca="false">SUM(Y20:Y20)</f>
        <v>107356094.240854</v>
      </c>
      <c r="Z17" s="101" t="n">
        <f aca="false">SUM(Z20:Z20)</f>
        <v>33465741.3896696</v>
      </c>
      <c r="AA17" s="101" t="n">
        <f aca="false">SUM(AA20:AA20)</f>
        <v>50158105.7225016</v>
      </c>
      <c r="AB17" s="127" t="n">
        <f aca="false">SUM(AB20:AB20)</f>
        <v>228946124.357112</v>
      </c>
      <c r="AC17" s="127" t="n">
        <f aca="false">SUM(AC20:AC20)</f>
        <v>9379914558.58164</v>
      </c>
      <c r="AD17" s="128" t="s">
        <v>100</v>
      </c>
      <c r="AMJ17" s="0"/>
    </row>
    <row r="18" s="120" customFormat="true" ht="19.5" hidden="false" customHeight="true" outlineLevel="0" collapsed="false">
      <c r="A18" s="116"/>
      <c r="B18" s="116"/>
      <c r="D18" s="129" t="s">
        <v>87</v>
      </c>
      <c r="E18" s="107" t="n">
        <f aca="false">E17*$O$15/1000</f>
        <v>1389150.883967</v>
      </c>
      <c r="F18" s="107" t="n">
        <f aca="false">F17*$O$15/1000</f>
        <v>943792.157</v>
      </c>
      <c r="G18" s="107" t="n">
        <f aca="false">G17*$O$15/1000</f>
        <v>2255145.396427</v>
      </c>
      <c r="H18" s="107" t="n">
        <f aca="false">H17*$O$15/1000</f>
        <v>12843335.018206</v>
      </c>
      <c r="I18" s="107" t="n">
        <f aca="false">I17*$O$15/1000</f>
        <v>4034104.36044</v>
      </c>
      <c r="J18" s="107" t="n">
        <f aca="false">J17*$O$15/1000</f>
        <v>6481270.630912</v>
      </c>
      <c r="K18" s="107" t="n">
        <f aca="false">K17*$O$15/1000</f>
        <v>27946798.446952</v>
      </c>
      <c r="L18" s="107" t="n">
        <f aca="false">L17*$O$15/1000</f>
        <v>1186641950.29657</v>
      </c>
      <c r="U18" s="126" t="s">
        <v>101</v>
      </c>
      <c r="V18" s="101" t="n">
        <f aca="false">V17*0.086/1000</f>
        <v>914.447035688462</v>
      </c>
      <c r="W18" s="101" t="n">
        <f aca="false">W17*0.086/1000</f>
        <v>626.614986196448</v>
      </c>
      <c r="X18" s="101" t="n">
        <f aca="false">X17*0.086/1000</f>
        <v>1724.02971646661</v>
      </c>
      <c r="Y18" s="101" t="n">
        <f aca="false">Y17*0.086/1000</f>
        <v>9232.62410471341</v>
      </c>
      <c r="Z18" s="101" t="n">
        <f aca="false">Z17*0.086/1000</f>
        <v>2878.05375951159</v>
      </c>
      <c r="AA18" s="101" t="n">
        <f aca="false">AA17*0.086/1000</f>
        <v>4313.59709213514</v>
      </c>
      <c r="AB18" s="127" t="n">
        <f aca="false">AB17*0.086/1000</f>
        <v>19689.3666947117</v>
      </c>
      <c r="AC18" s="127" t="n">
        <f aca="false">AC17*0.086/1000</f>
        <v>806672.652038021</v>
      </c>
      <c r="AD18" s="130" t="s">
        <v>102</v>
      </c>
      <c r="AMJ18" s="0"/>
    </row>
    <row r="19" s="120" customFormat="true" ht="17" hidden="false" customHeight="true" outlineLevel="0" collapsed="false">
      <c r="A19" s="116"/>
      <c r="B19" s="116"/>
      <c r="D19" s="131"/>
      <c r="E19" s="132"/>
      <c r="F19" s="132"/>
      <c r="G19" s="132"/>
      <c r="H19" s="132"/>
      <c r="I19" s="132"/>
      <c r="J19" s="132"/>
      <c r="K19" s="132"/>
      <c r="L19" s="133"/>
      <c r="AMJ19" s="0"/>
    </row>
    <row r="20" s="120" customFormat="true" ht="17" hidden="false" customHeight="true" outlineLevel="0" collapsed="false">
      <c r="A20" s="116"/>
      <c r="B20" s="134" t="n">
        <f aca="false">COUNTIF($A$24:$A$165,"Résidentiel")</f>
        <v>142</v>
      </c>
      <c r="C20" s="120" t="s">
        <v>103</v>
      </c>
      <c r="D20" s="142" t="s">
        <v>105</v>
      </c>
      <c r="E20" s="143" t="n">
        <f aca="false">SUMIFS(E24:E165,$A$24:$A$165,"Résidentiel")</f>
        <v>180409205.71</v>
      </c>
      <c r="F20" s="143" t="n">
        <f aca="false">SUMIFS(F24:F165,$A$24:$A$165,"Résidentiel")</f>
        <v>122570410</v>
      </c>
      <c r="G20" s="143" t="n">
        <f aca="false">SUMIFS(G24:G165,$A$24:$A$165,"Résidentiel")</f>
        <v>292876025.51</v>
      </c>
      <c r="H20" s="143" t="n">
        <f aca="false">SUMIFS(H24:H165,$A$24:$A$165,"Résidentiel")</f>
        <v>1667965586.78</v>
      </c>
      <c r="I20" s="143" t="n">
        <f aca="false">SUMIFS(I24:I165,$A$24:$A$165,"Résidentiel")</f>
        <v>523909657.2</v>
      </c>
      <c r="J20" s="143" t="n">
        <f aca="false">SUMIFS(J24:J165,$A$24:$A$165,"Résidentiel")</f>
        <v>841723458.56</v>
      </c>
      <c r="K20" s="143" t="n">
        <f aca="false">SUMIFS(K24:K165,$A$24:$A$165,"Résidentiel")</f>
        <v>3629454343.76</v>
      </c>
      <c r="L20" s="143" t="n">
        <f aca="false">SUMIFS(L24:L165,$A$24:$A$165,"Résidentiel")</f>
        <v>154109344194.36</v>
      </c>
      <c r="M20" s="145" t="n">
        <f aca="false">K20*$O$15/1000</f>
        <v>27946798.446952</v>
      </c>
      <c r="N20" s="145" t="n">
        <f aca="false">L20*$O$15/1000</f>
        <v>1186641950.29657</v>
      </c>
      <c r="P20" s="146" t="n">
        <f aca="false">K20/$K$17</f>
        <v>1</v>
      </c>
      <c r="Q20" s="147" t="n">
        <f aca="false">RANK(P20,$P$20:$P$20)</f>
        <v>1</v>
      </c>
      <c r="R20" s="148" t="n">
        <f aca="false">L20/$L$17</f>
        <v>1</v>
      </c>
      <c r="S20" s="149" t="n">
        <f aca="false">RANK(R20,$R$20:$R$20)</f>
        <v>1</v>
      </c>
      <c r="U20" s="142" t="s">
        <v>105</v>
      </c>
      <c r="V20" s="143" t="n">
        <f aca="false">SUMIFS(V24:V165,$A$24:$A$165,"Résidentiel")</f>
        <v>10633105.0661449</v>
      </c>
      <c r="W20" s="143" t="n">
        <f aca="false">SUMIFS(W24:W165,$A$24:$A$165,"Résidentiel")</f>
        <v>7286220.76972613</v>
      </c>
      <c r="X20" s="143" t="n">
        <f aca="false">SUMIFS(X24:X165,$A$24:$A$165,"Résidentiel")</f>
        <v>20046857.1682164</v>
      </c>
      <c r="Y20" s="143" t="n">
        <f aca="false">SUMIFS(Y24:Y165,$A$24:$A$165,"Résidentiel")</f>
        <v>107356094.240854</v>
      </c>
      <c r="Z20" s="143" t="n">
        <f aca="false">SUMIFS(Z24:Z165,$A$24:$A$165,"Résidentiel")</f>
        <v>33465741.3896696</v>
      </c>
      <c r="AA20" s="143" t="n">
        <f aca="false">SUMIFS(AA24:AA165,$A$24:$A$165,"Résidentiel")</f>
        <v>50158105.7225016</v>
      </c>
      <c r="AB20" s="144" t="n">
        <f aca="false">SUMIFS(AB24:AB165,$A$24:$A$165,"Résidentiel")</f>
        <v>228946124.357112</v>
      </c>
      <c r="AC20" s="143" t="n">
        <f aca="false">SUMIFS(AC24:AC165,$A$24:$A$165,"Résidentiel")</f>
        <v>9379914558.58164</v>
      </c>
      <c r="AMJ20" s="0"/>
    </row>
    <row r="21" s="120" customFormat="true" ht="17" hidden="false" customHeight="true" outlineLevel="0" collapsed="false">
      <c r="A21" s="116"/>
      <c r="B21" s="134"/>
      <c r="D21" s="183" t="s">
        <v>110</v>
      </c>
      <c r="E21" s="184" t="n">
        <f aca="false">SUM(E169:E179)</f>
        <v>109981860</v>
      </c>
      <c r="F21" s="184" t="n">
        <f aca="false">SUM(F169:F179)</f>
        <v>45589730</v>
      </c>
      <c r="G21" s="184" t="n">
        <f aca="false">SUM(G169:G179)</f>
        <v>174061500</v>
      </c>
      <c r="H21" s="184" t="n">
        <f aca="false">SUM(H169:H179)</f>
        <v>701420783.6</v>
      </c>
      <c r="I21" s="184" t="n">
        <f aca="false">SUM(I169:I179)</f>
        <v>349902404</v>
      </c>
      <c r="J21" s="184" t="n">
        <f aca="false">SUM(J169:J179)</f>
        <v>338655364</v>
      </c>
      <c r="K21" s="185" t="n">
        <f aca="false">SUM(K169:K179)</f>
        <v>1719611641.6</v>
      </c>
      <c r="L21" s="184" t="n">
        <f aca="false">SUM(L169:L179)</f>
        <v>30768694700.9</v>
      </c>
      <c r="M21" s="186" t="n">
        <f aca="false">K21*$O$15/1000</f>
        <v>13241009.64032</v>
      </c>
      <c r="N21" s="186" t="n">
        <f aca="false">L21*$O$15/1000</f>
        <v>236918949.19693</v>
      </c>
      <c r="P21" s="179"/>
      <c r="Q21" s="180"/>
      <c r="R21" s="181"/>
      <c r="S21" s="182"/>
      <c r="U21" s="183" t="s">
        <v>110</v>
      </c>
      <c r="V21" s="184" t="n">
        <f aca="false">SUM(V169:V180)</f>
        <v>6604973.55680219</v>
      </c>
      <c r="W21" s="184" t="n">
        <f aca="false">SUM(W169:W180)</f>
        <v>2908936.84711751</v>
      </c>
      <c r="X21" s="184" t="n">
        <f aca="false">SUM(X169:X180)</f>
        <v>12780146.1180115</v>
      </c>
      <c r="Y21" s="184" t="n">
        <f aca="false">SUM(Y169:Y180)</f>
        <v>46545867.0439336</v>
      </c>
      <c r="Z21" s="184" t="n">
        <f aca="false">SUM(Z169:Z180)</f>
        <v>22363260.5968797</v>
      </c>
      <c r="AA21" s="184" t="n">
        <f aca="false">SUM(AA169:AA180)</f>
        <v>20363973.2671065</v>
      </c>
      <c r="AB21" s="185" t="n">
        <f aca="false">SUM(AB169:AB180)</f>
        <v>111567157.429851</v>
      </c>
      <c r="AC21" s="184" t="n">
        <f aca="false">SUM(AC169:AC180)</f>
        <v>2025981572.54261</v>
      </c>
      <c r="AMJ21" s="0"/>
    </row>
    <row r="22" s="120" customFormat="true" ht="17" hidden="false" customHeight="true" outlineLevel="0" collapsed="false">
      <c r="A22" s="116"/>
      <c r="B22" s="116"/>
      <c r="D22" s="131"/>
      <c r="E22" s="191"/>
      <c r="F22" s="191"/>
      <c r="G22" s="191"/>
      <c r="H22" s="191"/>
      <c r="I22" s="191"/>
      <c r="J22" s="191"/>
      <c r="K22" s="191"/>
      <c r="L22" s="191"/>
      <c r="U22" s="131"/>
      <c r="AMJ22" s="0"/>
    </row>
    <row r="23" customFormat="false" ht="42.75" hidden="false" customHeight="true" outlineLevel="0" collapsed="false">
      <c r="A23" s="192" t="s">
        <v>111</v>
      </c>
      <c r="B23" s="192" t="s">
        <v>112</v>
      </c>
      <c r="C23" s="192" t="s">
        <v>113</v>
      </c>
      <c r="D23" s="192" t="s">
        <v>114</v>
      </c>
      <c r="E23" s="52" t="s">
        <v>59</v>
      </c>
      <c r="F23" s="52" t="s">
        <v>60</v>
      </c>
      <c r="G23" s="52" t="s">
        <v>61</v>
      </c>
      <c r="H23" s="52" t="s">
        <v>62</v>
      </c>
      <c r="I23" s="52" t="s">
        <v>63</v>
      </c>
      <c r="J23" s="52" t="s">
        <v>64</v>
      </c>
      <c r="K23" s="52" t="s">
        <v>65</v>
      </c>
      <c r="L23" s="52" t="s">
        <v>67</v>
      </c>
      <c r="M23" s="119" t="s">
        <v>90</v>
      </c>
      <c r="N23" s="119" t="s">
        <v>91</v>
      </c>
      <c r="P23" s="193" t="s">
        <v>93</v>
      </c>
      <c r="Q23" s="194" t="s">
        <v>94</v>
      </c>
      <c r="R23" s="194" t="s">
        <v>93</v>
      </c>
      <c r="S23" s="193" t="s">
        <v>94</v>
      </c>
      <c r="U23" s="192" t="s">
        <v>117</v>
      </c>
      <c r="V23" s="52" t="s">
        <v>59</v>
      </c>
      <c r="W23" s="52" t="s">
        <v>60</v>
      </c>
      <c r="X23" s="52" t="s">
        <v>61</v>
      </c>
      <c r="Y23" s="52" t="s">
        <v>62</v>
      </c>
      <c r="Z23" s="52" t="s">
        <v>63</v>
      </c>
      <c r="AA23" s="52" t="s">
        <v>64</v>
      </c>
      <c r="AB23" s="52" t="s">
        <v>1335</v>
      </c>
      <c r="AC23" s="52" t="s">
        <v>67</v>
      </c>
    </row>
    <row r="24" customFormat="false" ht="14.65" hidden="false" customHeight="false" outlineLevel="0" collapsed="false">
      <c r="A24" s="195" t="s">
        <v>216</v>
      </c>
      <c r="B24" s="195" t="s">
        <v>217</v>
      </c>
      <c r="C24" s="196" t="s">
        <v>218</v>
      </c>
      <c r="D24" s="222" t="s">
        <v>219</v>
      </c>
      <c r="E24" s="338" t="n">
        <v>0</v>
      </c>
      <c r="F24" s="338" t="n">
        <v>0</v>
      </c>
      <c r="G24" s="338" t="n">
        <v>0</v>
      </c>
      <c r="H24" s="338" t="n">
        <v>0</v>
      </c>
      <c r="I24" s="338" t="n">
        <v>0</v>
      </c>
      <c r="J24" s="338" t="n">
        <v>0</v>
      </c>
      <c r="K24" s="199" t="n">
        <f aca="false">SUM(E24:J24)</f>
        <v>0</v>
      </c>
      <c r="L24" s="338" t="n">
        <v>0</v>
      </c>
      <c r="P24" s="223" t="n">
        <f aca="false">K24/$K$20</f>
        <v>0</v>
      </c>
      <c r="Q24" s="224" t="n">
        <f aca="false">RANK(P24,$P$24:$P$165)</f>
        <v>33</v>
      </c>
      <c r="R24" s="225" t="n">
        <f aca="false">L24/$L$20</f>
        <v>0</v>
      </c>
      <c r="S24" s="224" t="n">
        <f aca="false">RANK(R24,$R$24:$R$165)</f>
        <v>48</v>
      </c>
      <c r="U24" s="222" t="e">
        <f aca="false">VLOOKUP(D24,DVactu!$A$2:$D$198,4,0)</f>
        <v>#N/A</v>
      </c>
      <c r="V24" s="202" t="n">
        <f aca="false">IF(ISERROR(E24/$U24),0,E24/$U24)</f>
        <v>0</v>
      </c>
      <c r="W24" s="202" t="n">
        <f aca="false">IF(ISERROR(F24/$U24),0,F24/$U24)</f>
        <v>0</v>
      </c>
      <c r="X24" s="202" t="n">
        <f aca="false">IF(ISERROR(G24/$U24),0,G24/$U24)</f>
        <v>0</v>
      </c>
      <c r="Y24" s="202" t="n">
        <f aca="false">IF(ISERROR(H24/$U24),0,H24/$U24)</f>
        <v>0</v>
      </c>
      <c r="Z24" s="202" t="n">
        <f aca="false">IF(ISERROR(I24/$U24),0,I24/$U24)</f>
        <v>0</v>
      </c>
      <c r="AA24" s="202" t="n">
        <f aca="false">IF(ISERROR(J24/$U24),0,J24/$U24)</f>
        <v>0</v>
      </c>
      <c r="AB24" s="202" t="n">
        <f aca="false">SUM(V24:AA24)</f>
        <v>0</v>
      </c>
      <c r="AC24" s="199" t="n">
        <f aca="false">IF(ISERROR(L24/$U24),0,L24/$U24)</f>
        <v>0</v>
      </c>
    </row>
    <row r="25" customFormat="false" ht="14.65" hidden="false" customHeight="false" outlineLevel="0" collapsed="false">
      <c r="A25" s="195" t="s">
        <v>216</v>
      </c>
      <c r="B25" s="195" t="s">
        <v>217</v>
      </c>
      <c r="C25" s="196" t="s">
        <v>220</v>
      </c>
      <c r="D25" s="222" t="s">
        <v>221</v>
      </c>
      <c r="E25" s="338" t="n">
        <v>0</v>
      </c>
      <c r="F25" s="338" t="n">
        <v>0</v>
      </c>
      <c r="G25" s="338" t="n">
        <v>0</v>
      </c>
      <c r="H25" s="338" t="n">
        <v>0</v>
      </c>
      <c r="I25" s="338" t="n">
        <v>0</v>
      </c>
      <c r="J25" s="338" t="n">
        <v>0</v>
      </c>
      <c r="K25" s="199" t="n">
        <f aca="false">SUM(E25:J25)</f>
        <v>0</v>
      </c>
      <c r="L25" s="338" t="n">
        <v>0</v>
      </c>
      <c r="P25" s="223" t="n">
        <f aca="false">K25/$K$20</f>
        <v>0</v>
      </c>
      <c r="Q25" s="224" t="n">
        <f aca="false">RANK(P25,$P$24:$P$165)</f>
        <v>33</v>
      </c>
      <c r="R25" s="225" t="n">
        <f aca="false">L25/$L$20</f>
        <v>0</v>
      </c>
      <c r="S25" s="224" t="n">
        <f aca="false">RANK(R25,$R$24:$R$165)</f>
        <v>48</v>
      </c>
      <c r="U25" s="226" t="e">
        <f aca="false">VLOOKUP(D25,DVactu!$A$2:$D$198,4,0)</f>
        <v>#N/A</v>
      </c>
      <c r="V25" s="202" t="n">
        <f aca="false">IF(ISERROR(E25/$U25),0,E25/$U25)</f>
        <v>0</v>
      </c>
      <c r="W25" s="202" t="n">
        <f aca="false">IF(ISERROR(F25/$U25),0,F25/$U25)</f>
        <v>0</v>
      </c>
      <c r="X25" s="202" t="n">
        <f aca="false">IF(ISERROR(G25/$U25),0,G25/$U25)</f>
        <v>0</v>
      </c>
      <c r="Y25" s="202" t="n">
        <f aca="false">IF(ISERROR(H25/$U25),0,H25/$U25)</f>
        <v>0</v>
      </c>
      <c r="Z25" s="202" t="n">
        <f aca="false">IF(ISERROR(I25/$U25),0,I25/$U25)</f>
        <v>0</v>
      </c>
      <c r="AA25" s="202" t="n">
        <f aca="false">IF(ISERROR(J25/$U25),0,J25/$U25)</f>
        <v>0</v>
      </c>
      <c r="AB25" s="202" t="n">
        <f aca="false">SUM(V25:AA25)</f>
        <v>0</v>
      </c>
      <c r="AC25" s="199" t="n">
        <f aca="false">IF(ISERROR(L25/$U25),0,L25/$U25)</f>
        <v>0</v>
      </c>
    </row>
    <row r="26" customFormat="false" ht="14.65" hidden="false" customHeight="false" outlineLevel="0" collapsed="false">
      <c r="A26" s="195" t="s">
        <v>216</v>
      </c>
      <c r="B26" s="195" t="s">
        <v>217</v>
      </c>
      <c r="C26" s="196" t="s">
        <v>222</v>
      </c>
      <c r="D26" s="222" t="s">
        <v>223</v>
      </c>
      <c r="E26" s="338" t="n">
        <v>0</v>
      </c>
      <c r="F26" s="338" t="n">
        <v>0</v>
      </c>
      <c r="G26" s="338" t="n">
        <v>0</v>
      </c>
      <c r="H26" s="338" t="n">
        <v>0</v>
      </c>
      <c r="I26" s="338" t="n">
        <v>0</v>
      </c>
      <c r="J26" s="338" t="n">
        <v>0</v>
      </c>
      <c r="K26" s="199" t="n">
        <f aca="false">SUM(E26:J26)</f>
        <v>0</v>
      </c>
      <c r="L26" s="338" t="n">
        <v>0</v>
      </c>
      <c r="P26" s="223" t="n">
        <f aca="false">K26/$K$20</f>
        <v>0</v>
      </c>
      <c r="Q26" s="224" t="n">
        <f aca="false">RANK(P26,$P$24:$P$165)</f>
        <v>33</v>
      </c>
      <c r="R26" s="225" t="n">
        <f aca="false">L26/$L$20</f>
        <v>0</v>
      </c>
      <c r="S26" s="224" t="n">
        <f aca="false">RANK(R26,$R$24:$R$165)</f>
        <v>48</v>
      </c>
      <c r="U26" s="226" t="e">
        <f aca="false">VLOOKUP(D26,DVactu!$A$2:$D$198,4,0)</f>
        <v>#N/A</v>
      </c>
      <c r="V26" s="202" t="n">
        <f aca="false">IF(ISERROR(E26/$U26),0,E26/$U26)</f>
        <v>0</v>
      </c>
      <c r="W26" s="202" t="n">
        <f aca="false">IF(ISERROR(F26/$U26),0,F26/$U26)</f>
        <v>0</v>
      </c>
      <c r="X26" s="202" t="n">
        <f aca="false">IF(ISERROR(G26/$U26),0,G26/$U26)</f>
        <v>0</v>
      </c>
      <c r="Y26" s="202" t="n">
        <f aca="false">IF(ISERROR(H26/$U26),0,H26/$U26)</f>
        <v>0</v>
      </c>
      <c r="Z26" s="202" t="n">
        <f aca="false">IF(ISERROR(I26/$U26),0,I26/$U26)</f>
        <v>0</v>
      </c>
      <c r="AA26" s="202" t="n">
        <f aca="false">IF(ISERROR(J26/$U26),0,J26/$U26)</f>
        <v>0</v>
      </c>
      <c r="AB26" s="202" t="n">
        <f aca="false">SUM(V26:AA26)</f>
        <v>0</v>
      </c>
      <c r="AC26" s="199" t="n">
        <f aca="false">IF(ISERROR(L26/$U26),0,L26/$U26)</f>
        <v>0</v>
      </c>
    </row>
    <row r="27" customFormat="false" ht="14.65" hidden="false" customHeight="false" outlineLevel="0" collapsed="false">
      <c r="A27" s="195" t="s">
        <v>216</v>
      </c>
      <c r="B27" s="195" t="s">
        <v>217</v>
      </c>
      <c r="C27" s="196" t="s">
        <v>224</v>
      </c>
      <c r="D27" s="222" t="s">
        <v>225</v>
      </c>
      <c r="E27" s="338" t="n">
        <v>0</v>
      </c>
      <c r="F27" s="338" t="n">
        <v>0</v>
      </c>
      <c r="G27" s="338" t="n">
        <v>0</v>
      </c>
      <c r="H27" s="338" t="n">
        <v>0</v>
      </c>
      <c r="I27" s="338" t="n">
        <v>0</v>
      </c>
      <c r="J27" s="338" t="n">
        <v>0</v>
      </c>
      <c r="K27" s="199" t="n">
        <f aca="false">SUM(E27:J27)</f>
        <v>0</v>
      </c>
      <c r="L27" s="338" t="n">
        <v>0</v>
      </c>
      <c r="P27" s="223" t="n">
        <f aca="false">K27/$K$20</f>
        <v>0</v>
      </c>
      <c r="Q27" s="224" t="n">
        <f aca="false">RANK(P27,$P$24:$P$165)</f>
        <v>33</v>
      </c>
      <c r="R27" s="225" t="n">
        <f aca="false">L27/$L$20</f>
        <v>0</v>
      </c>
      <c r="S27" s="224" t="n">
        <f aca="false">RANK(R27,$R$24:$R$165)</f>
        <v>48</v>
      </c>
      <c r="U27" s="226" t="e">
        <f aca="false">VLOOKUP(D27,DVactu!$A$2:$D$198,4,0)</f>
        <v>#N/A</v>
      </c>
      <c r="V27" s="202" t="n">
        <f aca="false">IF(ISERROR(E27/$U27),0,E27/$U27)</f>
        <v>0</v>
      </c>
      <c r="W27" s="202" t="n">
        <f aca="false">IF(ISERROR(F27/$U27),0,F27/$U27)</f>
        <v>0</v>
      </c>
      <c r="X27" s="202" t="n">
        <f aca="false">IF(ISERROR(G27/$U27),0,G27/$U27)</f>
        <v>0</v>
      </c>
      <c r="Y27" s="202" t="n">
        <f aca="false">IF(ISERROR(H27/$U27),0,H27/$U27)</f>
        <v>0</v>
      </c>
      <c r="Z27" s="202" t="n">
        <f aca="false">IF(ISERROR(I27/$U27),0,I27/$U27)</f>
        <v>0</v>
      </c>
      <c r="AA27" s="202" t="n">
        <f aca="false">IF(ISERROR(J27/$U27),0,J27/$U27)</f>
        <v>0</v>
      </c>
      <c r="AB27" s="202" t="n">
        <f aca="false">SUM(V27:AA27)</f>
        <v>0</v>
      </c>
      <c r="AC27" s="199" t="n">
        <f aca="false">IF(ISERROR(L27/$U27),0,L27/$U27)</f>
        <v>0</v>
      </c>
    </row>
    <row r="28" customFormat="false" ht="14.65" hidden="false" customHeight="false" outlineLevel="0" collapsed="false">
      <c r="A28" s="195" t="s">
        <v>216</v>
      </c>
      <c r="B28" s="195" t="s">
        <v>217</v>
      </c>
      <c r="C28" s="196" t="s">
        <v>226</v>
      </c>
      <c r="D28" s="222" t="s">
        <v>227</v>
      </c>
      <c r="E28" s="338" t="n">
        <v>0</v>
      </c>
      <c r="F28" s="338" t="n">
        <v>0</v>
      </c>
      <c r="G28" s="338" t="n">
        <v>0</v>
      </c>
      <c r="H28" s="338" t="n">
        <v>0</v>
      </c>
      <c r="I28" s="338" t="n">
        <v>0</v>
      </c>
      <c r="J28" s="338" t="n">
        <v>0</v>
      </c>
      <c r="K28" s="199" t="n">
        <f aca="false">SUM(E28:J28)</f>
        <v>0</v>
      </c>
      <c r="L28" s="338" t="n">
        <v>0</v>
      </c>
      <c r="P28" s="223" t="n">
        <f aca="false">K28/$K$20</f>
        <v>0</v>
      </c>
      <c r="Q28" s="224" t="n">
        <f aca="false">RANK(P28,$P$24:$P$165)</f>
        <v>33</v>
      </c>
      <c r="R28" s="225" t="n">
        <f aca="false">L28/$L$20</f>
        <v>0</v>
      </c>
      <c r="S28" s="224" t="n">
        <f aca="false">RANK(R28,$R$24:$R$165)</f>
        <v>48</v>
      </c>
      <c r="U28" s="226" t="e">
        <f aca="false">VLOOKUP(D28,DVactu!$A$2:$D$198,4,0)</f>
        <v>#N/A</v>
      </c>
      <c r="V28" s="202" t="n">
        <f aca="false">IF(ISERROR(E28/$U28),0,E28/$U28)</f>
        <v>0</v>
      </c>
      <c r="W28" s="202" t="n">
        <f aca="false">IF(ISERROR(F28/$U28),0,F28/$U28)</f>
        <v>0</v>
      </c>
      <c r="X28" s="202" t="n">
        <f aca="false">IF(ISERROR(G28/$U28),0,G28/$U28)</f>
        <v>0</v>
      </c>
      <c r="Y28" s="202" t="n">
        <f aca="false">IF(ISERROR(H28/$U28),0,H28/$U28)</f>
        <v>0</v>
      </c>
      <c r="Z28" s="202" t="n">
        <f aca="false">IF(ISERROR(I28/$U28),0,I28/$U28)</f>
        <v>0</v>
      </c>
      <c r="AA28" s="202" t="n">
        <f aca="false">IF(ISERROR(J28/$U28),0,J28/$U28)</f>
        <v>0</v>
      </c>
      <c r="AB28" s="202" t="n">
        <f aca="false">SUM(V28:AA28)</f>
        <v>0</v>
      </c>
      <c r="AC28" s="199" t="n">
        <f aca="false">IF(ISERROR(L28/$U28),0,L28/$U28)</f>
        <v>0</v>
      </c>
    </row>
    <row r="29" customFormat="false" ht="14.65" hidden="false" customHeight="false" outlineLevel="0" collapsed="false">
      <c r="A29" s="195" t="s">
        <v>216</v>
      </c>
      <c r="B29" s="195" t="s">
        <v>217</v>
      </c>
      <c r="C29" s="196" t="s">
        <v>228</v>
      </c>
      <c r="D29" s="222" t="s">
        <v>229</v>
      </c>
      <c r="E29" s="338" t="n">
        <v>0</v>
      </c>
      <c r="F29" s="338" t="n">
        <v>0</v>
      </c>
      <c r="G29" s="338" t="n">
        <v>0</v>
      </c>
      <c r="H29" s="338" t="n">
        <v>0</v>
      </c>
      <c r="I29" s="338" t="n">
        <v>0</v>
      </c>
      <c r="J29" s="338" t="n">
        <v>0</v>
      </c>
      <c r="K29" s="199" t="n">
        <f aca="false">SUM(E29:J29)</f>
        <v>0</v>
      </c>
      <c r="L29" s="338" t="n">
        <v>0</v>
      </c>
      <c r="P29" s="223" t="n">
        <f aca="false">K29/$K$20</f>
        <v>0</v>
      </c>
      <c r="Q29" s="224" t="n">
        <f aca="false">RANK(P29,$P$24:$P$165)</f>
        <v>33</v>
      </c>
      <c r="R29" s="225" t="n">
        <f aca="false">L29/$L$20</f>
        <v>0</v>
      </c>
      <c r="S29" s="224" t="n">
        <f aca="false">RANK(R29,$R$24:$R$165)</f>
        <v>48</v>
      </c>
      <c r="U29" s="226" t="e">
        <f aca="false">VLOOKUP(D29,DVactu!$A$2:$D$198,4,0)</f>
        <v>#N/A</v>
      </c>
      <c r="V29" s="202" t="n">
        <f aca="false">IF(ISERROR(E29/$U29),0,E29/$U29)</f>
        <v>0</v>
      </c>
      <c r="W29" s="202" t="n">
        <f aca="false">IF(ISERROR(F29/$U29),0,F29/$U29)</f>
        <v>0</v>
      </c>
      <c r="X29" s="202" t="n">
        <f aca="false">IF(ISERROR(G29/$U29),0,G29/$U29)</f>
        <v>0</v>
      </c>
      <c r="Y29" s="202" t="n">
        <f aca="false">IF(ISERROR(H29/$U29),0,H29/$U29)</f>
        <v>0</v>
      </c>
      <c r="Z29" s="202" t="n">
        <f aca="false">IF(ISERROR(I29/$U29),0,I29/$U29)</f>
        <v>0</v>
      </c>
      <c r="AA29" s="202" t="n">
        <f aca="false">IF(ISERROR(J29/$U29),0,J29/$U29)</f>
        <v>0</v>
      </c>
      <c r="AB29" s="202" t="n">
        <f aca="false">SUM(V29:AA29)</f>
        <v>0</v>
      </c>
      <c r="AC29" s="199" t="n">
        <f aca="false">IF(ISERROR(L29/$U29),0,L29/$U29)</f>
        <v>0</v>
      </c>
    </row>
    <row r="30" customFormat="false" ht="14.65" hidden="false" customHeight="false" outlineLevel="0" collapsed="false">
      <c r="A30" s="195" t="s">
        <v>216</v>
      </c>
      <c r="B30" s="195" t="s">
        <v>217</v>
      </c>
      <c r="C30" s="196" t="s">
        <v>230</v>
      </c>
      <c r="D30" s="222" t="s">
        <v>231</v>
      </c>
      <c r="E30" s="338" t="n">
        <v>0</v>
      </c>
      <c r="F30" s="338" t="n">
        <v>0</v>
      </c>
      <c r="G30" s="338" t="n">
        <v>0</v>
      </c>
      <c r="H30" s="338" t="n">
        <v>0</v>
      </c>
      <c r="I30" s="338" t="n">
        <v>0</v>
      </c>
      <c r="J30" s="338" t="n">
        <v>0</v>
      </c>
      <c r="K30" s="199" t="n">
        <f aca="false">SUM(E30:J30)</f>
        <v>0</v>
      </c>
      <c r="L30" s="338" t="n">
        <v>0</v>
      </c>
      <c r="P30" s="223" t="n">
        <f aca="false">K30/$K$20</f>
        <v>0</v>
      </c>
      <c r="Q30" s="224" t="n">
        <f aca="false">RANK(P30,$P$24:$P$165)</f>
        <v>33</v>
      </c>
      <c r="R30" s="225" t="n">
        <f aca="false">L30/$L$20</f>
        <v>0</v>
      </c>
      <c r="S30" s="224" t="n">
        <f aca="false">RANK(R30,$R$24:$R$165)</f>
        <v>48</v>
      </c>
      <c r="U30" s="226" t="e">
        <f aca="false">VLOOKUP(D30,DVactu!$A$2:$D$198,4,0)</f>
        <v>#N/A</v>
      </c>
      <c r="V30" s="202" t="n">
        <f aca="false">IF(ISERROR(E30/$U30),0,E30/$U30)</f>
        <v>0</v>
      </c>
      <c r="W30" s="202" t="n">
        <f aca="false">IF(ISERROR(F30/$U30),0,F30/$U30)</f>
        <v>0</v>
      </c>
      <c r="X30" s="202" t="n">
        <f aca="false">IF(ISERROR(G30/$U30),0,G30/$U30)</f>
        <v>0</v>
      </c>
      <c r="Y30" s="202" t="n">
        <f aca="false">IF(ISERROR(H30/$U30),0,H30/$U30)</f>
        <v>0</v>
      </c>
      <c r="Z30" s="202" t="n">
        <f aca="false">IF(ISERROR(I30/$U30),0,I30/$U30)</f>
        <v>0</v>
      </c>
      <c r="AA30" s="202" t="n">
        <f aca="false">IF(ISERROR(J30/$U30),0,J30/$U30)</f>
        <v>0</v>
      </c>
      <c r="AB30" s="202" t="n">
        <f aca="false">SUM(V30:AA30)</f>
        <v>0</v>
      </c>
      <c r="AC30" s="199" t="n">
        <f aca="false">IF(ISERROR(L30/$U30),0,L30/$U30)</f>
        <v>0</v>
      </c>
    </row>
    <row r="31" customFormat="false" ht="14.65" hidden="false" customHeight="false" outlineLevel="0" collapsed="false">
      <c r="A31" s="195" t="s">
        <v>216</v>
      </c>
      <c r="B31" s="195" t="s">
        <v>217</v>
      </c>
      <c r="C31" s="196" t="s">
        <v>232</v>
      </c>
      <c r="D31" s="222" t="s">
        <v>233</v>
      </c>
      <c r="E31" s="338" t="n">
        <v>0</v>
      </c>
      <c r="F31" s="338" t="n">
        <v>0</v>
      </c>
      <c r="G31" s="338" t="n">
        <v>0</v>
      </c>
      <c r="H31" s="338" t="n">
        <v>0</v>
      </c>
      <c r="I31" s="338" t="n">
        <v>0</v>
      </c>
      <c r="J31" s="338" t="n">
        <v>0</v>
      </c>
      <c r="K31" s="199" t="n">
        <f aca="false">SUM(E31:J31)</f>
        <v>0</v>
      </c>
      <c r="L31" s="338" t="n">
        <v>0</v>
      </c>
      <c r="P31" s="223" t="n">
        <f aca="false">K31/$K$20</f>
        <v>0</v>
      </c>
      <c r="Q31" s="224" t="n">
        <f aca="false">RANK(P31,$P$24:$P$165)</f>
        <v>33</v>
      </c>
      <c r="R31" s="225" t="n">
        <f aca="false">L31/$L$20</f>
        <v>0</v>
      </c>
      <c r="S31" s="224" t="n">
        <f aca="false">RANK(R31,$R$24:$R$165)</f>
        <v>48</v>
      </c>
      <c r="U31" s="226" t="e">
        <f aca="false">VLOOKUP(D31,DVactu!$A$2:$D$198,4,0)</f>
        <v>#N/A</v>
      </c>
      <c r="V31" s="202" t="n">
        <f aca="false">IF(ISERROR(E31/$U31),0,E31/$U31)</f>
        <v>0</v>
      </c>
      <c r="W31" s="202" t="n">
        <f aca="false">IF(ISERROR(F31/$U31),0,F31/$U31)</f>
        <v>0</v>
      </c>
      <c r="X31" s="202" t="n">
        <f aca="false">IF(ISERROR(G31/$U31),0,G31/$U31)</f>
        <v>0</v>
      </c>
      <c r="Y31" s="202" t="n">
        <f aca="false">IF(ISERROR(H31/$U31),0,H31/$U31)</f>
        <v>0</v>
      </c>
      <c r="Z31" s="202" t="n">
        <f aca="false">IF(ISERROR(I31/$U31),0,I31/$U31)</f>
        <v>0</v>
      </c>
      <c r="AA31" s="202" t="n">
        <f aca="false">IF(ISERROR(J31/$U31),0,J31/$U31)</f>
        <v>0</v>
      </c>
      <c r="AB31" s="202" t="n">
        <f aca="false">SUM(V31:AA31)</f>
        <v>0</v>
      </c>
      <c r="AC31" s="199" t="n">
        <f aca="false">IF(ISERROR(L31/$U31),0,L31/$U31)</f>
        <v>0</v>
      </c>
    </row>
    <row r="32" customFormat="false" ht="19.3" hidden="false" customHeight="false" outlineLevel="0" collapsed="false">
      <c r="A32" s="195" t="s">
        <v>216</v>
      </c>
      <c r="B32" s="195" t="s">
        <v>217</v>
      </c>
      <c r="C32" s="196" t="s">
        <v>234</v>
      </c>
      <c r="D32" s="222" t="s">
        <v>235</v>
      </c>
      <c r="E32" s="338" t="n">
        <v>0</v>
      </c>
      <c r="F32" s="338" t="n">
        <v>0</v>
      </c>
      <c r="G32" s="338" t="n">
        <v>0</v>
      </c>
      <c r="H32" s="338" t="n">
        <v>0</v>
      </c>
      <c r="I32" s="338" t="n">
        <v>0</v>
      </c>
      <c r="J32" s="338" t="n">
        <v>0</v>
      </c>
      <c r="K32" s="199" t="n">
        <f aca="false">SUM(E32:J32)</f>
        <v>0</v>
      </c>
      <c r="L32" s="338" t="n">
        <v>0</v>
      </c>
      <c r="P32" s="223" t="n">
        <f aca="false">K32/$K$20</f>
        <v>0</v>
      </c>
      <c r="Q32" s="224" t="n">
        <f aca="false">RANK(P32,$P$24:$P$165)</f>
        <v>33</v>
      </c>
      <c r="R32" s="225" t="n">
        <f aca="false">L32/$L$20</f>
        <v>0</v>
      </c>
      <c r="S32" s="224" t="n">
        <f aca="false">RANK(R32,$R$24:$R$165)</f>
        <v>48</v>
      </c>
      <c r="U32" s="226" t="e">
        <f aca="false">VLOOKUP(D32,DVactu!$A$2:$D$198,4,0)</f>
        <v>#N/A</v>
      </c>
      <c r="V32" s="202" t="n">
        <f aca="false">IF(ISERROR(E32/$U32),0,E32/$U32)</f>
        <v>0</v>
      </c>
      <c r="W32" s="202" t="n">
        <f aca="false">IF(ISERROR(F32/$U32),0,F32/$U32)</f>
        <v>0</v>
      </c>
      <c r="X32" s="202" t="n">
        <f aca="false">IF(ISERROR(G32/$U32),0,G32/$U32)</f>
        <v>0</v>
      </c>
      <c r="Y32" s="202" t="n">
        <f aca="false">IF(ISERROR(H32/$U32),0,H32/$U32)</f>
        <v>0</v>
      </c>
      <c r="Z32" s="202" t="n">
        <f aca="false">IF(ISERROR(I32/$U32),0,I32/$U32)</f>
        <v>0</v>
      </c>
      <c r="AA32" s="202" t="n">
        <f aca="false">IF(ISERROR(J32/$U32),0,J32/$U32)</f>
        <v>0</v>
      </c>
      <c r="AB32" s="202" t="n">
        <f aca="false">SUM(V32:AA32)</f>
        <v>0</v>
      </c>
      <c r="AC32" s="199" t="n">
        <f aca="false">IF(ISERROR(L32/$U32),0,L32/$U32)</f>
        <v>0</v>
      </c>
    </row>
    <row r="33" customFormat="false" ht="12.8" hidden="false" customHeight="false" outlineLevel="0" collapsed="false">
      <c r="A33" s="238" t="s">
        <v>216</v>
      </c>
      <c r="B33" s="238" t="s">
        <v>217</v>
      </c>
      <c r="C33" s="238" t="s">
        <v>218</v>
      </c>
      <c r="D33" s="228" t="s">
        <v>236</v>
      </c>
      <c r="E33" s="339" t="n">
        <v>102922708</v>
      </c>
      <c r="F33" s="339" t="n">
        <v>43654900</v>
      </c>
      <c r="G33" s="339" t="n">
        <v>52887550</v>
      </c>
      <c r="H33" s="339" t="n">
        <v>423507946.6</v>
      </c>
      <c r="I33" s="339" t="n">
        <v>251072354</v>
      </c>
      <c r="J33" s="339" t="n">
        <v>456472725.88</v>
      </c>
      <c r="K33" s="237" t="n">
        <f aca="false">SUM(E33:J33)</f>
        <v>1330518184.48</v>
      </c>
      <c r="L33" s="339" t="n">
        <v>52282064846.18</v>
      </c>
      <c r="M33" s="145" t="n">
        <f aca="false">K33*$O$15/1000</f>
        <v>10244990.020496</v>
      </c>
      <c r="N33" s="145" t="n">
        <f aca="false">L33*$O$15/1000</f>
        <v>402571899.315586</v>
      </c>
      <c r="P33" s="234" t="n">
        <f aca="false">K33/$K$20</f>
        <v>0.366589040241687</v>
      </c>
      <c r="Q33" s="235" t="n">
        <f aca="false">RANK(P33,$P$24:$P$165)</f>
        <v>1</v>
      </c>
      <c r="R33" s="225" t="n">
        <f aca="false">L33/$L$20</f>
        <v>0.339253048668112</v>
      </c>
      <c r="S33" s="235" t="n">
        <f aca="false">RANK(R33,$R$24:$R$165)</f>
        <v>1</v>
      </c>
      <c r="U33" s="226" t="n">
        <f aca="false">VLOOKUP(D33,DVactu!$A$2:$D$198,4,0)</f>
        <v>17.9837146326911</v>
      </c>
      <c r="V33" s="339" t="n">
        <f aca="false">IF(ISERROR(E33/$U33),0,E33/$U33)</f>
        <v>5723106.1603316</v>
      </c>
      <c r="W33" s="339" t="n">
        <f aca="false">IF(ISERROR(F33/$U33),0,F33/$U33)</f>
        <v>2427468.45641353</v>
      </c>
      <c r="X33" s="339" t="n">
        <f aca="false">IF(ISERROR(G33/$U33),0,G33/$U33)</f>
        <v>2940857.94176583</v>
      </c>
      <c r="Y33" s="339" t="n">
        <f aca="false">IF(ISERROR(H33/$U33),0,H33/$U33)</f>
        <v>23549525.5151647</v>
      </c>
      <c r="Z33" s="339" t="n">
        <f aca="false">IF(ISERROR(I33/$U33),0,I33/$U33)</f>
        <v>13961095.3091747</v>
      </c>
      <c r="AA33" s="339" t="n">
        <f aca="false">IF(ISERROR(J33/$U33),0,J33/$U33)</f>
        <v>25382560.5667817</v>
      </c>
      <c r="AB33" s="339" t="n">
        <f aca="false">SUM(V33:AA33)</f>
        <v>73984613.949632</v>
      </c>
      <c r="AC33" s="237" t="n">
        <f aca="false">IF(ISERROR(L33/$U33),0,L33/$U33)</f>
        <v>2907189416.31451</v>
      </c>
    </row>
    <row r="34" customFormat="false" ht="12.8" hidden="false" customHeight="false" outlineLevel="0" collapsed="false">
      <c r="A34" s="238" t="s">
        <v>216</v>
      </c>
      <c r="B34" s="238" t="s">
        <v>217</v>
      </c>
      <c r="C34" s="238" t="s">
        <v>220</v>
      </c>
      <c r="D34" s="228" t="s">
        <v>237</v>
      </c>
      <c r="E34" s="339" t="n">
        <v>8336637</v>
      </c>
      <c r="F34" s="339" t="n">
        <v>8088800</v>
      </c>
      <c r="G34" s="339" t="n">
        <v>41563416.9</v>
      </c>
      <c r="H34" s="339" t="n">
        <v>221256751</v>
      </c>
      <c r="I34" s="339" t="n">
        <v>27989244</v>
      </c>
      <c r="J34" s="339" t="n">
        <v>90585191.16</v>
      </c>
      <c r="K34" s="237" t="n">
        <f aca="false">SUM(E34:J34)</f>
        <v>397820040.06</v>
      </c>
      <c r="L34" s="339" t="n">
        <v>16609278941.13</v>
      </c>
      <c r="M34" s="145" t="n">
        <f aca="false">K34*$O$15/1000</f>
        <v>3063214.308462</v>
      </c>
      <c r="N34" s="145" t="n">
        <f aca="false">L34*$O$15/1000</f>
        <v>127891447.846701</v>
      </c>
      <c r="P34" s="234" t="n">
        <f aca="false">K34/$K$20</f>
        <v>0.109608773766216</v>
      </c>
      <c r="Q34" s="235" t="n">
        <f aca="false">RANK(P34,$P$24:$P$165)</f>
        <v>3</v>
      </c>
      <c r="R34" s="225" t="n">
        <f aca="false">L34/$L$20</f>
        <v>0.107775936806159</v>
      </c>
      <c r="S34" s="235" t="n">
        <f aca="false">RANK(R34,$R$24:$R$165)</f>
        <v>3</v>
      </c>
      <c r="U34" s="226" t="n">
        <f aca="false">VLOOKUP(D34,DVactu!$A$2:$D$198,4,0)</f>
        <v>17.9837146326911</v>
      </c>
      <c r="V34" s="339" t="n">
        <f aca="false">IF(ISERROR(E34/$U34),0,E34/$U34)</f>
        <v>463565.907837835</v>
      </c>
      <c r="W34" s="339" t="n">
        <f aca="false">IF(ISERROR(F34/$U34),0,F34/$U34)</f>
        <v>449784.71718496</v>
      </c>
      <c r="X34" s="339" t="n">
        <f aca="false">IF(ISERROR(G34/$U34),0,G34/$U34)</f>
        <v>2311169.73044297</v>
      </c>
      <c r="Y34" s="339" t="n">
        <f aca="false">IF(ISERROR(H34/$U34),0,H34/$U34)</f>
        <v>12303172.9272325</v>
      </c>
      <c r="Z34" s="339" t="n">
        <f aca="false">IF(ISERROR(I34/$U34),0,I34/$U34)</f>
        <v>1556366.11076561</v>
      </c>
      <c r="AA34" s="339" t="n">
        <f aca="false">IF(ISERROR(J34/$U34),0,J34/$U34)</f>
        <v>5037067.87002351</v>
      </c>
      <c r="AB34" s="339" t="n">
        <f aca="false">SUM(V34:AA34)</f>
        <v>22121127.2634874</v>
      </c>
      <c r="AC34" s="237" t="n">
        <f aca="false">IF(ISERROR(L34/$U34),0,L34/$U34)</f>
        <v>923573315.100172</v>
      </c>
    </row>
    <row r="35" customFormat="false" ht="12.8" hidden="false" customHeight="false" outlineLevel="0" collapsed="false">
      <c r="A35" s="238" t="s">
        <v>216</v>
      </c>
      <c r="B35" s="238" t="s">
        <v>217</v>
      </c>
      <c r="C35" s="238" t="s">
        <v>222</v>
      </c>
      <c r="D35" s="228" t="s">
        <v>238</v>
      </c>
      <c r="E35" s="339" t="n">
        <v>41977054</v>
      </c>
      <c r="F35" s="339" t="n">
        <v>50376790</v>
      </c>
      <c r="G35" s="339" t="n">
        <v>9211129</v>
      </c>
      <c r="H35" s="339" t="n">
        <v>134077132.5</v>
      </c>
      <c r="I35" s="339" t="n">
        <v>32152254</v>
      </c>
      <c r="J35" s="339" t="n">
        <v>61772355.76</v>
      </c>
      <c r="K35" s="237" t="n">
        <f aca="false">SUM(E35:J35)</f>
        <v>329566715.26</v>
      </c>
      <c r="L35" s="339" t="n">
        <v>40224169922.11</v>
      </c>
      <c r="M35" s="145" t="n">
        <f aca="false">K35*$O$15/1000</f>
        <v>2537663.707502</v>
      </c>
      <c r="N35" s="145" t="n">
        <f aca="false">L35*$O$15/1000</f>
        <v>309726108.400247</v>
      </c>
      <c r="P35" s="234" t="n">
        <f aca="false">K35/$K$20</f>
        <v>0.090803378151488</v>
      </c>
      <c r="Q35" s="235" t="n">
        <f aca="false">RANK(P35,$P$24:$P$165)</f>
        <v>4</v>
      </c>
      <c r="R35" s="225" t="n">
        <f aca="false">L35/$L$20</f>
        <v>0.261010583961606</v>
      </c>
      <c r="S35" s="235" t="n">
        <f aca="false">RANK(R35,$R$24:$R$165)</f>
        <v>2</v>
      </c>
      <c r="U35" s="226" t="n">
        <f aca="false">VLOOKUP(D35,DVactu!$A$2:$D$198,4,0)</f>
        <v>17.9837146326911</v>
      </c>
      <c r="V35" s="339" t="n">
        <f aca="false">IF(ISERROR(E35/$U35),0,E35/$U35)</f>
        <v>2334170.37899909</v>
      </c>
      <c r="W35" s="339" t="n">
        <f aca="false">IF(ISERROR(F35/$U35),0,F35/$U35)</f>
        <v>2801244.96128426</v>
      </c>
      <c r="X35" s="339" t="n">
        <f aca="false">IF(ISERROR(G35/$U35),0,G35/$U35)</f>
        <v>512192.79154129</v>
      </c>
      <c r="Y35" s="339" t="n">
        <f aca="false">IF(ISERROR(H35/$U35),0,H35/$U35)</f>
        <v>7455474.86926157</v>
      </c>
      <c r="Z35" s="339" t="n">
        <f aca="false">IF(ISERROR(I35/$U35),0,I35/$U35)</f>
        <v>1787853.88095255</v>
      </c>
      <c r="AA35" s="339" t="n">
        <f aca="false">IF(ISERROR(J35/$U35),0,J35/$U35)</f>
        <v>3434905.24742364</v>
      </c>
      <c r="AB35" s="339" t="n">
        <f aca="false">SUM(V35:AA35)</f>
        <v>18325842.1294624</v>
      </c>
      <c r="AC35" s="237" t="n">
        <f aca="false">IF(ISERROR(L35/$U35),0,L35/$U35)</f>
        <v>2236699744.38928</v>
      </c>
    </row>
    <row r="36" customFormat="false" ht="19.3" hidden="false" customHeight="false" outlineLevel="0" collapsed="false">
      <c r="A36" s="238" t="s">
        <v>216</v>
      </c>
      <c r="B36" s="238" t="s">
        <v>217</v>
      </c>
      <c r="C36" s="238" t="s">
        <v>224</v>
      </c>
      <c r="D36" s="228" t="s">
        <v>239</v>
      </c>
      <c r="E36" s="339" t="n">
        <v>1300800</v>
      </c>
      <c r="F36" s="339" t="n">
        <v>2130600</v>
      </c>
      <c r="G36" s="339" t="n">
        <v>8281540</v>
      </c>
      <c r="H36" s="339" t="n">
        <v>63333679.38</v>
      </c>
      <c r="I36" s="339" t="n">
        <v>3945208</v>
      </c>
      <c r="J36" s="339" t="n">
        <v>25420160</v>
      </c>
      <c r="K36" s="237" t="n">
        <f aca="false">SUM(E36:J36)</f>
        <v>104411987.38</v>
      </c>
      <c r="L36" s="339" t="n">
        <v>3071185523.38</v>
      </c>
      <c r="M36" s="145" t="n">
        <f aca="false">K36*$O$15/1000</f>
        <v>803972.302826</v>
      </c>
      <c r="N36" s="145" t="n">
        <f aca="false">L36*$O$15/1000</f>
        <v>23648128.530026</v>
      </c>
      <c r="P36" s="234" t="n">
        <f aca="false">K36/$K$20</f>
        <v>0.0287679572439069</v>
      </c>
      <c r="Q36" s="235" t="n">
        <f aca="false">RANK(P36,$P$24:$P$165)</f>
        <v>10</v>
      </c>
      <c r="R36" s="225" t="n">
        <f aca="false">L36/$L$20</f>
        <v>0.0199286132806242</v>
      </c>
      <c r="S36" s="235" t="n">
        <f aca="false">RANK(R36,$R$24:$R$165)</f>
        <v>7</v>
      </c>
      <c r="U36" s="226" t="n">
        <f aca="false">VLOOKUP(D36,DVactu!$A$2:$D$198,4,0)</f>
        <v>15.8568416670528</v>
      </c>
      <c r="V36" s="339" t="n">
        <f aca="false">IF(ISERROR(E36/$U36),0,E36/$U36)</f>
        <v>82033.9905835593</v>
      </c>
      <c r="W36" s="339" t="n">
        <f aca="false">IF(ISERROR(F36/$U36),0,F36/$U36)</f>
        <v>134364.714281466</v>
      </c>
      <c r="X36" s="339" t="n">
        <f aca="false">IF(ISERROR(G36/$U36),0,G36/$U36)</f>
        <v>522269.199244595</v>
      </c>
      <c r="Y36" s="339" t="n">
        <f aca="false">IF(ISERROR(H36/$U36),0,H36/$U36)</f>
        <v>3994091.68041289</v>
      </c>
      <c r="Z36" s="339" t="n">
        <f aca="false">IF(ISERROR(I36/$U36),0,I36/$U36)</f>
        <v>248801.626631444</v>
      </c>
      <c r="AA36" s="339" t="n">
        <f aca="false">IF(ISERROR(J36/$U36),0,J36/$U36)</f>
        <v>1603103.60245431</v>
      </c>
      <c r="AB36" s="339" t="n">
        <f aca="false">SUM(V36:AA36)</f>
        <v>6584664.81360827</v>
      </c>
      <c r="AC36" s="237" t="n">
        <f aca="false">IF(ISERROR(L36/$U36),0,L36/$U36)</f>
        <v>193682045.130165</v>
      </c>
    </row>
    <row r="37" customFormat="false" ht="12.8" hidden="false" customHeight="false" outlineLevel="0" collapsed="false">
      <c r="A37" s="238" t="s">
        <v>216</v>
      </c>
      <c r="B37" s="238" t="s">
        <v>217</v>
      </c>
      <c r="C37" s="238" t="s">
        <v>226</v>
      </c>
      <c r="D37" s="222" t="s">
        <v>240</v>
      </c>
      <c r="E37" s="339" t="n">
        <v>0</v>
      </c>
      <c r="F37" s="339" t="n">
        <v>0</v>
      </c>
      <c r="G37" s="339" t="n">
        <v>13301712</v>
      </c>
      <c r="H37" s="339" t="n">
        <v>44649032</v>
      </c>
      <c r="I37" s="339" t="n">
        <v>970368</v>
      </c>
      <c r="J37" s="339" t="n">
        <v>52140782.4</v>
      </c>
      <c r="K37" s="237" t="n">
        <f aca="false">SUM(E37:J37)</f>
        <v>111061894.4</v>
      </c>
      <c r="L37" s="339" t="n">
        <v>1731486942.14</v>
      </c>
      <c r="M37" s="145" t="n">
        <f aca="false">K37*$O$15/1000</f>
        <v>855176.58688</v>
      </c>
      <c r="N37" s="145" t="n">
        <f aca="false">L37*$O$15/1000</f>
        <v>13332449.454478</v>
      </c>
      <c r="P37" s="234" t="n">
        <f aca="false">K37/$K$20</f>
        <v>0.0306001629669058</v>
      </c>
      <c r="Q37" s="235" t="n">
        <f aca="false">RANK(P37,$P$24:$P$165)</f>
        <v>9</v>
      </c>
      <c r="R37" s="225" t="n">
        <f aca="false">L37/$L$20</f>
        <v>0.0112354442307942</v>
      </c>
      <c r="S37" s="235" t="n">
        <f aca="false">RANK(R37,$R$24:$R$165)</f>
        <v>10</v>
      </c>
      <c r="U37" s="226" t="n">
        <f aca="false">VLOOKUP(D37,DVactu!$A$2:$D$198,4,0)</f>
        <v>17.9837146326911</v>
      </c>
      <c r="V37" s="339" t="n">
        <f aca="false">IF(ISERROR(E37/$U37),0,E37/$U37)</f>
        <v>0</v>
      </c>
      <c r="W37" s="339" t="n">
        <f aca="false">IF(ISERROR(F37/$U37),0,F37/$U37)</f>
        <v>0</v>
      </c>
      <c r="X37" s="339" t="n">
        <f aca="false">IF(ISERROR(G37/$U37),0,G37/$U37)</f>
        <v>739653.195776357</v>
      </c>
      <c r="Y37" s="339" t="n">
        <f aca="false">IF(ISERROR(H37/$U37),0,H37/$U37)</f>
        <v>2482748.02575193</v>
      </c>
      <c r="Z37" s="339" t="n">
        <f aca="false">IF(ISERROR(I37/$U37),0,I37/$U37)</f>
        <v>53958.1515732044</v>
      </c>
      <c r="AA37" s="339" t="n">
        <f aca="false">IF(ISERROR(J37/$U37),0,J37/$U37)</f>
        <v>2899333.28374871</v>
      </c>
      <c r="AB37" s="339" t="n">
        <f aca="false">SUM(V37:AA37)</f>
        <v>6175692.6568502</v>
      </c>
      <c r="AC37" s="237" t="n">
        <f aca="false">IF(ISERROR(L37/$U37),0,L37/$U37)</f>
        <v>96280828.3774963</v>
      </c>
    </row>
    <row r="38" customFormat="false" ht="14.65" hidden="false" customHeight="false" outlineLevel="0" collapsed="false">
      <c r="A38" s="195" t="s">
        <v>216</v>
      </c>
      <c r="B38" s="195" t="s">
        <v>217</v>
      </c>
      <c r="C38" s="196" t="s">
        <v>241</v>
      </c>
      <c r="D38" s="222" t="s">
        <v>242</v>
      </c>
      <c r="E38" s="338" t="n">
        <v>0</v>
      </c>
      <c r="F38" s="338" t="n">
        <v>0</v>
      </c>
      <c r="G38" s="338" t="n">
        <v>0</v>
      </c>
      <c r="H38" s="338" t="n">
        <v>0</v>
      </c>
      <c r="I38" s="338" t="n">
        <v>0</v>
      </c>
      <c r="J38" s="338" t="n">
        <v>0</v>
      </c>
      <c r="K38" s="199" t="n">
        <f aca="false">SUM(E38:J38)</f>
        <v>0</v>
      </c>
      <c r="L38" s="338" t="n">
        <v>193309163.2</v>
      </c>
      <c r="P38" s="223" t="n">
        <f aca="false">K38/$K$20</f>
        <v>0</v>
      </c>
      <c r="Q38" s="239" t="n">
        <f aca="false">RANK(P38,$P$24:$P$165)</f>
        <v>33</v>
      </c>
      <c r="R38" s="225" t="n">
        <f aca="false">L38/$L$20</f>
        <v>0.0012543636741209</v>
      </c>
      <c r="S38" s="224" t="n">
        <f aca="false">RANK(R38,$R$24:$R$165)</f>
        <v>26</v>
      </c>
      <c r="U38" s="226" t="n">
        <f aca="false">VLOOKUP(D38,DVactu!$A$2:$D$198,4,0)</f>
        <v>17.9837146326911</v>
      </c>
      <c r="V38" s="202" t="n">
        <f aca="false">IF(ISERROR(E38/$U38),0,E38/$U38)</f>
        <v>0</v>
      </c>
      <c r="W38" s="202" t="n">
        <f aca="false">IF(ISERROR(F38/$U38),0,F38/$U38)</f>
        <v>0</v>
      </c>
      <c r="X38" s="202" t="n">
        <f aca="false">IF(ISERROR(G38/$U38),0,G38/$U38)</f>
        <v>0</v>
      </c>
      <c r="Y38" s="202" t="n">
        <f aca="false">IF(ISERROR(H38/$U38),0,H38/$U38)</f>
        <v>0</v>
      </c>
      <c r="Z38" s="202" t="n">
        <f aca="false">IF(ISERROR(I38/$U38),0,I38/$U38)</f>
        <v>0</v>
      </c>
      <c r="AA38" s="202" t="n">
        <f aca="false">IF(ISERROR(J38/$U38),0,J38/$U38)</f>
        <v>0</v>
      </c>
      <c r="AB38" s="202" t="n">
        <f aca="false">SUM(V38:AA38)</f>
        <v>0</v>
      </c>
      <c r="AC38" s="199" t="n">
        <f aca="false">IF(ISERROR(L38/$U38),0,L38/$U38)</f>
        <v>10749123.1454818</v>
      </c>
    </row>
    <row r="39" customFormat="false" ht="14.65" hidden="false" customHeight="false" outlineLevel="0" collapsed="false">
      <c r="A39" s="195" t="s">
        <v>216</v>
      </c>
      <c r="B39" s="195" t="s">
        <v>217</v>
      </c>
      <c r="C39" s="196" t="s">
        <v>243</v>
      </c>
      <c r="D39" s="222" t="s">
        <v>244</v>
      </c>
      <c r="E39" s="338" t="n">
        <v>0</v>
      </c>
      <c r="F39" s="338" t="n">
        <v>0</v>
      </c>
      <c r="G39" s="338" t="n">
        <v>0</v>
      </c>
      <c r="H39" s="338" t="n">
        <v>0</v>
      </c>
      <c r="I39" s="338" t="n">
        <v>0</v>
      </c>
      <c r="J39" s="338" t="n">
        <v>0</v>
      </c>
      <c r="K39" s="199" t="n">
        <f aca="false">SUM(E39:J39)</f>
        <v>0</v>
      </c>
      <c r="L39" s="338" t="n">
        <v>90720</v>
      </c>
      <c r="P39" s="223" t="n">
        <f aca="false">K39/$K$20</f>
        <v>0</v>
      </c>
      <c r="Q39" s="239" t="n">
        <f aca="false">RANK(P39,$P$24:$P$165)</f>
        <v>33</v>
      </c>
      <c r="R39" s="225" t="n">
        <f aca="false">L39/$L$20</f>
        <v>5.88672935273708E-007</v>
      </c>
      <c r="S39" s="224" t="n">
        <f aca="false">RANK(R39,$R$24:$R$165)</f>
        <v>46</v>
      </c>
      <c r="U39" s="226" t="n">
        <f aca="false">VLOOKUP(D39,DVactu!$A$2:$D$198,4,0)</f>
        <v>17.9837146326911</v>
      </c>
      <c r="V39" s="202" t="n">
        <f aca="false">IF(ISERROR(E39/$U39),0,E39/$U39)</f>
        <v>0</v>
      </c>
      <c r="W39" s="202" t="n">
        <f aca="false">IF(ISERROR(F39/$U39),0,F39/$U39)</f>
        <v>0</v>
      </c>
      <c r="X39" s="202" t="n">
        <f aca="false">IF(ISERROR(G39/$U39),0,G39/$U39)</f>
        <v>0</v>
      </c>
      <c r="Y39" s="202" t="n">
        <f aca="false">IF(ISERROR(H39/$U39),0,H39/$U39)</f>
        <v>0</v>
      </c>
      <c r="Z39" s="202" t="n">
        <f aca="false">IF(ISERROR(I39/$U39),0,I39/$U39)</f>
        <v>0</v>
      </c>
      <c r="AA39" s="202" t="n">
        <f aca="false">IF(ISERROR(J39/$U39),0,J39/$U39)</f>
        <v>0</v>
      </c>
      <c r="AB39" s="202" t="n">
        <f aca="false">SUM(V39:AA39)</f>
        <v>0</v>
      </c>
      <c r="AC39" s="199" t="n">
        <f aca="false">IF(ISERROR(L39/$U39),0,L39/$U39)</f>
        <v>5044.56403212091</v>
      </c>
    </row>
    <row r="40" customFormat="false" ht="14.65" hidden="false" customHeight="false" outlineLevel="0" collapsed="false">
      <c r="A40" s="195" t="s">
        <v>216</v>
      </c>
      <c r="B40" s="195" t="s">
        <v>217</v>
      </c>
      <c r="C40" s="196" t="s">
        <v>232</v>
      </c>
      <c r="D40" s="222" t="s">
        <v>245</v>
      </c>
      <c r="E40" s="338" t="n">
        <v>0</v>
      </c>
      <c r="F40" s="338" t="n">
        <v>0</v>
      </c>
      <c r="G40" s="338" t="n">
        <v>0</v>
      </c>
      <c r="H40" s="338" t="n">
        <v>2506862.44</v>
      </c>
      <c r="I40" s="338" t="n">
        <v>0</v>
      </c>
      <c r="J40" s="338" t="n">
        <v>1640</v>
      </c>
      <c r="K40" s="199" t="n">
        <f aca="false">SUM(E40:J40)</f>
        <v>2508502.44</v>
      </c>
      <c r="L40" s="338" t="n">
        <v>14233780.04</v>
      </c>
      <c r="M40" s="145" t="n">
        <f aca="false">K40*$O$15/1000</f>
        <v>19315.468788</v>
      </c>
      <c r="N40" s="145" t="n">
        <f aca="false">L40*$O$15/1000</f>
        <v>109600.106308</v>
      </c>
      <c r="P40" s="223" t="n">
        <f aca="false">K40/$K$20</f>
        <v>0.000691151396989684</v>
      </c>
      <c r="Q40" s="239" t="n">
        <f aca="false">RANK(P40,$P$24:$P$165)</f>
        <v>24</v>
      </c>
      <c r="R40" s="225" t="n">
        <f aca="false">L40/$L$20</f>
        <v>9.23615638909514E-005</v>
      </c>
      <c r="S40" s="224" t="n">
        <f aca="false">RANK(R40,$R$24:$R$165)</f>
        <v>35</v>
      </c>
      <c r="U40" s="226" t="n">
        <f aca="false">VLOOKUP(D40,DVactu!$A$2:$D$198,4,0)</f>
        <v>15.8568416670528</v>
      </c>
      <c r="V40" s="202" t="n">
        <f aca="false">IF(ISERROR(E40/$U40),0,E40/$U40)</f>
        <v>0</v>
      </c>
      <c r="W40" s="202" t="n">
        <f aca="false">IF(ISERROR(F40/$U40),0,F40/$U40)</f>
        <v>0</v>
      </c>
      <c r="X40" s="202" t="n">
        <f aca="false">IF(ISERROR(G40/$U40),0,G40/$U40)</f>
        <v>0</v>
      </c>
      <c r="Y40" s="202" t="n">
        <f aca="false">IF(ISERROR(H40/$U40),0,H40/$U40)</f>
        <v>158093.426965897</v>
      </c>
      <c r="Z40" s="202" t="n">
        <f aca="false">IF(ISERROR(I40/$U40),0,I40/$U40)</f>
        <v>0</v>
      </c>
      <c r="AA40" s="202" t="n">
        <f aca="false">IF(ISERROR(J40/$U40),0,J40/$U40)</f>
        <v>103.425387882101</v>
      </c>
      <c r="AB40" s="202" t="n">
        <f aca="false">SUM(V40:AA40)</f>
        <v>158196.852353779</v>
      </c>
      <c r="AC40" s="199" t="n">
        <f aca="false">IF(ISERROR(L40/$U40),0,L40/$U40)</f>
        <v>897642.818088725</v>
      </c>
    </row>
    <row r="41" customFormat="false" ht="14.65" hidden="false" customHeight="false" outlineLevel="0" collapsed="false">
      <c r="A41" s="195" t="s">
        <v>216</v>
      </c>
      <c r="B41" s="195" t="s">
        <v>217</v>
      </c>
      <c r="C41" s="196" t="s">
        <v>246</v>
      </c>
      <c r="D41" s="222" t="s">
        <v>247</v>
      </c>
      <c r="E41" s="338" t="n">
        <v>0</v>
      </c>
      <c r="F41" s="338" t="n">
        <v>0</v>
      </c>
      <c r="G41" s="338" t="n">
        <v>0</v>
      </c>
      <c r="H41" s="338" t="n">
        <v>0</v>
      </c>
      <c r="I41" s="338" t="n">
        <v>0</v>
      </c>
      <c r="J41" s="338" t="n">
        <v>0</v>
      </c>
      <c r="K41" s="199" t="n">
        <f aca="false">SUM(E41:J41)</f>
        <v>0</v>
      </c>
      <c r="L41" s="338" t="n">
        <v>0</v>
      </c>
      <c r="P41" s="223" t="n">
        <f aca="false">K41/$K$20</f>
        <v>0</v>
      </c>
      <c r="Q41" s="239" t="n">
        <f aca="false">RANK(P41,$P$24:$P$165)</f>
        <v>33</v>
      </c>
      <c r="R41" s="225" t="n">
        <f aca="false">L41/$L$20</f>
        <v>0</v>
      </c>
      <c r="S41" s="224" t="n">
        <f aca="false">RANK(R41,$R$24:$R$165)</f>
        <v>48</v>
      </c>
      <c r="U41" s="226" t="n">
        <f aca="false">VLOOKUP(D41,DVactu!$A$2:$D$198,4,0)</f>
        <v>17.9837146326911</v>
      </c>
      <c r="V41" s="202" t="n">
        <f aca="false">IF(ISERROR(E41/$U41),0,E41/$U41)</f>
        <v>0</v>
      </c>
      <c r="W41" s="202" t="n">
        <f aca="false">IF(ISERROR(F41/$U41),0,F41/$U41)</f>
        <v>0</v>
      </c>
      <c r="X41" s="202" t="n">
        <f aca="false">IF(ISERROR(G41/$U41),0,G41/$U41)</f>
        <v>0</v>
      </c>
      <c r="Y41" s="202" t="n">
        <f aca="false">IF(ISERROR(H41/$U41),0,H41/$U41)</f>
        <v>0</v>
      </c>
      <c r="Z41" s="202" t="n">
        <f aca="false">IF(ISERROR(I41/$U41),0,I41/$U41)</f>
        <v>0</v>
      </c>
      <c r="AA41" s="202" t="n">
        <f aca="false">IF(ISERROR(J41/$U41),0,J41/$U41)</f>
        <v>0</v>
      </c>
      <c r="AB41" s="202" t="n">
        <f aca="false">SUM(V41:AA41)</f>
        <v>0</v>
      </c>
      <c r="AC41" s="199" t="n">
        <f aca="false">IF(ISERROR(L41/$U41),0,L41/$U41)</f>
        <v>0</v>
      </c>
    </row>
    <row r="42" customFormat="false" ht="14.65" hidden="false" customHeight="false" outlineLevel="0" collapsed="false">
      <c r="A42" s="195" t="s">
        <v>216</v>
      </c>
      <c r="B42" s="116" t="s">
        <v>561</v>
      </c>
      <c r="C42" s="196" t="s">
        <v>248</v>
      </c>
      <c r="D42" s="222" t="s">
        <v>249</v>
      </c>
      <c r="E42" s="338" t="n">
        <v>0</v>
      </c>
      <c r="F42" s="338" t="n">
        <v>0</v>
      </c>
      <c r="G42" s="338" t="n">
        <v>0</v>
      </c>
      <c r="H42" s="338" t="n">
        <v>0</v>
      </c>
      <c r="I42" s="338" t="n">
        <v>0</v>
      </c>
      <c r="J42" s="338" t="n">
        <v>0</v>
      </c>
      <c r="K42" s="199" t="n">
        <f aca="false">SUM(E42:J42)</f>
        <v>0</v>
      </c>
      <c r="L42" s="338" t="n">
        <v>0</v>
      </c>
      <c r="P42" s="223" t="n">
        <f aca="false">K42/$K$20</f>
        <v>0</v>
      </c>
      <c r="Q42" s="239" t="n">
        <f aca="false">RANK(P42,$P$24:$P$165)</f>
        <v>33</v>
      </c>
      <c r="R42" s="225" t="n">
        <f aca="false">L42/$L$20</f>
        <v>0</v>
      </c>
      <c r="S42" s="224" t="n">
        <f aca="false">RANK(R42,$R$24:$R$165)</f>
        <v>48</v>
      </c>
      <c r="U42" s="226" t="e">
        <f aca="false">VLOOKUP(D42,DVactu!$A$2:$D$198,4,0)</f>
        <v>#N/A</v>
      </c>
      <c r="V42" s="202" t="n">
        <f aca="false">IF(ISERROR(E42/$U42),0,E42/$U42)</f>
        <v>0</v>
      </c>
      <c r="W42" s="202" t="n">
        <f aca="false">IF(ISERROR(F42/$U42),0,F42/$U42)</f>
        <v>0</v>
      </c>
      <c r="X42" s="202" t="n">
        <f aca="false">IF(ISERROR(G42/$U42),0,G42/$U42)</f>
        <v>0</v>
      </c>
      <c r="Y42" s="202" t="n">
        <f aca="false">IF(ISERROR(H42/$U42),0,H42/$U42)</f>
        <v>0</v>
      </c>
      <c r="Z42" s="202" t="n">
        <f aca="false">IF(ISERROR(I42/$U42),0,I42/$U42)</f>
        <v>0</v>
      </c>
      <c r="AA42" s="202" t="n">
        <f aca="false">IF(ISERROR(J42/$U42),0,J42/$U42)</f>
        <v>0</v>
      </c>
      <c r="AB42" s="202" t="n">
        <f aca="false">SUM(V42:AA42)</f>
        <v>0</v>
      </c>
      <c r="AC42" s="199" t="n">
        <f aca="false">IF(ISERROR(L42/$U42),0,L42/$U42)</f>
        <v>0</v>
      </c>
    </row>
    <row r="43" customFormat="false" ht="14.65" hidden="false" customHeight="false" outlineLevel="0" collapsed="false">
      <c r="A43" s="195" t="s">
        <v>216</v>
      </c>
      <c r="B43" s="116" t="s">
        <v>561</v>
      </c>
      <c r="C43" s="196" t="s">
        <v>250</v>
      </c>
      <c r="D43" s="222" t="s">
        <v>251</v>
      </c>
      <c r="E43" s="338" t="n">
        <v>0</v>
      </c>
      <c r="F43" s="338" t="n">
        <v>0</v>
      </c>
      <c r="G43" s="338" t="n">
        <v>0</v>
      </c>
      <c r="H43" s="338" t="n">
        <v>0</v>
      </c>
      <c r="I43" s="338" t="n">
        <v>0</v>
      </c>
      <c r="J43" s="338" t="n">
        <v>0</v>
      </c>
      <c r="K43" s="199" t="n">
        <f aca="false">SUM(E43:J43)</f>
        <v>0</v>
      </c>
      <c r="L43" s="338" t="n">
        <v>0</v>
      </c>
      <c r="P43" s="223" t="n">
        <f aca="false">K43/$K$20</f>
        <v>0</v>
      </c>
      <c r="Q43" s="239" t="n">
        <f aca="false">RANK(P43,$P$24:$P$165)</f>
        <v>33</v>
      </c>
      <c r="R43" s="225" t="n">
        <f aca="false">L43/$L$20</f>
        <v>0</v>
      </c>
      <c r="S43" s="224" t="n">
        <f aca="false">RANK(R43,$R$24:$R$165)</f>
        <v>48</v>
      </c>
      <c r="U43" s="226" t="e">
        <f aca="false">VLOOKUP(D43,DVactu!$A$2:$D$198,4,0)</f>
        <v>#N/A</v>
      </c>
      <c r="V43" s="202" t="n">
        <f aca="false">IF(ISERROR(E43/$U43),0,E43/$U43)</f>
        <v>0</v>
      </c>
      <c r="W43" s="202" t="n">
        <f aca="false">IF(ISERROR(F43/$U43),0,F43/$U43)</f>
        <v>0</v>
      </c>
      <c r="X43" s="202" t="n">
        <f aca="false">IF(ISERROR(G43/$U43),0,G43/$U43)</f>
        <v>0</v>
      </c>
      <c r="Y43" s="202" t="n">
        <f aca="false">IF(ISERROR(H43/$U43),0,H43/$U43)</f>
        <v>0</v>
      </c>
      <c r="Z43" s="202" t="n">
        <f aca="false">IF(ISERROR(I43/$U43),0,I43/$U43)</f>
        <v>0</v>
      </c>
      <c r="AA43" s="202" t="n">
        <f aca="false">IF(ISERROR(J43/$U43),0,J43/$U43)</f>
        <v>0</v>
      </c>
      <c r="AB43" s="202" t="n">
        <f aca="false">SUM(V43:AA43)</f>
        <v>0</v>
      </c>
      <c r="AC43" s="199" t="n">
        <f aca="false">IF(ISERROR(L43/$U43),0,L43/$U43)</f>
        <v>0</v>
      </c>
    </row>
    <row r="44" customFormat="false" ht="14.65" hidden="false" customHeight="false" outlineLevel="0" collapsed="false">
      <c r="A44" s="195" t="s">
        <v>216</v>
      </c>
      <c r="B44" s="116" t="s">
        <v>561</v>
      </c>
      <c r="C44" s="196" t="s">
        <v>252</v>
      </c>
      <c r="D44" s="222" t="s">
        <v>253</v>
      </c>
      <c r="E44" s="338" t="n">
        <v>0</v>
      </c>
      <c r="F44" s="338" t="n">
        <v>0</v>
      </c>
      <c r="G44" s="338" t="n">
        <v>0</v>
      </c>
      <c r="H44" s="338" t="n">
        <v>0</v>
      </c>
      <c r="I44" s="338" t="n">
        <v>0</v>
      </c>
      <c r="J44" s="338" t="n">
        <v>0</v>
      </c>
      <c r="K44" s="199" t="n">
        <f aca="false">SUM(E44:J44)</f>
        <v>0</v>
      </c>
      <c r="L44" s="338" t="n">
        <v>0</v>
      </c>
      <c r="P44" s="223" t="n">
        <f aca="false">K44/$K$20</f>
        <v>0</v>
      </c>
      <c r="Q44" s="239" t="n">
        <f aca="false">RANK(P44,$P$24:$P$165)</f>
        <v>33</v>
      </c>
      <c r="R44" s="225" t="n">
        <f aca="false">L44/$L$20</f>
        <v>0</v>
      </c>
      <c r="S44" s="224" t="n">
        <f aca="false">RANK(R44,$R$24:$R$165)</f>
        <v>48</v>
      </c>
      <c r="U44" s="226" t="e">
        <f aca="false">VLOOKUP(D44,DVactu!$A$2:$D$198,4,0)</f>
        <v>#N/A</v>
      </c>
      <c r="V44" s="202" t="n">
        <f aca="false">IF(ISERROR(E44/$U44),0,E44/$U44)</f>
        <v>0</v>
      </c>
      <c r="W44" s="202" t="n">
        <f aca="false">IF(ISERROR(F44/$U44),0,F44/$U44)</f>
        <v>0</v>
      </c>
      <c r="X44" s="202" t="n">
        <f aca="false">IF(ISERROR(G44/$U44),0,G44/$U44)</f>
        <v>0</v>
      </c>
      <c r="Y44" s="202" t="n">
        <f aca="false">IF(ISERROR(H44/$U44),0,H44/$U44)</f>
        <v>0</v>
      </c>
      <c r="Z44" s="202" t="n">
        <f aca="false">IF(ISERROR(I44/$U44),0,I44/$U44)</f>
        <v>0</v>
      </c>
      <c r="AA44" s="202" t="n">
        <f aca="false">IF(ISERROR(J44/$U44),0,J44/$U44)</f>
        <v>0</v>
      </c>
      <c r="AB44" s="202" t="n">
        <f aca="false">SUM(V44:AA44)</f>
        <v>0</v>
      </c>
      <c r="AC44" s="199" t="n">
        <f aca="false">IF(ISERROR(L44/$U44),0,L44/$U44)</f>
        <v>0</v>
      </c>
    </row>
    <row r="45" customFormat="false" ht="14.65" hidden="false" customHeight="false" outlineLevel="0" collapsed="false">
      <c r="A45" s="195" t="s">
        <v>216</v>
      </c>
      <c r="B45" s="116" t="s">
        <v>561</v>
      </c>
      <c r="C45" s="196" t="s">
        <v>254</v>
      </c>
      <c r="D45" s="222" t="s">
        <v>255</v>
      </c>
      <c r="E45" s="338" t="n">
        <v>0</v>
      </c>
      <c r="F45" s="338" t="n">
        <v>0</v>
      </c>
      <c r="G45" s="338" t="n">
        <v>0</v>
      </c>
      <c r="H45" s="338" t="n">
        <v>0</v>
      </c>
      <c r="I45" s="338" t="n">
        <v>0</v>
      </c>
      <c r="J45" s="338" t="n">
        <v>0</v>
      </c>
      <c r="K45" s="199" t="n">
        <f aca="false">SUM(E45:J45)</f>
        <v>0</v>
      </c>
      <c r="L45" s="338" t="n">
        <v>0</v>
      </c>
      <c r="P45" s="223" t="n">
        <f aca="false">K45/$K$20</f>
        <v>0</v>
      </c>
      <c r="Q45" s="239" t="n">
        <f aca="false">RANK(P45,$P$24:$P$165)</f>
        <v>33</v>
      </c>
      <c r="R45" s="225" t="n">
        <f aca="false">L45/$L$20</f>
        <v>0</v>
      </c>
      <c r="S45" s="224" t="n">
        <f aca="false">RANK(R45,$R$24:$R$165)</f>
        <v>48</v>
      </c>
      <c r="U45" s="226" t="e">
        <f aca="false">VLOOKUP(D45,DVactu!$A$2:$D$198,4,0)</f>
        <v>#N/A</v>
      </c>
      <c r="V45" s="202" t="n">
        <f aca="false">IF(ISERROR(E45/$U45),0,E45/$U45)</f>
        <v>0</v>
      </c>
      <c r="W45" s="202" t="n">
        <f aca="false">IF(ISERROR(F45/$U45),0,F45/$U45)</f>
        <v>0</v>
      </c>
      <c r="X45" s="202" t="n">
        <f aca="false">IF(ISERROR(G45/$U45),0,G45/$U45)</f>
        <v>0</v>
      </c>
      <c r="Y45" s="202" t="n">
        <f aca="false">IF(ISERROR(H45/$U45),0,H45/$U45)</f>
        <v>0</v>
      </c>
      <c r="Z45" s="202" t="n">
        <f aca="false">IF(ISERROR(I45/$U45),0,I45/$U45)</f>
        <v>0</v>
      </c>
      <c r="AA45" s="202" t="n">
        <f aca="false">IF(ISERROR(J45/$U45),0,J45/$U45)</f>
        <v>0</v>
      </c>
      <c r="AB45" s="202" t="n">
        <f aca="false">SUM(V45:AA45)</f>
        <v>0</v>
      </c>
      <c r="AC45" s="199" t="n">
        <f aca="false">IF(ISERROR(L45/$U45),0,L45/$U45)</f>
        <v>0</v>
      </c>
    </row>
    <row r="46" customFormat="false" ht="14.65" hidden="false" customHeight="false" outlineLevel="0" collapsed="false">
      <c r="A46" s="195" t="s">
        <v>216</v>
      </c>
      <c r="B46" s="116" t="s">
        <v>561</v>
      </c>
      <c r="C46" s="196" t="s">
        <v>256</v>
      </c>
      <c r="D46" s="222" t="s">
        <v>257</v>
      </c>
      <c r="E46" s="338" t="n">
        <v>0</v>
      </c>
      <c r="F46" s="338" t="n">
        <v>0</v>
      </c>
      <c r="G46" s="338" t="n">
        <v>0</v>
      </c>
      <c r="H46" s="338" t="n">
        <v>0</v>
      </c>
      <c r="I46" s="338" t="n">
        <v>0</v>
      </c>
      <c r="J46" s="338" t="n">
        <v>0</v>
      </c>
      <c r="K46" s="199" t="n">
        <f aca="false">SUM(E46:J46)</f>
        <v>0</v>
      </c>
      <c r="L46" s="338" t="n">
        <v>0</v>
      </c>
      <c r="P46" s="223" t="n">
        <f aca="false">K46/$K$20</f>
        <v>0</v>
      </c>
      <c r="Q46" s="239" t="n">
        <f aca="false">RANK(P46,$P$24:$P$165)</f>
        <v>33</v>
      </c>
      <c r="R46" s="225" t="n">
        <f aca="false">L46/$L$20</f>
        <v>0</v>
      </c>
      <c r="S46" s="224" t="n">
        <f aca="false">RANK(R46,$R$24:$R$165)</f>
        <v>48</v>
      </c>
      <c r="U46" s="226" t="e">
        <f aca="false">VLOOKUP(D46,DVactu!$A$2:$D$198,4,0)</f>
        <v>#N/A</v>
      </c>
      <c r="V46" s="202" t="n">
        <f aca="false">IF(ISERROR(E46/$U46),0,E46/$U46)</f>
        <v>0</v>
      </c>
      <c r="W46" s="202" t="n">
        <f aca="false">IF(ISERROR(F46/$U46),0,F46/$U46)</f>
        <v>0</v>
      </c>
      <c r="X46" s="202" t="n">
        <f aca="false">IF(ISERROR(G46/$U46),0,G46/$U46)</f>
        <v>0</v>
      </c>
      <c r="Y46" s="202" t="n">
        <f aca="false">IF(ISERROR(H46/$U46),0,H46/$U46)</f>
        <v>0</v>
      </c>
      <c r="Z46" s="202" t="n">
        <f aca="false">IF(ISERROR(I46/$U46),0,I46/$U46)</f>
        <v>0</v>
      </c>
      <c r="AA46" s="202" t="n">
        <f aca="false">IF(ISERROR(J46/$U46),0,J46/$U46)</f>
        <v>0</v>
      </c>
      <c r="AB46" s="202" t="n">
        <f aca="false">SUM(V46:AA46)</f>
        <v>0</v>
      </c>
      <c r="AC46" s="199" t="n">
        <f aca="false">IF(ISERROR(L46/$U46),0,L46/$U46)</f>
        <v>0</v>
      </c>
    </row>
    <row r="47" customFormat="false" ht="14.65" hidden="false" customHeight="false" outlineLevel="0" collapsed="false">
      <c r="A47" s="195" t="s">
        <v>216</v>
      </c>
      <c r="B47" s="116" t="s">
        <v>561</v>
      </c>
      <c r="C47" s="196" t="s">
        <v>258</v>
      </c>
      <c r="D47" s="222" t="s">
        <v>259</v>
      </c>
      <c r="E47" s="338" t="n">
        <v>0</v>
      </c>
      <c r="F47" s="338" t="n">
        <v>0</v>
      </c>
      <c r="G47" s="338" t="n">
        <v>0</v>
      </c>
      <c r="H47" s="338" t="n">
        <v>0</v>
      </c>
      <c r="I47" s="338" t="n">
        <v>0</v>
      </c>
      <c r="J47" s="338" t="n">
        <v>0</v>
      </c>
      <c r="K47" s="199" t="n">
        <f aca="false">SUM(E47:J47)</f>
        <v>0</v>
      </c>
      <c r="L47" s="338" t="n">
        <v>0</v>
      </c>
      <c r="P47" s="223" t="n">
        <f aca="false">K47/$K$20</f>
        <v>0</v>
      </c>
      <c r="Q47" s="239" t="n">
        <f aca="false">RANK(P47,$P$24:$P$165)</f>
        <v>33</v>
      </c>
      <c r="R47" s="225" t="n">
        <f aca="false">L47/$L$20</f>
        <v>0</v>
      </c>
      <c r="S47" s="224" t="n">
        <f aca="false">RANK(R47,$R$24:$R$165)</f>
        <v>48</v>
      </c>
      <c r="U47" s="226" t="e">
        <f aca="false">VLOOKUP(D47,DVactu!$A$2:$D$198,4,0)</f>
        <v>#N/A</v>
      </c>
      <c r="V47" s="202" t="n">
        <f aca="false">IF(ISERROR(E47/$U47),0,E47/$U47)</f>
        <v>0</v>
      </c>
      <c r="W47" s="202" t="n">
        <f aca="false">IF(ISERROR(F47/$U47),0,F47/$U47)</f>
        <v>0</v>
      </c>
      <c r="X47" s="202" t="n">
        <f aca="false">IF(ISERROR(G47/$U47),0,G47/$U47)</f>
        <v>0</v>
      </c>
      <c r="Y47" s="202" t="n">
        <f aca="false">IF(ISERROR(H47/$U47),0,H47/$U47)</f>
        <v>0</v>
      </c>
      <c r="Z47" s="202" t="n">
        <f aca="false">IF(ISERROR(I47/$U47),0,I47/$U47)</f>
        <v>0</v>
      </c>
      <c r="AA47" s="202" t="n">
        <f aca="false">IF(ISERROR(J47/$U47),0,J47/$U47)</f>
        <v>0</v>
      </c>
      <c r="AB47" s="202" t="n">
        <f aca="false">SUM(V47:AA47)</f>
        <v>0</v>
      </c>
      <c r="AC47" s="199" t="n">
        <f aca="false">IF(ISERROR(L47/$U47),0,L47/$U47)</f>
        <v>0</v>
      </c>
    </row>
    <row r="48" customFormat="false" ht="14.65" hidden="false" customHeight="false" outlineLevel="0" collapsed="false">
      <c r="A48" s="195" t="s">
        <v>216</v>
      </c>
      <c r="B48" s="116" t="s">
        <v>561</v>
      </c>
      <c r="C48" s="196" t="s">
        <v>260</v>
      </c>
      <c r="D48" s="222" t="s">
        <v>261</v>
      </c>
      <c r="E48" s="338" t="n">
        <v>0</v>
      </c>
      <c r="F48" s="338" t="n">
        <v>0</v>
      </c>
      <c r="G48" s="338" t="n">
        <v>0</v>
      </c>
      <c r="H48" s="338" t="n">
        <v>0</v>
      </c>
      <c r="I48" s="338" t="n">
        <v>0</v>
      </c>
      <c r="J48" s="338" t="n">
        <v>0</v>
      </c>
      <c r="K48" s="199" t="n">
        <f aca="false">SUM(E48:J48)</f>
        <v>0</v>
      </c>
      <c r="L48" s="338" t="n">
        <v>0</v>
      </c>
      <c r="P48" s="223" t="n">
        <f aca="false">K48/$K$20</f>
        <v>0</v>
      </c>
      <c r="Q48" s="239" t="n">
        <f aca="false">RANK(P48,$P$24:$P$165)</f>
        <v>33</v>
      </c>
      <c r="R48" s="225" t="n">
        <f aca="false">L48/$L$20</f>
        <v>0</v>
      </c>
      <c r="S48" s="224" t="n">
        <f aca="false">RANK(R48,$R$24:$R$165)</f>
        <v>48</v>
      </c>
      <c r="U48" s="226" t="e">
        <f aca="false">VLOOKUP(D48,DVactu!$A$2:$D$198,4,0)</f>
        <v>#N/A</v>
      </c>
      <c r="V48" s="202" t="n">
        <f aca="false">IF(ISERROR(E48/$U48),0,E48/$U48)</f>
        <v>0</v>
      </c>
      <c r="W48" s="202" t="n">
        <f aca="false">IF(ISERROR(F48/$U48),0,F48/$U48)</f>
        <v>0</v>
      </c>
      <c r="X48" s="202" t="n">
        <f aca="false">IF(ISERROR(G48/$U48),0,G48/$U48)</f>
        <v>0</v>
      </c>
      <c r="Y48" s="202" t="n">
        <f aca="false">IF(ISERROR(H48/$U48),0,H48/$U48)</f>
        <v>0</v>
      </c>
      <c r="Z48" s="202" t="n">
        <f aca="false">IF(ISERROR(I48/$U48),0,I48/$U48)</f>
        <v>0</v>
      </c>
      <c r="AA48" s="202" t="n">
        <f aca="false">IF(ISERROR(J48/$U48),0,J48/$U48)</f>
        <v>0</v>
      </c>
      <c r="AB48" s="202" t="n">
        <f aca="false">SUM(V48:AA48)</f>
        <v>0</v>
      </c>
      <c r="AC48" s="199" t="n">
        <f aca="false">IF(ISERROR(L48/$U48),0,L48/$U48)</f>
        <v>0</v>
      </c>
    </row>
    <row r="49" customFormat="false" ht="14.65" hidden="false" customHeight="false" outlineLevel="0" collapsed="false">
      <c r="A49" s="195" t="s">
        <v>216</v>
      </c>
      <c r="B49" s="116" t="s">
        <v>561</v>
      </c>
      <c r="C49" s="196" t="s">
        <v>262</v>
      </c>
      <c r="D49" s="222" t="s">
        <v>263</v>
      </c>
      <c r="E49" s="338" t="n">
        <v>0</v>
      </c>
      <c r="F49" s="338" t="n">
        <v>0</v>
      </c>
      <c r="G49" s="338" t="n">
        <v>0</v>
      </c>
      <c r="H49" s="338" t="n">
        <v>0</v>
      </c>
      <c r="I49" s="338" t="n">
        <v>0</v>
      </c>
      <c r="J49" s="338" t="n">
        <v>0</v>
      </c>
      <c r="K49" s="199" t="n">
        <f aca="false">SUM(E49:J49)</f>
        <v>0</v>
      </c>
      <c r="L49" s="338" t="n">
        <v>0</v>
      </c>
      <c r="P49" s="223" t="n">
        <f aca="false">K49/$K$20</f>
        <v>0</v>
      </c>
      <c r="Q49" s="239" t="n">
        <f aca="false">RANK(P49,$P$24:$P$165)</f>
        <v>33</v>
      </c>
      <c r="R49" s="225" t="n">
        <f aca="false">L49/$L$20</f>
        <v>0</v>
      </c>
      <c r="S49" s="224" t="n">
        <f aca="false">RANK(R49,$R$24:$R$165)</f>
        <v>48</v>
      </c>
      <c r="U49" s="226" t="e">
        <f aca="false">VLOOKUP(D49,DVactu!$A$2:$D$198,4,0)</f>
        <v>#N/A</v>
      </c>
      <c r="V49" s="202" t="n">
        <f aca="false">IF(ISERROR(E49/$U49),0,E49/$U49)</f>
        <v>0</v>
      </c>
      <c r="W49" s="202" t="n">
        <f aca="false">IF(ISERROR(F49/$U49),0,F49/$U49)</f>
        <v>0</v>
      </c>
      <c r="X49" s="202" t="n">
        <f aca="false">IF(ISERROR(G49/$U49),0,G49/$U49)</f>
        <v>0</v>
      </c>
      <c r="Y49" s="202" t="n">
        <f aca="false">IF(ISERROR(H49/$U49),0,H49/$U49)</f>
        <v>0</v>
      </c>
      <c r="Z49" s="202" t="n">
        <f aca="false">IF(ISERROR(I49/$U49),0,I49/$U49)</f>
        <v>0</v>
      </c>
      <c r="AA49" s="202" t="n">
        <f aca="false">IF(ISERROR(J49/$U49),0,J49/$U49)</f>
        <v>0</v>
      </c>
      <c r="AB49" s="202" t="n">
        <f aca="false">SUM(V49:AA49)</f>
        <v>0</v>
      </c>
      <c r="AC49" s="199" t="n">
        <f aca="false">IF(ISERROR(L49/$U49),0,L49/$U49)</f>
        <v>0</v>
      </c>
    </row>
    <row r="50" customFormat="false" ht="14.65" hidden="false" customHeight="false" outlineLevel="0" collapsed="false">
      <c r="A50" s="195" t="s">
        <v>216</v>
      </c>
      <c r="B50" s="116" t="s">
        <v>561</v>
      </c>
      <c r="C50" s="196" t="s">
        <v>264</v>
      </c>
      <c r="D50" s="222" t="s">
        <v>265</v>
      </c>
      <c r="E50" s="338" t="n">
        <v>0</v>
      </c>
      <c r="F50" s="338" t="n">
        <v>0</v>
      </c>
      <c r="G50" s="338" t="n">
        <v>0</v>
      </c>
      <c r="H50" s="338" t="n">
        <v>0</v>
      </c>
      <c r="I50" s="338" t="n">
        <v>0</v>
      </c>
      <c r="J50" s="338" t="n">
        <v>0</v>
      </c>
      <c r="K50" s="199" t="n">
        <f aca="false">SUM(E50:J50)</f>
        <v>0</v>
      </c>
      <c r="L50" s="338" t="n">
        <v>0</v>
      </c>
      <c r="P50" s="223" t="n">
        <f aca="false">K50/$K$20</f>
        <v>0</v>
      </c>
      <c r="Q50" s="239" t="n">
        <f aca="false">RANK(P50,$P$24:$P$165)</f>
        <v>33</v>
      </c>
      <c r="R50" s="225" t="n">
        <f aca="false">L50/$L$20</f>
        <v>0</v>
      </c>
      <c r="S50" s="224" t="n">
        <f aca="false">RANK(R50,$R$24:$R$165)</f>
        <v>48</v>
      </c>
      <c r="U50" s="226" t="e">
        <f aca="false">VLOOKUP(D50,DVactu!$A$2:$D$198,4,0)</f>
        <v>#N/A</v>
      </c>
      <c r="V50" s="202" t="n">
        <f aca="false">IF(ISERROR(E50/$U50),0,E50/$U50)</f>
        <v>0</v>
      </c>
      <c r="W50" s="202" t="n">
        <f aca="false">IF(ISERROR(F50/$U50),0,F50/$U50)</f>
        <v>0</v>
      </c>
      <c r="X50" s="202" t="n">
        <f aca="false">IF(ISERROR(G50/$U50),0,G50/$U50)</f>
        <v>0</v>
      </c>
      <c r="Y50" s="202" t="n">
        <f aca="false">IF(ISERROR(H50/$U50),0,H50/$U50)</f>
        <v>0</v>
      </c>
      <c r="Z50" s="202" t="n">
        <f aca="false">IF(ISERROR(I50/$U50),0,I50/$U50)</f>
        <v>0</v>
      </c>
      <c r="AA50" s="202" t="n">
        <f aca="false">IF(ISERROR(J50/$U50),0,J50/$U50)</f>
        <v>0</v>
      </c>
      <c r="AB50" s="202" t="n">
        <f aca="false">SUM(V50:AA50)</f>
        <v>0</v>
      </c>
      <c r="AC50" s="199" t="n">
        <f aca="false">IF(ISERROR(L50/$U50),0,L50/$U50)</f>
        <v>0</v>
      </c>
    </row>
    <row r="51" customFormat="false" ht="14.65" hidden="false" customHeight="false" outlineLevel="0" collapsed="false">
      <c r="A51" s="195" t="s">
        <v>216</v>
      </c>
      <c r="B51" s="116" t="s">
        <v>561</v>
      </c>
      <c r="C51" s="196" t="s">
        <v>266</v>
      </c>
      <c r="D51" s="222" t="s">
        <v>267</v>
      </c>
      <c r="E51" s="338" t="n">
        <v>0</v>
      </c>
      <c r="F51" s="338" t="n">
        <v>0</v>
      </c>
      <c r="G51" s="338" t="n">
        <v>0</v>
      </c>
      <c r="H51" s="338" t="n">
        <v>0</v>
      </c>
      <c r="I51" s="338" t="n">
        <v>0</v>
      </c>
      <c r="J51" s="338" t="n">
        <v>0</v>
      </c>
      <c r="K51" s="199" t="n">
        <f aca="false">SUM(E51:J51)</f>
        <v>0</v>
      </c>
      <c r="L51" s="338" t="n">
        <v>0</v>
      </c>
      <c r="P51" s="223" t="n">
        <f aca="false">K51/$K$20</f>
        <v>0</v>
      </c>
      <c r="Q51" s="239" t="n">
        <f aca="false">RANK(P51,$P$24:$P$165)</f>
        <v>33</v>
      </c>
      <c r="R51" s="225" t="n">
        <f aca="false">L51/$L$20</f>
        <v>0</v>
      </c>
      <c r="S51" s="224" t="n">
        <f aca="false">RANK(R51,$R$24:$R$165)</f>
        <v>48</v>
      </c>
      <c r="U51" s="226" t="e">
        <f aca="false">VLOOKUP(D51,DVactu!$A$2:$D$198,4,0)</f>
        <v>#N/A</v>
      </c>
      <c r="V51" s="202" t="n">
        <f aca="false">IF(ISERROR(E51/$U51),0,E51/$U51)</f>
        <v>0</v>
      </c>
      <c r="W51" s="202" t="n">
        <f aca="false">IF(ISERROR(F51/$U51),0,F51/$U51)</f>
        <v>0</v>
      </c>
      <c r="X51" s="202" t="n">
        <f aca="false">IF(ISERROR(G51/$U51),0,G51/$U51)</f>
        <v>0</v>
      </c>
      <c r="Y51" s="202" t="n">
        <f aca="false">IF(ISERROR(H51/$U51),0,H51/$U51)</f>
        <v>0</v>
      </c>
      <c r="Z51" s="202" t="n">
        <f aca="false">IF(ISERROR(I51/$U51),0,I51/$U51)</f>
        <v>0</v>
      </c>
      <c r="AA51" s="202" t="n">
        <f aca="false">IF(ISERROR(J51/$U51),0,J51/$U51)</f>
        <v>0</v>
      </c>
      <c r="AB51" s="202" t="n">
        <f aca="false">SUM(V51:AA51)</f>
        <v>0</v>
      </c>
      <c r="AC51" s="199" t="n">
        <f aca="false">IF(ISERROR(L51/$U51),0,L51/$U51)</f>
        <v>0</v>
      </c>
    </row>
    <row r="52" customFormat="false" ht="14.65" hidden="false" customHeight="false" outlineLevel="0" collapsed="false">
      <c r="A52" s="195" t="s">
        <v>216</v>
      </c>
      <c r="B52" s="116" t="s">
        <v>561</v>
      </c>
      <c r="C52" s="196" t="s">
        <v>268</v>
      </c>
      <c r="D52" s="222" t="s">
        <v>269</v>
      </c>
      <c r="E52" s="338" t="n">
        <v>327600</v>
      </c>
      <c r="F52" s="338" t="n">
        <v>174720</v>
      </c>
      <c r="G52" s="338" t="n">
        <v>633360</v>
      </c>
      <c r="H52" s="338" t="n">
        <v>2336880</v>
      </c>
      <c r="I52" s="338" t="n">
        <v>917280</v>
      </c>
      <c r="J52" s="338" t="n">
        <v>524160</v>
      </c>
      <c r="K52" s="199" t="n">
        <f aca="false">SUM(E52:J52)</f>
        <v>4914000</v>
      </c>
      <c r="L52" s="338" t="n">
        <v>195592320</v>
      </c>
      <c r="M52" s="145" t="n">
        <f aca="false">K52*$O$15/1000</f>
        <v>37837.8</v>
      </c>
      <c r="N52" s="145" t="n">
        <f aca="false">L52*$O$15/1000</f>
        <v>1506060.864</v>
      </c>
      <c r="P52" s="223" t="n">
        <f aca="false">K52/$K$20</f>
        <v>0.00135392252789968</v>
      </c>
      <c r="Q52" s="239" t="n">
        <f aca="false">RANK(P52,$P$24:$P$165)</f>
        <v>18</v>
      </c>
      <c r="R52" s="225" t="n">
        <f aca="false">L52/$L$20</f>
        <v>0.00126917884845011</v>
      </c>
      <c r="S52" s="224" t="n">
        <f aca="false">RANK(R52,$R$24:$R$165)</f>
        <v>25</v>
      </c>
      <c r="U52" s="226" t="n">
        <f aca="false">VLOOKUP(D52,DVactu!$A$2:$D$198,4,0)</f>
        <v>9.7604767109183</v>
      </c>
      <c r="V52" s="202" t="n">
        <f aca="false">IF(ISERROR(E52/$U52),0,E52/$U52)</f>
        <v>33563.9343961078</v>
      </c>
      <c r="W52" s="202" t="n">
        <f aca="false">IF(ISERROR(F52/$U52),0,F52/$U52)</f>
        <v>17900.7650112575</v>
      </c>
      <c r="X52" s="202" t="n">
        <f aca="false">IF(ISERROR(G52/$U52),0,G52/$U52)</f>
        <v>64890.2731658084</v>
      </c>
      <c r="Y52" s="202" t="n">
        <f aca="false">IF(ISERROR(H52/$U52),0,H52/$U52)</f>
        <v>239422.732025569</v>
      </c>
      <c r="Z52" s="202" t="n">
        <f aca="false">IF(ISERROR(I52/$U52),0,I52/$U52)</f>
        <v>93979.0163091019</v>
      </c>
      <c r="AA52" s="202" t="n">
        <f aca="false">IF(ISERROR(J52/$U52),0,J52/$U52)</f>
        <v>53702.2950337725</v>
      </c>
      <c r="AB52" s="202" t="n">
        <f aca="false">SUM(V52:AA52)</f>
        <v>503459.015941617</v>
      </c>
      <c r="AC52" s="199" t="n">
        <f aca="false">IF(ISERROR(L52/$U52),0,L52/$U52)</f>
        <v>20039217.9391408</v>
      </c>
    </row>
    <row r="53" customFormat="false" ht="14.65" hidden="false" customHeight="false" outlineLevel="0" collapsed="false">
      <c r="A53" s="195" t="s">
        <v>216</v>
      </c>
      <c r="B53" s="116" t="s">
        <v>561</v>
      </c>
      <c r="C53" s="196" t="s">
        <v>270</v>
      </c>
      <c r="D53" s="222" t="s">
        <v>271</v>
      </c>
      <c r="E53" s="338" t="n">
        <v>0</v>
      </c>
      <c r="F53" s="338" t="n">
        <v>0</v>
      </c>
      <c r="G53" s="338" t="n">
        <v>0</v>
      </c>
      <c r="H53" s="338" t="n">
        <v>0</v>
      </c>
      <c r="I53" s="338" t="n">
        <v>0</v>
      </c>
      <c r="J53" s="338" t="n">
        <v>0</v>
      </c>
      <c r="K53" s="199" t="n">
        <f aca="false">SUM(E53:J53)</f>
        <v>0</v>
      </c>
      <c r="L53" s="338" t="n">
        <v>0</v>
      </c>
      <c r="P53" s="223" t="n">
        <f aca="false">K53/$K$20</f>
        <v>0</v>
      </c>
      <c r="Q53" s="239" t="n">
        <f aca="false">RANK(P53,$P$24:$P$165)</f>
        <v>33</v>
      </c>
      <c r="R53" s="225" t="n">
        <f aca="false">L53/$L$20</f>
        <v>0</v>
      </c>
      <c r="S53" s="224" t="n">
        <f aca="false">RANK(R53,$R$24:$R$165)</f>
        <v>48</v>
      </c>
      <c r="U53" s="226" t="n">
        <f aca="false">VLOOKUP(D53,DVactu!$A$2:$D$198,4,0)</f>
        <v>9.11089577935503</v>
      </c>
      <c r="V53" s="202" t="n">
        <f aca="false">IF(ISERROR(E53/$U53),0,E53/$U53)</f>
        <v>0</v>
      </c>
      <c r="W53" s="202" t="n">
        <f aca="false">IF(ISERROR(F53/$U53),0,F53/$U53)</f>
        <v>0</v>
      </c>
      <c r="X53" s="202" t="n">
        <f aca="false">IF(ISERROR(G53/$U53),0,G53/$U53)</f>
        <v>0</v>
      </c>
      <c r="Y53" s="202" t="n">
        <f aca="false">IF(ISERROR(H53/$U53),0,H53/$U53)</f>
        <v>0</v>
      </c>
      <c r="Z53" s="202" t="n">
        <f aca="false">IF(ISERROR(I53/$U53),0,I53/$U53)</f>
        <v>0</v>
      </c>
      <c r="AA53" s="202" t="n">
        <f aca="false">IF(ISERROR(J53/$U53),0,J53/$U53)</f>
        <v>0</v>
      </c>
      <c r="AB53" s="202" t="n">
        <f aca="false">SUM(V53:AA53)</f>
        <v>0</v>
      </c>
      <c r="AC53" s="199" t="n">
        <f aca="false">IF(ISERROR(L53/$U53),0,L53/$U53)</f>
        <v>0</v>
      </c>
    </row>
    <row r="54" customFormat="false" ht="14.65" hidden="false" customHeight="false" outlineLevel="0" collapsed="false">
      <c r="A54" s="195" t="s">
        <v>216</v>
      </c>
      <c r="B54" s="116" t="s">
        <v>561</v>
      </c>
      <c r="C54" s="196" t="s">
        <v>272</v>
      </c>
      <c r="D54" s="222" t="s">
        <v>273</v>
      </c>
      <c r="E54" s="338" t="n">
        <v>0</v>
      </c>
      <c r="F54" s="338" t="n">
        <v>0</v>
      </c>
      <c r="G54" s="338" t="n">
        <v>0</v>
      </c>
      <c r="H54" s="338" t="n">
        <v>0</v>
      </c>
      <c r="I54" s="338" t="n">
        <v>0</v>
      </c>
      <c r="J54" s="338" t="n">
        <v>0</v>
      </c>
      <c r="K54" s="199" t="n">
        <f aca="false">SUM(E54:J54)</f>
        <v>0</v>
      </c>
      <c r="L54" s="338" t="n">
        <v>0</v>
      </c>
      <c r="P54" s="223" t="n">
        <f aca="false">K54/$K$20</f>
        <v>0</v>
      </c>
      <c r="Q54" s="239" t="n">
        <f aca="false">RANK(P54,$P$24:$P$165)</f>
        <v>33</v>
      </c>
      <c r="R54" s="225" t="n">
        <f aca="false">L54/$L$20</f>
        <v>0</v>
      </c>
      <c r="S54" s="224" t="n">
        <f aca="false">RANK(R54,$R$24:$R$165)</f>
        <v>48</v>
      </c>
      <c r="U54" s="226" t="n">
        <f aca="false">VLOOKUP(D54,DVactu!$A$2:$D$198,4,0)</f>
        <v>9.11089577935503</v>
      </c>
      <c r="V54" s="202" t="n">
        <f aca="false">IF(ISERROR(E54/$U54),0,E54/$U54)</f>
        <v>0</v>
      </c>
      <c r="W54" s="202" t="n">
        <f aca="false">IF(ISERROR(F54/$U54),0,F54/$U54)</f>
        <v>0</v>
      </c>
      <c r="X54" s="202" t="n">
        <f aca="false">IF(ISERROR(G54/$U54),0,G54/$U54)</f>
        <v>0</v>
      </c>
      <c r="Y54" s="202" t="n">
        <f aca="false">IF(ISERROR(H54/$U54),0,H54/$U54)</f>
        <v>0</v>
      </c>
      <c r="Z54" s="202" t="n">
        <f aca="false">IF(ISERROR(I54/$U54),0,I54/$U54)</f>
        <v>0</v>
      </c>
      <c r="AA54" s="202" t="n">
        <f aca="false">IF(ISERROR(J54/$U54),0,J54/$U54)</f>
        <v>0</v>
      </c>
      <c r="AB54" s="202" t="n">
        <f aca="false">SUM(V54:AA54)</f>
        <v>0</v>
      </c>
      <c r="AC54" s="199" t="n">
        <f aca="false">IF(ISERROR(L54/$U54),0,L54/$U54)</f>
        <v>0</v>
      </c>
    </row>
    <row r="55" customFormat="false" ht="14.65" hidden="false" customHeight="false" outlineLevel="0" collapsed="false">
      <c r="A55" s="195" t="s">
        <v>216</v>
      </c>
      <c r="B55" s="116" t="s">
        <v>561</v>
      </c>
      <c r="C55" s="196" t="s">
        <v>274</v>
      </c>
      <c r="D55" s="222" t="s">
        <v>275</v>
      </c>
      <c r="E55" s="338" t="n">
        <v>0</v>
      </c>
      <c r="F55" s="338" t="n">
        <v>0</v>
      </c>
      <c r="G55" s="338" t="n">
        <v>0</v>
      </c>
      <c r="H55" s="338" t="n">
        <v>3680911.48</v>
      </c>
      <c r="I55" s="338" t="n">
        <v>0</v>
      </c>
      <c r="J55" s="338" t="n">
        <v>0</v>
      </c>
      <c r="K55" s="199" t="n">
        <f aca="false">SUM(E55:J55)</f>
        <v>3680911.48</v>
      </c>
      <c r="L55" s="338" t="n">
        <v>42774004.13</v>
      </c>
      <c r="P55" s="223" t="n">
        <f aca="false">K55/$K$20</f>
        <v>0.00101417765078888</v>
      </c>
      <c r="Q55" s="239" t="n">
        <f aca="false">RANK(P55,$P$24:$P$165)</f>
        <v>20</v>
      </c>
      <c r="R55" s="225" t="n">
        <f aca="false">L55/$L$20</f>
        <v>0.000277556201109092</v>
      </c>
      <c r="S55" s="224" t="n">
        <f aca="false">RANK(R55,$R$24:$R$165)</f>
        <v>31</v>
      </c>
      <c r="U55" s="226" t="n">
        <f aca="false">VLOOKUP(D55,DVactu!$A$2:$D$198,4,0)</f>
        <v>10.985647846633</v>
      </c>
      <c r="V55" s="202" t="n">
        <f aca="false">IF(ISERROR(E55/$U55),0,E55/$U55)</f>
        <v>0</v>
      </c>
      <c r="W55" s="202" t="n">
        <f aca="false">IF(ISERROR(F55/$U55),0,F55/$U55)</f>
        <v>0</v>
      </c>
      <c r="X55" s="202" t="n">
        <f aca="false">IF(ISERROR(G55/$U55),0,G55/$U55)</f>
        <v>0</v>
      </c>
      <c r="Y55" s="202" t="n">
        <f aca="false">IF(ISERROR(H55/$U55),0,H55/$U55)</f>
        <v>335065.490118379</v>
      </c>
      <c r="Z55" s="202" t="n">
        <f aca="false">IF(ISERROR(I55/$U55),0,I55/$U55)</f>
        <v>0</v>
      </c>
      <c r="AA55" s="202" t="n">
        <f aca="false">IF(ISERROR(J55/$U55),0,J55/$U55)</f>
        <v>0</v>
      </c>
      <c r="AB55" s="202" t="n">
        <f aca="false">SUM(V55:AA55)</f>
        <v>335065.490118379</v>
      </c>
      <c r="AC55" s="199" t="n">
        <f aca="false">IF(ISERROR(L55/$U55),0,L55/$U55)</f>
        <v>3893626.00432435</v>
      </c>
    </row>
    <row r="56" customFormat="false" ht="12.8" hidden="false" customHeight="false" outlineLevel="0" collapsed="false">
      <c r="A56" s="196" t="s">
        <v>216</v>
      </c>
      <c r="B56" s="196" t="s">
        <v>561</v>
      </c>
      <c r="C56" s="196" t="s">
        <v>276</v>
      </c>
      <c r="D56" s="228" t="s">
        <v>277</v>
      </c>
      <c r="E56" s="338" t="n">
        <v>102000</v>
      </c>
      <c r="F56" s="338" t="n">
        <v>40800</v>
      </c>
      <c r="G56" s="338" t="n">
        <v>326400</v>
      </c>
      <c r="H56" s="338" t="n">
        <v>698700</v>
      </c>
      <c r="I56" s="338" t="n">
        <v>367200</v>
      </c>
      <c r="J56" s="338" t="n">
        <v>224400</v>
      </c>
      <c r="K56" s="199" t="n">
        <f aca="false">SUM(E56:J56)</f>
        <v>1759500</v>
      </c>
      <c r="L56" s="338" t="n">
        <v>2290578251.74</v>
      </c>
      <c r="M56" s="145" t="n">
        <f aca="false">K56*$O$15/1000</f>
        <v>13548.15</v>
      </c>
      <c r="P56" s="279" t="n">
        <f aca="false">K56/$K$20</f>
        <v>0.00048478361575895</v>
      </c>
      <c r="Q56" s="239" t="n">
        <f aca="false">RANK(P56,$P$24:$P$165)</f>
        <v>25</v>
      </c>
      <c r="R56" s="225" t="n">
        <f aca="false">L56/$L$20</f>
        <v>0.0148633313814584</v>
      </c>
      <c r="S56" s="239" t="n">
        <f aca="false">RANK(R56,$R$24:$R$165)</f>
        <v>8</v>
      </c>
      <c r="U56" s="226" t="n">
        <f aca="false">VLOOKUP(D56,DVactu!$A$2:$D$198,4,0)</f>
        <v>13.1656688537057</v>
      </c>
      <c r="V56" s="339" t="n">
        <f aca="false">IF(ISERROR(E56/$U56),0,E56/$U56)</f>
        <v>7747.42256799892</v>
      </c>
      <c r="W56" s="339" t="n">
        <f aca="false">IF(ISERROR(F56/$U56),0,F56/$U56)</f>
        <v>3098.96902719957</v>
      </c>
      <c r="X56" s="339" t="n">
        <f aca="false">IF(ISERROR(G56/$U56),0,G56/$U56)</f>
        <v>24791.7522175965</v>
      </c>
      <c r="Y56" s="339" t="n">
        <f aca="false">IF(ISERROR(H56/$U56),0,H56/$U56)</f>
        <v>53069.8445907926</v>
      </c>
      <c r="Z56" s="339" t="n">
        <f aca="false">IF(ISERROR(I56/$U56),0,I56/$U56)</f>
        <v>27890.7212447961</v>
      </c>
      <c r="AA56" s="339" t="n">
        <f aca="false">IF(ISERROR(J56/$U56),0,J56/$U56)</f>
        <v>17044.3296495976</v>
      </c>
      <c r="AB56" s="339" t="n">
        <f aca="false">SUM(V56:AA56)</f>
        <v>133643.039297981</v>
      </c>
      <c r="AC56" s="237" t="n">
        <f aca="false">IF(ISERROR(L56/$U56),0,L56/$U56)</f>
        <v>173981153.346059</v>
      </c>
    </row>
    <row r="57" customFormat="false" ht="14.65" hidden="false" customHeight="false" outlineLevel="0" collapsed="false">
      <c r="A57" s="195" t="s">
        <v>216</v>
      </c>
      <c r="B57" s="116" t="s">
        <v>561</v>
      </c>
      <c r="C57" s="196" t="s">
        <v>278</v>
      </c>
      <c r="D57" s="222" t="s">
        <v>279</v>
      </c>
      <c r="E57" s="338" t="n">
        <v>0</v>
      </c>
      <c r="F57" s="338" t="n">
        <v>0</v>
      </c>
      <c r="G57" s="338" t="n">
        <v>0</v>
      </c>
      <c r="H57" s="338" t="n">
        <v>0</v>
      </c>
      <c r="I57" s="338" t="n">
        <v>0</v>
      </c>
      <c r="J57" s="338" t="n">
        <v>0</v>
      </c>
      <c r="K57" s="199" t="n">
        <f aca="false">SUM(E57:J57)</f>
        <v>0</v>
      </c>
      <c r="L57" s="338" t="n">
        <v>0</v>
      </c>
      <c r="P57" s="223" t="n">
        <f aca="false">K57/$K$20</f>
        <v>0</v>
      </c>
      <c r="Q57" s="239" t="n">
        <f aca="false">RANK(P57,$P$24:$P$165)</f>
        <v>33</v>
      </c>
      <c r="R57" s="225" t="n">
        <f aca="false">L57/$L$20</f>
        <v>0</v>
      </c>
      <c r="S57" s="224" t="n">
        <f aca="false">RANK(R57,$R$24:$R$165)</f>
        <v>48</v>
      </c>
      <c r="U57" s="226" t="n">
        <f aca="false">VLOOKUP(D57,DVactu!$A$2:$D$198,4,0)</f>
        <v>5.4518223310162</v>
      </c>
      <c r="V57" s="202" t="n">
        <f aca="false">IF(ISERROR(E57/$U57),0,E57/$U57)</f>
        <v>0</v>
      </c>
      <c r="W57" s="202" t="n">
        <f aca="false">IF(ISERROR(F57/$U57),0,F57/$U57)</f>
        <v>0</v>
      </c>
      <c r="X57" s="202" t="n">
        <f aca="false">IF(ISERROR(G57/$U57),0,G57/$U57)</f>
        <v>0</v>
      </c>
      <c r="Y57" s="202" t="n">
        <f aca="false">IF(ISERROR(H57/$U57),0,H57/$U57)</f>
        <v>0</v>
      </c>
      <c r="Z57" s="202" t="n">
        <f aca="false">IF(ISERROR(I57/$U57),0,I57/$U57)</f>
        <v>0</v>
      </c>
      <c r="AA57" s="202" t="n">
        <f aca="false">IF(ISERROR(J57/$U57),0,J57/$U57)</f>
        <v>0</v>
      </c>
      <c r="AB57" s="202" t="n">
        <f aca="false">SUM(V57:AA57)</f>
        <v>0</v>
      </c>
      <c r="AC57" s="199" t="n">
        <f aca="false">IF(ISERROR(L57/$U57),0,L57/$U57)</f>
        <v>0</v>
      </c>
    </row>
    <row r="58" customFormat="false" ht="14.65" hidden="false" customHeight="false" outlineLevel="0" collapsed="false">
      <c r="A58" s="195" t="s">
        <v>216</v>
      </c>
      <c r="B58" s="116" t="s">
        <v>561</v>
      </c>
      <c r="C58" s="196" t="s">
        <v>280</v>
      </c>
      <c r="D58" s="222" t="s">
        <v>281</v>
      </c>
      <c r="E58" s="338" t="n">
        <v>0</v>
      </c>
      <c r="F58" s="338" t="n">
        <v>0</v>
      </c>
      <c r="G58" s="338" t="n">
        <v>0</v>
      </c>
      <c r="H58" s="338" t="n">
        <v>0</v>
      </c>
      <c r="I58" s="338" t="n">
        <v>6800</v>
      </c>
      <c r="J58" s="338" t="n">
        <v>0</v>
      </c>
      <c r="K58" s="199" t="n">
        <f aca="false">SUM(E58:J58)</f>
        <v>6800</v>
      </c>
      <c r="L58" s="338" t="n">
        <v>13600</v>
      </c>
      <c r="P58" s="223" t="n">
        <f aca="false">K58/$K$20</f>
        <v>1.87355986766744E-006</v>
      </c>
      <c r="Q58" s="239" t="n">
        <f aca="false">RANK(P58,$P$24:$P$165)</f>
        <v>32</v>
      </c>
      <c r="R58" s="225" t="n">
        <f aca="false">L58/$L$20</f>
        <v>8.82490290974694E-008</v>
      </c>
      <c r="S58" s="224" t="n">
        <f aca="false">RANK(R58,$R$24:$R$165)</f>
        <v>47</v>
      </c>
      <c r="U58" s="226" t="n">
        <f aca="false">VLOOKUP(D58,DVactu!$A$2:$D$198,4,0)</f>
        <v>3.77509103322713</v>
      </c>
      <c r="V58" s="202" t="n">
        <f aca="false">IF(ISERROR(E58/$U58),0,E58/$U58)</f>
        <v>0</v>
      </c>
      <c r="W58" s="202" t="n">
        <f aca="false">IF(ISERROR(F58/$U58),0,F58/$U58)</f>
        <v>0</v>
      </c>
      <c r="X58" s="202" t="n">
        <f aca="false">IF(ISERROR(G58/$U58),0,G58/$U58)</f>
        <v>0</v>
      </c>
      <c r="Y58" s="202" t="n">
        <f aca="false">IF(ISERROR(H58/$U58),0,H58/$U58)</f>
        <v>0</v>
      </c>
      <c r="Z58" s="202" t="n">
        <f aca="false">IF(ISERROR(I58/$U58),0,I58/$U58)</f>
        <v>1801.28106584678</v>
      </c>
      <c r="AA58" s="202" t="n">
        <f aca="false">IF(ISERROR(J58/$U58),0,J58/$U58)</f>
        <v>0</v>
      </c>
      <c r="AB58" s="202" t="n">
        <f aca="false">SUM(V58:AA58)</f>
        <v>1801.28106584678</v>
      </c>
      <c r="AC58" s="199" t="n">
        <f aca="false">IF(ISERROR(L58/$U58),0,L58/$U58)</f>
        <v>3602.56213169357</v>
      </c>
    </row>
    <row r="59" customFormat="false" ht="14.65" hidden="false" customHeight="false" outlineLevel="0" collapsed="false">
      <c r="A59" s="195" t="s">
        <v>216</v>
      </c>
      <c r="B59" s="116" t="s">
        <v>561</v>
      </c>
      <c r="C59" s="196" t="s">
        <v>282</v>
      </c>
      <c r="D59" s="222" t="s">
        <v>283</v>
      </c>
      <c r="E59" s="338" t="n">
        <v>0</v>
      </c>
      <c r="F59" s="338" t="n">
        <v>0</v>
      </c>
      <c r="G59" s="338" t="n">
        <v>0</v>
      </c>
      <c r="H59" s="338" t="n">
        <v>0</v>
      </c>
      <c r="I59" s="338" t="n">
        <v>0</v>
      </c>
      <c r="J59" s="338" t="n">
        <v>0</v>
      </c>
      <c r="K59" s="199" t="n">
        <f aca="false">SUM(E59:J59)</f>
        <v>0</v>
      </c>
      <c r="L59" s="338" t="n">
        <v>5534770.8</v>
      </c>
      <c r="P59" s="223" t="n">
        <f aca="false">K59/$K$20</f>
        <v>0</v>
      </c>
      <c r="Q59" s="239" t="n">
        <f aca="false">RANK(P59,$P$24:$P$165)</f>
        <v>33</v>
      </c>
      <c r="R59" s="225" t="n">
        <f aca="false">L59/$L$20</f>
        <v>3.59145698071341E-005</v>
      </c>
      <c r="S59" s="224" t="n">
        <f aca="false">RANK(R59,$R$24:$R$165)</f>
        <v>36</v>
      </c>
      <c r="U59" s="226" t="n">
        <f aca="false">VLOOKUP(D59,DVactu!$A$2:$D$198,4,0)</f>
        <v>3.77509103322713</v>
      </c>
      <c r="V59" s="202" t="n">
        <f aca="false">IF(ISERROR(E59/$U59),0,E59/$U59)</f>
        <v>0</v>
      </c>
      <c r="W59" s="202" t="n">
        <f aca="false">IF(ISERROR(F59/$U59),0,F59/$U59)</f>
        <v>0</v>
      </c>
      <c r="X59" s="202" t="n">
        <f aca="false">IF(ISERROR(G59/$U59),0,G59/$U59)</f>
        <v>0</v>
      </c>
      <c r="Y59" s="202" t="n">
        <f aca="false">IF(ISERROR(H59/$U59),0,H59/$U59)</f>
        <v>0</v>
      </c>
      <c r="Z59" s="202" t="n">
        <f aca="false">IF(ISERROR(I59/$U59),0,I59/$U59)</f>
        <v>0</v>
      </c>
      <c r="AA59" s="202" t="n">
        <f aca="false">IF(ISERROR(J59/$U59),0,J59/$U59)</f>
        <v>0</v>
      </c>
      <c r="AB59" s="202" t="n">
        <f aca="false">SUM(V59:AA59)</f>
        <v>0</v>
      </c>
      <c r="AC59" s="199" t="n">
        <f aca="false">IF(ISERROR(L59/$U59),0,L59/$U59)</f>
        <v>1466129.09497671</v>
      </c>
    </row>
    <row r="60" customFormat="false" ht="14.65" hidden="false" customHeight="false" outlineLevel="0" collapsed="false">
      <c r="A60" s="195" t="s">
        <v>216</v>
      </c>
      <c r="B60" s="116" t="s">
        <v>119</v>
      </c>
      <c r="C60" s="196" t="s">
        <v>284</v>
      </c>
      <c r="D60" s="222" t="s">
        <v>285</v>
      </c>
      <c r="E60" s="338" t="n">
        <v>0</v>
      </c>
      <c r="F60" s="338" t="n">
        <v>0</v>
      </c>
      <c r="G60" s="338" t="n">
        <v>0</v>
      </c>
      <c r="H60" s="338" t="n">
        <v>0</v>
      </c>
      <c r="I60" s="338" t="n">
        <v>0</v>
      </c>
      <c r="J60" s="338" t="n">
        <v>0</v>
      </c>
      <c r="K60" s="199"/>
      <c r="L60" s="338" t="n">
        <v>0</v>
      </c>
      <c r="P60" s="223" t="n">
        <f aca="false">K60/$K$20</f>
        <v>0</v>
      </c>
      <c r="Q60" s="239" t="n">
        <f aca="false">RANK(P60,$P$24:$P$165)</f>
        <v>33</v>
      </c>
      <c r="R60" s="225" t="n">
        <f aca="false">L60/$L$20</f>
        <v>0</v>
      </c>
      <c r="S60" s="224" t="n">
        <f aca="false">RANK(R60,$R$24:$R$165)</f>
        <v>48</v>
      </c>
      <c r="U60" s="226" t="e">
        <f aca="false">VLOOKUP(D60,DVactu!$A$2:$D$198,4,0)</f>
        <v>#N/A</v>
      </c>
      <c r="V60" s="202" t="n">
        <f aca="false">IF(ISERROR(E60/$U60),0,E60/$U60)</f>
        <v>0</v>
      </c>
      <c r="W60" s="202" t="n">
        <f aca="false">IF(ISERROR(F60/$U60),0,F60/$U60)</f>
        <v>0</v>
      </c>
      <c r="X60" s="202" t="n">
        <f aca="false">IF(ISERROR(G60/$U60),0,G60/$U60)</f>
        <v>0</v>
      </c>
      <c r="Y60" s="202" t="n">
        <f aca="false">IF(ISERROR(H60/$U60),0,H60/$U60)</f>
        <v>0</v>
      </c>
      <c r="Z60" s="202" t="n">
        <f aca="false">IF(ISERROR(I60/$U60),0,I60/$U60)</f>
        <v>0</v>
      </c>
      <c r="AA60" s="202" t="n">
        <f aca="false">IF(ISERROR(J60/$U60),0,J60/$U60)</f>
        <v>0</v>
      </c>
      <c r="AB60" s="202"/>
      <c r="AC60" s="199" t="n">
        <f aca="false">IF(ISERROR(L60/$U60),0,L60/$U60)</f>
        <v>0</v>
      </c>
    </row>
    <row r="61" customFormat="false" ht="14.65" hidden="false" customHeight="false" outlineLevel="0" collapsed="false">
      <c r="A61" s="195" t="s">
        <v>216</v>
      </c>
      <c r="B61" s="116" t="s">
        <v>135</v>
      </c>
      <c r="C61" s="196" t="s">
        <v>286</v>
      </c>
      <c r="D61" s="222" t="s">
        <v>287</v>
      </c>
      <c r="E61" s="338" t="n">
        <v>0</v>
      </c>
      <c r="F61" s="338" t="n">
        <v>0</v>
      </c>
      <c r="G61" s="338" t="n">
        <v>0</v>
      </c>
      <c r="H61" s="338" t="n">
        <v>0</v>
      </c>
      <c r="I61" s="338" t="n">
        <v>0</v>
      </c>
      <c r="J61" s="338" t="n">
        <v>0</v>
      </c>
      <c r="K61" s="199" t="n">
        <f aca="false">SUM(E61:J61)</f>
        <v>0</v>
      </c>
      <c r="L61" s="338" t="n">
        <v>0</v>
      </c>
      <c r="P61" s="223" t="n">
        <f aca="false">K61/$K$20</f>
        <v>0</v>
      </c>
      <c r="Q61" s="239" t="n">
        <f aca="false">RANK(P61,$P$24:$P$165)</f>
        <v>33</v>
      </c>
      <c r="R61" s="225" t="n">
        <f aca="false">L61/$L$20</f>
        <v>0</v>
      </c>
      <c r="S61" s="224" t="n">
        <f aca="false">RANK(R61,$R$24:$R$165)</f>
        <v>48</v>
      </c>
      <c r="U61" s="226" t="e">
        <f aca="false">VLOOKUP(D61,DVactu!$A$2:$D$198,4,0)</f>
        <v>#N/A</v>
      </c>
      <c r="V61" s="202" t="n">
        <f aca="false">IF(ISERROR(E61/$U61),0,E61/$U61)</f>
        <v>0</v>
      </c>
      <c r="W61" s="202" t="n">
        <f aca="false">IF(ISERROR(F61/$U61),0,F61/$U61)</f>
        <v>0</v>
      </c>
      <c r="X61" s="202" t="n">
        <f aca="false">IF(ISERROR(G61/$U61),0,G61/$U61)</f>
        <v>0</v>
      </c>
      <c r="Y61" s="202" t="n">
        <f aca="false">IF(ISERROR(H61/$U61),0,H61/$U61)</f>
        <v>0</v>
      </c>
      <c r="Z61" s="202" t="n">
        <f aca="false">IF(ISERROR(I61/$U61),0,I61/$U61)</f>
        <v>0</v>
      </c>
      <c r="AA61" s="202" t="n">
        <f aca="false">IF(ISERROR(J61/$U61),0,J61/$U61)</f>
        <v>0</v>
      </c>
      <c r="AB61" s="202" t="n">
        <f aca="false">SUM(V61:AA61)</f>
        <v>0</v>
      </c>
      <c r="AC61" s="199" t="n">
        <f aca="false">IF(ISERROR(L61/$U61),0,L61/$U61)</f>
        <v>0</v>
      </c>
    </row>
    <row r="62" customFormat="false" ht="14.65" hidden="false" customHeight="false" outlineLevel="0" collapsed="false">
      <c r="A62" s="195" t="s">
        <v>216</v>
      </c>
      <c r="B62" s="116" t="s">
        <v>135</v>
      </c>
      <c r="C62" s="196" t="s">
        <v>288</v>
      </c>
      <c r="D62" s="222" t="s">
        <v>289</v>
      </c>
      <c r="E62" s="338" t="n">
        <v>0</v>
      </c>
      <c r="F62" s="338" t="n">
        <v>0</v>
      </c>
      <c r="G62" s="338" t="n">
        <v>0</v>
      </c>
      <c r="H62" s="338" t="n">
        <v>0</v>
      </c>
      <c r="I62" s="338" t="n">
        <v>0</v>
      </c>
      <c r="J62" s="338" t="n">
        <v>0</v>
      </c>
      <c r="K62" s="199" t="n">
        <f aca="false">SUM(E62:J62)</f>
        <v>0</v>
      </c>
      <c r="L62" s="338" t="n">
        <v>0</v>
      </c>
      <c r="P62" s="223" t="n">
        <f aca="false">K62/$K$20</f>
        <v>0</v>
      </c>
      <c r="Q62" s="239" t="n">
        <f aca="false">RANK(P62,$P$24:$P$165)</f>
        <v>33</v>
      </c>
      <c r="R62" s="225" t="n">
        <f aca="false">L62/$L$20</f>
        <v>0</v>
      </c>
      <c r="S62" s="224" t="n">
        <f aca="false">RANK(R62,$R$24:$R$165)</f>
        <v>48</v>
      </c>
      <c r="U62" s="226" t="e">
        <f aca="false">VLOOKUP(D62,DVactu!$A$2:$D$198,4,0)</f>
        <v>#N/A</v>
      </c>
      <c r="V62" s="202" t="n">
        <f aca="false">IF(ISERROR(E62/$U62),0,E62/$U62)</f>
        <v>0</v>
      </c>
      <c r="W62" s="202" t="n">
        <f aca="false">IF(ISERROR(F62/$U62),0,F62/$U62)</f>
        <v>0</v>
      </c>
      <c r="X62" s="202" t="n">
        <f aca="false">IF(ISERROR(G62/$U62),0,G62/$U62)</f>
        <v>0</v>
      </c>
      <c r="Y62" s="202" t="n">
        <f aca="false">IF(ISERROR(H62/$U62),0,H62/$U62)</f>
        <v>0</v>
      </c>
      <c r="Z62" s="202" t="n">
        <f aca="false">IF(ISERROR(I62/$U62),0,I62/$U62)</f>
        <v>0</v>
      </c>
      <c r="AA62" s="202" t="n">
        <f aca="false">IF(ISERROR(J62/$U62),0,J62/$U62)</f>
        <v>0</v>
      </c>
      <c r="AB62" s="202" t="n">
        <f aca="false">SUM(V62:AA62)</f>
        <v>0</v>
      </c>
      <c r="AC62" s="199" t="n">
        <f aca="false">IF(ISERROR(L62/$U62),0,L62/$U62)</f>
        <v>0</v>
      </c>
    </row>
    <row r="63" customFormat="false" ht="19.4" hidden="false" customHeight="false" outlineLevel="0" collapsed="false">
      <c r="A63" s="195" t="s">
        <v>216</v>
      </c>
      <c r="B63" s="116" t="s">
        <v>135</v>
      </c>
      <c r="C63" s="196" t="s">
        <v>290</v>
      </c>
      <c r="D63" s="222" t="s">
        <v>291</v>
      </c>
      <c r="E63" s="338" t="n">
        <v>0</v>
      </c>
      <c r="F63" s="338" t="n">
        <v>0</v>
      </c>
      <c r="G63" s="338" t="n">
        <v>0</v>
      </c>
      <c r="H63" s="338" t="n">
        <v>0</v>
      </c>
      <c r="I63" s="338" t="n">
        <v>0</v>
      </c>
      <c r="J63" s="338" t="n">
        <v>0</v>
      </c>
      <c r="K63" s="199" t="n">
        <f aca="false">SUM(E63:J63)</f>
        <v>0</v>
      </c>
      <c r="L63" s="338" t="n">
        <v>161578974</v>
      </c>
      <c r="P63" s="223" t="n">
        <f aca="false">K63/$K$20</f>
        <v>0</v>
      </c>
      <c r="Q63" s="239" t="n">
        <f aca="false">RANK(P63,$P$24:$P$165)</f>
        <v>33</v>
      </c>
      <c r="R63" s="225" t="n">
        <f aca="false">L63/$L$20</f>
        <v>0.00104846967485774</v>
      </c>
      <c r="S63" s="224" t="n">
        <f aca="false">RANK(R63,$R$24:$R$165)</f>
        <v>27</v>
      </c>
      <c r="U63" s="226" t="n">
        <f aca="false">VLOOKUP(D63,DVactu!$A$2:$D$198,4,0)</f>
        <v>8.43533161052923</v>
      </c>
      <c r="V63" s="202" t="n">
        <f aca="false">IF(ISERROR(E63/$U63),0,E63/$U63)</f>
        <v>0</v>
      </c>
      <c r="W63" s="202" t="n">
        <f aca="false">IF(ISERROR(F63/$U63),0,F63/$U63)</f>
        <v>0</v>
      </c>
      <c r="X63" s="202" t="n">
        <f aca="false">IF(ISERROR(G63/$U63),0,G63/$U63)</f>
        <v>0</v>
      </c>
      <c r="Y63" s="202" t="n">
        <f aca="false">IF(ISERROR(H63/$U63),0,H63/$U63)</f>
        <v>0</v>
      </c>
      <c r="Z63" s="202" t="n">
        <f aca="false">IF(ISERROR(I63/$U63),0,I63/$U63)</f>
        <v>0</v>
      </c>
      <c r="AA63" s="202" t="n">
        <f aca="false">IF(ISERROR(J63/$U63),0,J63/$U63)</f>
        <v>0</v>
      </c>
      <c r="AB63" s="202" t="n">
        <f aca="false">SUM(V63:AA63)</f>
        <v>0</v>
      </c>
      <c r="AC63" s="199" t="n">
        <f aca="false">IF(ISERROR(L63/$U63),0,L63/$U63)</f>
        <v>19155023.3541871</v>
      </c>
    </row>
    <row r="64" customFormat="false" ht="19.4" hidden="false" customHeight="false" outlineLevel="0" collapsed="false">
      <c r="A64" s="195" t="s">
        <v>216</v>
      </c>
      <c r="B64" s="116" t="s">
        <v>135</v>
      </c>
      <c r="C64" s="196" t="s">
        <v>292</v>
      </c>
      <c r="D64" s="222" t="s">
        <v>293</v>
      </c>
      <c r="E64" s="338" t="n">
        <v>0</v>
      </c>
      <c r="F64" s="338" t="n">
        <v>0</v>
      </c>
      <c r="G64" s="338" t="n">
        <v>0</v>
      </c>
      <c r="H64" s="338" t="n">
        <v>0</v>
      </c>
      <c r="I64" s="338" t="n">
        <v>0</v>
      </c>
      <c r="J64" s="338" t="n">
        <v>0</v>
      </c>
      <c r="K64" s="199" t="n">
        <f aca="false">SUM(E64:J64)</f>
        <v>0</v>
      </c>
      <c r="L64" s="338" t="n">
        <v>0</v>
      </c>
      <c r="P64" s="223" t="n">
        <f aca="false">K64/$K$20</f>
        <v>0</v>
      </c>
      <c r="Q64" s="239" t="n">
        <f aca="false">RANK(P64,$P$24:$P$165)</f>
        <v>33</v>
      </c>
      <c r="R64" s="225" t="n">
        <f aca="false">L64/$L$20</f>
        <v>0</v>
      </c>
      <c r="S64" s="224" t="n">
        <f aca="false">RANK(R64,$R$24:$R$165)</f>
        <v>48</v>
      </c>
      <c r="U64" s="226" t="n">
        <f aca="false">VLOOKUP(D64,DVactu!$A$2:$D$198,4,0)</f>
        <v>1.96153846153846</v>
      </c>
      <c r="V64" s="202" t="n">
        <f aca="false">IF(ISERROR(E64/$U64),0,E64/$U64)</f>
        <v>0</v>
      </c>
      <c r="W64" s="202" t="n">
        <f aca="false">IF(ISERROR(F64/$U64),0,F64/$U64)</f>
        <v>0</v>
      </c>
      <c r="X64" s="202" t="n">
        <f aca="false">IF(ISERROR(G64/$U64),0,G64/$U64)</f>
        <v>0</v>
      </c>
      <c r="Y64" s="202" t="n">
        <f aca="false">IF(ISERROR(H64/$U64),0,H64/$U64)</f>
        <v>0</v>
      </c>
      <c r="Z64" s="202" t="n">
        <f aca="false">IF(ISERROR(I64/$U64),0,I64/$U64)</f>
        <v>0</v>
      </c>
      <c r="AA64" s="202" t="n">
        <f aca="false">IF(ISERROR(J64/$U64),0,J64/$U64)</f>
        <v>0</v>
      </c>
      <c r="AB64" s="202" t="n">
        <f aca="false">SUM(V64:AA64)</f>
        <v>0</v>
      </c>
      <c r="AC64" s="199" t="n">
        <f aca="false">IF(ISERROR(L64/$U64),0,L64/$U64)</f>
        <v>0</v>
      </c>
    </row>
    <row r="65" customFormat="false" ht="12.8" hidden="false" customHeight="false" outlineLevel="0" collapsed="false">
      <c r="A65" s="195" t="s">
        <v>216</v>
      </c>
      <c r="B65" s="116" t="s">
        <v>135</v>
      </c>
      <c r="C65" s="196" t="s">
        <v>1336</v>
      </c>
      <c r="D65" s="222" t="s">
        <v>295</v>
      </c>
      <c r="E65" s="338" t="n">
        <v>0</v>
      </c>
      <c r="F65" s="338" t="n">
        <v>0</v>
      </c>
      <c r="G65" s="338" t="n">
        <v>0</v>
      </c>
      <c r="H65" s="338" t="n">
        <v>0</v>
      </c>
      <c r="I65" s="338" t="n">
        <v>0</v>
      </c>
      <c r="J65" s="338" t="n">
        <v>0</v>
      </c>
      <c r="K65" s="199" t="n">
        <f aca="false">SUM(E65:J65)</f>
        <v>0</v>
      </c>
      <c r="L65" s="338" t="n">
        <v>0</v>
      </c>
      <c r="P65" s="223"/>
      <c r="Q65" s="239"/>
      <c r="R65" s="225"/>
      <c r="S65" s="224"/>
      <c r="U65" s="226" t="n">
        <f aca="false">VLOOKUP(D65,DVactu!$A$2:$D$198,4,0)</f>
        <v>1</v>
      </c>
      <c r="V65" s="202" t="n">
        <f aca="false">IF(ISERROR(E65/$U65),0,E65/$U65)</f>
        <v>0</v>
      </c>
      <c r="W65" s="202" t="n">
        <f aca="false">IF(ISERROR(F65/$U65),0,F65/$U65)</f>
        <v>0</v>
      </c>
      <c r="X65" s="202" t="n">
        <f aca="false">IF(ISERROR(G65/$U65),0,G65/$U65)</f>
        <v>0</v>
      </c>
      <c r="Y65" s="202" t="n">
        <f aca="false">IF(ISERROR(H65/$U65),0,H65/$U65)</f>
        <v>0</v>
      </c>
      <c r="Z65" s="202" t="n">
        <f aca="false">IF(ISERROR(I65/$U65),0,I65/$U65)</f>
        <v>0</v>
      </c>
      <c r="AA65" s="202" t="n">
        <f aca="false">IF(ISERROR(J65/$U65),0,J65/$U65)</f>
        <v>0</v>
      </c>
      <c r="AB65" s="202"/>
      <c r="AC65" s="199"/>
    </row>
    <row r="66" customFormat="false" ht="14.65" hidden="false" customHeight="false" outlineLevel="0" collapsed="false">
      <c r="A66" s="195" t="s">
        <v>216</v>
      </c>
      <c r="B66" s="116" t="s">
        <v>142</v>
      </c>
      <c r="C66" s="196" t="s">
        <v>296</v>
      </c>
      <c r="D66" s="222" t="s">
        <v>297</v>
      </c>
      <c r="E66" s="338" t="n">
        <v>0</v>
      </c>
      <c r="F66" s="338" t="n">
        <v>0</v>
      </c>
      <c r="G66" s="338" t="n">
        <v>0</v>
      </c>
      <c r="H66" s="338" t="n">
        <v>0</v>
      </c>
      <c r="I66" s="338" t="n">
        <v>0</v>
      </c>
      <c r="J66" s="338" t="n">
        <v>0</v>
      </c>
      <c r="K66" s="199" t="n">
        <f aca="false">SUM(E66:J66)</f>
        <v>0</v>
      </c>
      <c r="L66" s="338" t="n">
        <v>0</v>
      </c>
      <c r="P66" s="223" t="n">
        <f aca="false">K66/$K$20</f>
        <v>0</v>
      </c>
      <c r="Q66" s="239" t="n">
        <f aca="false">RANK(P66,$P$24:$P$165)</f>
        <v>33</v>
      </c>
      <c r="R66" s="225" t="n">
        <f aca="false">L66/$L$20</f>
        <v>0</v>
      </c>
      <c r="S66" s="224" t="n">
        <f aca="false">RANK(R66,$R$24:$R$165)</f>
        <v>48</v>
      </c>
      <c r="U66" s="226" t="e">
        <f aca="false">VLOOKUP(D66,DVactu!$A$2:$D$198,4,0)</f>
        <v>#N/A</v>
      </c>
      <c r="V66" s="202" t="n">
        <f aca="false">IF(ISERROR(E66/$U66),0,E66/$U66)</f>
        <v>0</v>
      </c>
      <c r="W66" s="202" t="n">
        <f aca="false">IF(ISERROR(F66/$U66),0,F66/$U66)</f>
        <v>0</v>
      </c>
      <c r="X66" s="202" t="n">
        <f aca="false">IF(ISERROR(G66/$U66),0,G66/$U66)</f>
        <v>0</v>
      </c>
      <c r="Y66" s="202" t="n">
        <f aca="false">IF(ISERROR(H66/$U66),0,H66/$U66)</f>
        <v>0</v>
      </c>
      <c r="Z66" s="202" t="n">
        <f aca="false">IF(ISERROR(I66/$U66),0,I66/$U66)</f>
        <v>0</v>
      </c>
      <c r="AA66" s="202" t="n">
        <f aca="false">IF(ISERROR(J66/$U66),0,J66/$U66)</f>
        <v>0</v>
      </c>
      <c r="AB66" s="202" t="n">
        <f aca="false">SUM(V66:AA66)</f>
        <v>0</v>
      </c>
      <c r="AC66" s="199" t="n">
        <f aca="false">IF(ISERROR(L66/$U66),0,L66/$U66)</f>
        <v>0</v>
      </c>
    </row>
    <row r="67" customFormat="false" ht="14.65" hidden="false" customHeight="false" outlineLevel="0" collapsed="false">
      <c r="A67" s="195" t="s">
        <v>216</v>
      </c>
      <c r="B67" s="116" t="s">
        <v>142</v>
      </c>
      <c r="C67" s="196" t="s">
        <v>298</v>
      </c>
      <c r="D67" s="222" t="s">
        <v>299</v>
      </c>
      <c r="E67" s="338" t="n">
        <v>0</v>
      </c>
      <c r="F67" s="338" t="n">
        <v>0</v>
      </c>
      <c r="G67" s="338" t="n">
        <v>0</v>
      </c>
      <c r="H67" s="338" t="n">
        <v>0</v>
      </c>
      <c r="I67" s="338" t="n">
        <v>0</v>
      </c>
      <c r="J67" s="338" t="n">
        <v>0</v>
      </c>
      <c r="K67" s="199" t="n">
        <f aca="false">SUM(E67:J67)</f>
        <v>0</v>
      </c>
      <c r="L67" s="338" t="n">
        <v>0</v>
      </c>
      <c r="P67" s="223" t="n">
        <f aca="false">K67/$K$20</f>
        <v>0</v>
      </c>
      <c r="Q67" s="239" t="n">
        <f aca="false">RANK(P67,$P$24:$P$165)</f>
        <v>33</v>
      </c>
      <c r="R67" s="225" t="n">
        <f aca="false">L67/$L$20</f>
        <v>0</v>
      </c>
      <c r="S67" s="224" t="n">
        <f aca="false">RANK(R67,$R$24:$R$165)</f>
        <v>48</v>
      </c>
      <c r="U67" s="226" t="e">
        <f aca="false">VLOOKUP(D67,DVactu!$A$2:$D$198,4,0)</f>
        <v>#N/A</v>
      </c>
      <c r="V67" s="202" t="n">
        <f aca="false">IF(ISERROR(E67/$U67),0,E67/$U67)</f>
        <v>0</v>
      </c>
      <c r="W67" s="202" t="n">
        <f aca="false">IF(ISERROR(F67/$U67),0,F67/$U67)</f>
        <v>0</v>
      </c>
      <c r="X67" s="202" t="n">
        <f aca="false">IF(ISERROR(G67/$U67),0,G67/$U67)</f>
        <v>0</v>
      </c>
      <c r="Y67" s="202" t="n">
        <f aca="false">IF(ISERROR(H67/$U67),0,H67/$U67)</f>
        <v>0</v>
      </c>
      <c r="Z67" s="202" t="n">
        <f aca="false">IF(ISERROR(I67/$U67),0,I67/$U67)</f>
        <v>0</v>
      </c>
      <c r="AA67" s="202" t="n">
        <f aca="false">IF(ISERROR(J67/$U67),0,J67/$U67)</f>
        <v>0</v>
      </c>
      <c r="AB67" s="202" t="n">
        <f aca="false">SUM(V67:AA67)</f>
        <v>0</v>
      </c>
      <c r="AC67" s="199" t="n">
        <f aca="false">IF(ISERROR(L67/$U67),0,L67/$U67)</f>
        <v>0</v>
      </c>
    </row>
    <row r="68" customFormat="false" ht="14.65" hidden="false" customHeight="false" outlineLevel="0" collapsed="false">
      <c r="A68" s="195" t="s">
        <v>216</v>
      </c>
      <c r="B68" s="116" t="s">
        <v>142</v>
      </c>
      <c r="C68" s="196" t="s">
        <v>300</v>
      </c>
      <c r="D68" s="222" t="s">
        <v>301</v>
      </c>
      <c r="E68" s="338" t="n">
        <v>0</v>
      </c>
      <c r="F68" s="338" t="n">
        <v>0</v>
      </c>
      <c r="G68" s="338" t="n">
        <v>0</v>
      </c>
      <c r="H68" s="338" t="n">
        <v>0</v>
      </c>
      <c r="I68" s="338" t="n">
        <v>0</v>
      </c>
      <c r="J68" s="338" t="n">
        <v>0</v>
      </c>
      <c r="K68" s="199" t="n">
        <f aca="false">SUM(E68:J68)</f>
        <v>0</v>
      </c>
      <c r="L68" s="338" t="n">
        <v>0</v>
      </c>
      <c r="P68" s="223" t="n">
        <f aca="false">K68/$K$20</f>
        <v>0</v>
      </c>
      <c r="Q68" s="239" t="n">
        <f aca="false">RANK(P68,$P$24:$P$165)</f>
        <v>33</v>
      </c>
      <c r="R68" s="225" t="n">
        <f aca="false">L68/$L$20</f>
        <v>0</v>
      </c>
      <c r="S68" s="224" t="n">
        <f aca="false">RANK(R68,$R$24:$R$165)</f>
        <v>48</v>
      </c>
      <c r="U68" s="226" t="e">
        <f aca="false">VLOOKUP(D68,DVactu!$A$2:$D$198,4,0)</f>
        <v>#N/A</v>
      </c>
      <c r="V68" s="202" t="n">
        <f aca="false">IF(ISERROR(E68/$U68),0,E68/$U68)</f>
        <v>0</v>
      </c>
      <c r="W68" s="202" t="n">
        <f aca="false">IF(ISERROR(F68/$U68),0,F68/$U68)</f>
        <v>0</v>
      </c>
      <c r="X68" s="202" t="n">
        <f aca="false">IF(ISERROR(G68/$U68),0,G68/$U68)</f>
        <v>0</v>
      </c>
      <c r="Y68" s="202" t="n">
        <f aca="false">IF(ISERROR(H68/$U68),0,H68/$U68)</f>
        <v>0</v>
      </c>
      <c r="Z68" s="202" t="n">
        <f aca="false">IF(ISERROR(I68/$U68),0,I68/$U68)</f>
        <v>0</v>
      </c>
      <c r="AA68" s="202" t="n">
        <f aca="false">IF(ISERROR(J68/$U68),0,J68/$U68)</f>
        <v>0</v>
      </c>
      <c r="AB68" s="202" t="n">
        <f aca="false">SUM(V68:AA68)</f>
        <v>0</v>
      </c>
      <c r="AC68" s="199" t="n">
        <f aca="false">IF(ISERROR(L68/$U68),0,L68/$U68)</f>
        <v>0</v>
      </c>
    </row>
    <row r="69" customFormat="false" ht="14.65" hidden="false" customHeight="false" outlineLevel="0" collapsed="false">
      <c r="A69" s="195" t="s">
        <v>216</v>
      </c>
      <c r="B69" s="116" t="s">
        <v>142</v>
      </c>
      <c r="C69" s="196" t="s">
        <v>302</v>
      </c>
      <c r="D69" s="222" t="s">
        <v>303</v>
      </c>
      <c r="E69" s="338" t="n">
        <v>0</v>
      </c>
      <c r="F69" s="338" t="n">
        <v>0</v>
      </c>
      <c r="G69" s="338" t="n">
        <v>0</v>
      </c>
      <c r="H69" s="338" t="n">
        <v>0</v>
      </c>
      <c r="I69" s="338" t="n">
        <v>0</v>
      </c>
      <c r="J69" s="338" t="n">
        <v>0</v>
      </c>
      <c r="K69" s="199" t="n">
        <f aca="false">SUM(E69:J69)</f>
        <v>0</v>
      </c>
      <c r="L69" s="338" t="n">
        <v>0</v>
      </c>
      <c r="P69" s="223" t="n">
        <f aca="false">K69/$K$20</f>
        <v>0</v>
      </c>
      <c r="Q69" s="239" t="n">
        <f aca="false">RANK(P69,$P$24:$P$165)</f>
        <v>33</v>
      </c>
      <c r="R69" s="225" t="n">
        <f aca="false">L69/$L$20</f>
        <v>0</v>
      </c>
      <c r="S69" s="224" t="n">
        <f aca="false">RANK(R69,$R$24:$R$165)</f>
        <v>48</v>
      </c>
      <c r="U69" s="226" t="e">
        <f aca="false">VLOOKUP(D69,DVactu!$A$2:$D$198,4,0)</f>
        <v>#N/A</v>
      </c>
      <c r="V69" s="202" t="n">
        <f aca="false">IF(ISERROR(E69/$U69),0,E69/$U69)</f>
        <v>0</v>
      </c>
      <c r="W69" s="202" t="n">
        <f aca="false">IF(ISERROR(F69/$U69),0,F69/$U69)</f>
        <v>0</v>
      </c>
      <c r="X69" s="202" t="n">
        <f aca="false">IF(ISERROR(G69/$U69),0,G69/$U69)</f>
        <v>0</v>
      </c>
      <c r="Y69" s="202" t="n">
        <f aca="false">IF(ISERROR(H69/$U69),0,H69/$U69)</f>
        <v>0</v>
      </c>
      <c r="Z69" s="202" t="n">
        <f aca="false">IF(ISERROR(I69/$U69),0,I69/$U69)</f>
        <v>0</v>
      </c>
      <c r="AA69" s="202" t="n">
        <f aca="false">IF(ISERROR(J69/$U69),0,J69/$U69)</f>
        <v>0</v>
      </c>
      <c r="AB69" s="202" t="n">
        <f aca="false">SUM(V69:AA69)</f>
        <v>0</v>
      </c>
      <c r="AC69" s="199" t="n">
        <f aca="false">IF(ISERROR(L69/$U69),0,L69/$U69)</f>
        <v>0</v>
      </c>
    </row>
    <row r="70" customFormat="false" ht="14.65" hidden="false" customHeight="false" outlineLevel="0" collapsed="false">
      <c r="A70" s="195" t="s">
        <v>216</v>
      </c>
      <c r="B70" s="116" t="s">
        <v>142</v>
      </c>
      <c r="C70" s="196" t="s">
        <v>304</v>
      </c>
      <c r="D70" s="222" t="s">
        <v>305</v>
      </c>
      <c r="E70" s="338" t="n">
        <v>0</v>
      </c>
      <c r="F70" s="338" t="n">
        <v>0</v>
      </c>
      <c r="G70" s="338" t="n">
        <v>0</v>
      </c>
      <c r="H70" s="338" t="n">
        <v>0</v>
      </c>
      <c r="I70" s="338" t="n">
        <v>0</v>
      </c>
      <c r="J70" s="338" t="n">
        <v>0</v>
      </c>
      <c r="K70" s="199" t="n">
        <f aca="false">SUM(E70:J70)</f>
        <v>0</v>
      </c>
      <c r="L70" s="338" t="n">
        <v>0</v>
      </c>
      <c r="P70" s="223" t="n">
        <f aca="false">K70/$K$20</f>
        <v>0</v>
      </c>
      <c r="Q70" s="239" t="n">
        <f aca="false">RANK(P70,$P$24:$P$165)</f>
        <v>33</v>
      </c>
      <c r="R70" s="225" t="n">
        <f aca="false">L70/$L$20</f>
        <v>0</v>
      </c>
      <c r="S70" s="224" t="n">
        <f aca="false">RANK(R70,$R$24:$R$165)</f>
        <v>48</v>
      </c>
      <c r="U70" s="226" t="e">
        <f aca="false">VLOOKUP(D70,DVactu!$A$2:$D$198,4,0)</f>
        <v>#N/A</v>
      </c>
      <c r="V70" s="202" t="n">
        <f aca="false">IF(ISERROR(E70/$U70),0,E70/$U70)</f>
        <v>0</v>
      </c>
      <c r="W70" s="202" t="n">
        <f aca="false">IF(ISERROR(F70/$U70),0,F70/$U70)</f>
        <v>0</v>
      </c>
      <c r="X70" s="202" t="n">
        <f aca="false">IF(ISERROR(G70/$U70),0,G70/$U70)</f>
        <v>0</v>
      </c>
      <c r="Y70" s="202" t="n">
        <f aca="false">IF(ISERROR(H70/$U70),0,H70/$U70)</f>
        <v>0</v>
      </c>
      <c r="Z70" s="202" t="n">
        <f aca="false">IF(ISERROR(I70/$U70),0,I70/$U70)</f>
        <v>0</v>
      </c>
      <c r="AA70" s="202" t="n">
        <f aca="false">IF(ISERROR(J70/$U70),0,J70/$U70)</f>
        <v>0</v>
      </c>
      <c r="AB70" s="202" t="n">
        <f aca="false">SUM(V70:AA70)</f>
        <v>0</v>
      </c>
      <c r="AC70" s="199" t="n">
        <f aca="false">IF(ISERROR(L70/$U70),0,L70/$U70)</f>
        <v>0</v>
      </c>
    </row>
    <row r="71" customFormat="false" ht="14.65" hidden="false" customHeight="false" outlineLevel="0" collapsed="false">
      <c r="A71" s="195" t="s">
        <v>216</v>
      </c>
      <c r="B71" s="116" t="s">
        <v>142</v>
      </c>
      <c r="C71" s="196" t="s">
        <v>306</v>
      </c>
      <c r="D71" s="222" t="s">
        <v>307</v>
      </c>
      <c r="E71" s="338" t="n">
        <v>0</v>
      </c>
      <c r="F71" s="338" t="n">
        <v>0</v>
      </c>
      <c r="G71" s="338" t="n">
        <v>0</v>
      </c>
      <c r="H71" s="338" t="n">
        <v>0</v>
      </c>
      <c r="I71" s="338" t="n">
        <v>0</v>
      </c>
      <c r="J71" s="338" t="n">
        <v>0</v>
      </c>
      <c r="K71" s="199" t="n">
        <f aca="false">SUM(E71:J71)</f>
        <v>0</v>
      </c>
      <c r="L71" s="338" t="n">
        <v>0</v>
      </c>
      <c r="P71" s="223" t="n">
        <f aca="false">K71/$K$20</f>
        <v>0</v>
      </c>
      <c r="Q71" s="239" t="n">
        <f aca="false">RANK(P71,$P$24:$P$165)</f>
        <v>33</v>
      </c>
      <c r="R71" s="225" t="n">
        <f aca="false">L71/$L$20</f>
        <v>0</v>
      </c>
      <c r="S71" s="224" t="n">
        <f aca="false">RANK(R71,$R$24:$R$165)</f>
        <v>48</v>
      </c>
      <c r="U71" s="226" t="e">
        <f aca="false">VLOOKUP(D71,DVactu!$A$2:$D$198,4,0)</f>
        <v>#N/A</v>
      </c>
      <c r="V71" s="202" t="n">
        <f aca="false">IF(ISERROR(E71/$U71),0,E71/$U71)</f>
        <v>0</v>
      </c>
      <c r="W71" s="202" t="n">
        <f aca="false">IF(ISERROR(F71/$U71),0,F71/$U71)</f>
        <v>0</v>
      </c>
      <c r="X71" s="202" t="n">
        <f aca="false">IF(ISERROR(G71/$U71),0,G71/$U71)</f>
        <v>0</v>
      </c>
      <c r="Y71" s="202" t="n">
        <f aca="false">IF(ISERROR(H71/$U71),0,H71/$U71)</f>
        <v>0</v>
      </c>
      <c r="Z71" s="202" t="n">
        <f aca="false">IF(ISERROR(I71/$U71),0,I71/$U71)</f>
        <v>0</v>
      </c>
      <c r="AA71" s="202" t="n">
        <f aca="false">IF(ISERROR(J71/$U71),0,J71/$U71)</f>
        <v>0</v>
      </c>
      <c r="AB71" s="202" t="n">
        <f aca="false">SUM(V71:AA71)</f>
        <v>0</v>
      </c>
      <c r="AC71" s="199" t="n">
        <f aca="false">IF(ISERROR(L71/$U71),0,L71/$U71)</f>
        <v>0</v>
      </c>
    </row>
    <row r="72" customFormat="false" ht="14.65" hidden="false" customHeight="false" outlineLevel="0" collapsed="false">
      <c r="A72" s="195" t="s">
        <v>216</v>
      </c>
      <c r="B72" s="116" t="s">
        <v>142</v>
      </c>
      <c r="C72" s="196" t="s">
        <v>308</v>
      </c>
      <c r="D72" s="222" t="s">
        <v>309</v>
      </c>
      <c r="E72" s="338" t="n">
        <v>0</v>
      </c>
      <c r="F72" s="338" t="n">
        <v>0</v>
      </c>
      <c r="G72" s="338" t="n">
        <v>0</v>
      </c>
      <c r="H72" s="338" t="n">
        <v>0</v>
      </c>
      <c r="I72" s="338" t="n">
        <v>0</v>
      </c>
      <c r="J72" s="338" t="n">
        <v>0</v>
      </c>
      <c r="K72" s="199" t="n">
        <f aca="false">SUM(E72:J72)</f>
        <v>0</v>
      </c>
      <c r="L72" s="338" t="n">
        <v>0</v>
      </c>
      <c r="P72" s="223" t="n">
        <f aca="false">K72/$K$20</f>
        <v>0</v>
      </c>
      <c r="Q72" s="239" t="n">
        <f aca="false">RANK(P72,$P$24:$P$165)</f>
        <v>33</v>
      </c>
      <c r="R72" s="225" t="n">
        <f aca="false">L72/$L$20</f>
        <v>0</v>
      </c>
      <c r="S72" s="224" t="n">
        <f aca="false">RANK(R72,$R$24:$R$165)</f>
        <v>48</v>
      </c>
      <c r="U72" s="226" t="e">
        <f aca="false">VLOOKUP(D72,DVactu!$A$2:$D$198,4,0)</f>
        <v>#N/A</v>
      </c>
      <c r="V72" s="202" t="n">
        <f aca="false">IF(ISERROR(E72/$U72),0,E72/$U72)</f>
        <v>0</v>
      </c>
      <c r="W72" s="202" t="n">
        <f aca="false">IF(ISERROR(F72/$U72),0,F72/$U72)</f>
        <v>0</v>
      </c>
      <c r="X72" s="202" t="n">
        <f aca="false">IF(ISERROR(G72/$U72),0,G72/$U72)</f>
        <v>0</v>
      </c>
      <c r="Y72" s="202" t="n">
        <f aca="false">IF(ISERROR(H72/$U72),0,H72/$U72)</f>
        <v>0</v>
      </c>
      <c r="Z72" s="202" t="n">
        <f aca="false">IF(ISERROR(I72/$U72),0,I72/$U72)</f>
        <v>0</v>
      </c>
      <c r="AA72" s="202" t="n">
        <f aca="false">IF(ISERROR(J72/$U72),0,J72/$U72)</f>
        <v>0</v>
      </c>
      <c r="AB72" s="202" t="n">
        <f aca="false">SUM(V72:AA72)</f>
        <v>0</v>
      </c>
      <c r="AC72" s="199" t="n">
        <f aca="false">IF(ISERROR(L72/$U72),0,L72/$U72)</f>
        <v>0</v>
      </c>
    </row>
    <row r="73" customFormat="false" ht="14.65" hidden="false" customHeight="false" outlineLevel="0" collapsed="false">
      <c r="A73" s="195" t="s">
        <v>216</v>
      </c>
      <c r="B73" s="116" t="s">
        <v>142</v>
      </c>
      <c r="C73" s="196" t="s">
        <v>310</v>
      </c>
      <c r="D73" s="222" t="s">
        <v>311</v>
      </c>
      <c r="E73" s="338" t="n">
        <v>0</v>
      </c>
      <c r="F73" s="338" t="n">
        <v>0</v>
      </c>
      <c r="G73" s="338" t="n">
        <v>0</v>
      </c>
      <c r="H73" s="338" t="n">
        <v>0</v>
      </c>
      <c r="I73" s="338" t="n">
        <v>0</v>
      </c>
      <c r="J73" s="338" t="n">
        <v>0</v>
      </c>
      <c r="K73" s="199" t="n">
        <f aca="false">SUM(E73:J73)</f>
        <v>0</v>
      </c>
      <c r="L73" s="338" t="n">
        <v>0</v>
      </c>
      <c r="P73" s="223" t="n">
        <f aca="false">K73/$K$20</f>
        <v>0</v>
      </c>
      <c r="Q73" s="239" t="n">
        <f aca="false">RANK(P73,$P$24:$P$165)</f>
        <v>33</v>
      </c>
      <c r="R73" s="225" t="n">
        <f aca="false">L73/$L$20</f>
        <v>0</v>
      </c>
      <c r="S73" s="224" t="n">
        <f aca="false">RANK(R73,$R$24:$R$165)</f>
        <v>48</v>
      </c>
      <c r="U73" s="226" t="e">
        <f aca="false">VLOOKUP(D73,DVactu!$A$2:$D$198,4,0)</f>
        <v>#N/A</v>
      </c>
      <c r="V73" s="202" t="n">
        <f aca="false">IF(ISERROR(E73/$U73),0,E73/$U73)</f>
        <v>0</v>
      </c>
      <c r="W73" s="202" t="n">
        <f aca="false">IF(ISERROR(F73/$U73),0,F73/$U73)</f>
        <v>0</v>
      </c>
      <c r="X73" s="202" t="n">
        <f aca="false">IF(ISERROR(G73/$U73),0,G73/$U73)</f>
        <v>0</v>
      </c>
      <c r="Y73" s="202" t="n">
        <f aca="false">IF(ISERROR(H73/$U73),0,H73/$U73)</f>
        <v>0</v>
      </c>
      <c r="Z73" s="202" t="n">
        <f aca="false">IF(ISERROR(I73/$U73),0,I73/$U73)</f>
        <v>0</v>
      </c>
      <c r="AA73" s="202" t="n">
        <f aca="false">IF(ISERROR(J73/$U73),0,J73/$U73)</f>
        <v>0</v>
      </c>
      <c r="AB73" s="202" t="n">
        <f aca="false">SUM(V73:AA73)</f>
        <v>0</v>
      </c>
      <c r="AC73" s="199" t="n">
        <f aca="false">IF(ISERROR(L73/$U73),0,L73/$U73)</f>
        <v>0</v>
      </c>
    </row>
    <row r="74" customFormat="false" ht="14.65" hidden="false" customHeight="false" outlineLevel="0" collapsed="false">
      <c r="A74" s="195" t="s">
        <v>216</v>
      </c>
      <c r="B74" s="116" t="s">
        <v>142</v>
      </c>
      <c r="C74" s="196" t="s">
        <v>312</v>
      </c>
      <c r="D74" s="222" t="s">
        <v>313</v>
      </c>
      <c r="E74" s="338" t="n">
        <v>0</v>
      </c>
      <c r="F74" s="338" t="n">
        <v>0</v>
      </c>
      <c r="G74" s="338" t="n">
        <v>0</v>
      </c>
      <c r="H74" s="338" t="n">
        <v>0</v>
      </c>
      <c r="I74" s="338" t="n">
        <v>0</v>
      </c>
      <c r="J74" s="338" t="n">
        <v>0</v>
      </c>
      <c r="K74" s="199" t="n">
        <f aca="false">SUM(E74:J74)</f>
        <v>0</v>
      </c>
      <c r="L74" s="338" t="n">
        <v>0</v>
      </c>
      <c r="P74" s="223" t="n">
        <f aca="false">K74/$K$20</f>
        <v>0</v>
      </c>
      <c r="Q74" s="239" t="n">
        <f aca="false">RANK(P74,$P$24:$P$165)</f>
        <v>33</v>
      </c>
      <c r="R74" s="225" t="n">
        <f aca="false">L74/$L$20</f>
        <v>0</v>
      </c>
      <c r="S74" s="224" t="n">
        <f aca="false">RANK(R74,$R$24:$R$165)</f>
        <v>48</v>
      </c>
      <c r="U74" s="226" t="e">
        <f aca="false">VLOOKUP(D74,DVactu!$A$2:$D$198,4,0)</f>
        <v>#N/A</v>
      </c>
      <c r="V74" s="202" t="n">
        <f aca="false">IF(ISERROR(E74/$U74),0,E74/$U74)</f>
        <v>0</v>
      </c>
      <c r="W74" s="202" t="n">
        <f aca="false">IF(ISERROR(F74/$U74),0,F74/$U74)</f>
        <v>0</v>
      </c>
      <c r="X74" s="202" t="n">
        <f aca="false">IF(ISERROR(G74/$U74),0,G74/$U74)</f>
        <v>0</v>
      </c>
      <c r="Y74" s="202" t="n">
        <f aca="false">IF(ISERROR(H74/$U74),0,H74/$U74)</f>
        <v>0</v>
      </c>
      <c r="Z74" s="202" t="n">
        <f aca="false">IF(ISERROR(I74/$U74),0,I74/$U74)</f>
        <v>0</v>
      </c>
      <c r="AA74" s="202" t="n">
        <f aca="false">IF(ISERROR(J74/$U74),0,J74/$U74)</f>
        <v>0</v>
      </c>
      <c r="AB74" s="202" t="n">
        <f aca="false">SUM(V74:AA74)</f>
        <v>0</v>
      </c>
      <c r="AC74" s="199" t="n">
        <f aca="false">IF(ISERROR(L74/$U74),0,L74/$U74)</f>
        <v>0</v>
      </c>
    </row>
    <row r="75" customFormat="false" ht="14.65" hidden="false" customHeight="false" outlineLevel="0" collapsed="false">
      <c r="A75" s="195" t="s">
        <v>216</v>
      </c>
      <c r="B75" s="116" t="s">
        <v>142</v>
      </c>
      <c r="C75" s="196" t="s">
        <v>314</v>
      </c>
      <c r="D75" s="222" t="s">
        <v>315</v>
      </c>
      <c r="E75" s="338" t="n">
        <v>0</v>
      </c>
      <c r="F75" s="338" t="n">
        <v>0</v>
      </c>
      <c r="G75" s="338" t="n">
        <v>0</v>
      </c>
      <c r="H75" s="338" t="n">
        <v>0</v>
      </c>
      <c r="I75" s="338" t="n">
        <v>0</v>
      </c>
      <c r="J75" s="338" t="n">
        <v>0</v>
      </c>
      <c r="K75" s="199" t="n">
        <f aca="false">SUM(E75:J75)</f>
        <v>0</v>
      </c>
      <c r="L75" s="338" t="n">
        <v>0</v>
      </c>
      <c r="P75" s="223" t="n">
        <f aca="false">K75/$K$20</f>
        <v>0</v>
      </c>
      <c r="Q75" s="239" t="n">
        <f aca="false">RANK(P75,$P$24:$P$165)</f>
        <v>33</v>
      </c>
      <c r="R75" s="225" t="n">
        <f aca="false">L75/$L$20</f>
        <v>0</v>
      </c>
      <c r="S75" s="224" t="n">
        <f aca="false">RANK(R75,$R$24:$R$165)</f>
        <v>48</v>
      </c>
      <c r="U75" s="226" t="e">
        <f aca="false">VLOOKUP(D75,DVactu!$A$2:$D$198,4,0)</f>
        <v>#N/A</v>
      </c>
      <c r="V75" s="202" t="n">
        <f aca="false">IF(ISERROR(E75/$U75),0,E75/$U75)</f>
        <v>0</v>
      </c>
      <c r="W75" s="202" t="n">
        <f aca="false">IF(ISERROR(F75/$U75),0,F75/$U75)</f>
        <v>0</v>
      </c>
      <c r="X75" s="202" t="n">
        <f aca="false">IF(ISERROR(G75/$U75),0,G75/$U75)</f>
        <v>0</v>
      </c>
      <c r="Y75" s="202" t="n">
        <f aca="false">IF(ISERROR(H75/$U75),0,H75/$U75)</f>
        <v>0</v>
      </c>
      <c r="Z75" s="202" t="n">
        <f aca="false">IF(ISERROR(I75/$U75),0,I75/$U75)</f>
        <v>0</v>
      </c>
      <c r="AA75" s="202" t="n">
        <f aca="false">IF(ISERROR(J75/$U75),0,J75/$U75)</f>
        <v>0</v>
      </c>
      <c r="AB75" s="202" t="n">
        <f aca="false">SUM(V75:AA75)</f>
        <v>0</v>
      </c>
      <c r="AC75" s="199" t="n">
        <f aca="false">IF(ISERROR(L75/$U75),0,L75/$U75)</f>
        <v>0</v>
      </c>
    </row>
    <row r="76" customFormat="false" ht="14.65" hidden="false" customHeight="false" outlineLevel="0" collapsed="false">
      <c r="A76" s="195" t="s">
        <v>216</v>
      </c>
      <c r="B76" s="116" t="s">
        <v>142</v>
      </c>
      <c r="C76" s="196" t="s">
        <v>316</v>
      </c>
      <c r="D76" s="222" t="s">
        <v>317</v>
      </c>
      <c r="E76" s="338" t="n">
        <v>0</v>
      </c>
      <c r="F76" s="338" t="n">
        <v>0</v>
      </c>
      <c r="G76" s="338" t="n">
        <v>0</v>
      </c>
      <c r="H76" s="338" t="n">
        <v>0</v>
      </c>
      <c r="I76" s="338" t="n">
        <v>0</v>
      </c>
      <c r="J76" s="338" t="n">
        <v>0</v>
      </c>
      <c r="K76" s="199" t="n">
        <f aca="false">SUM(E76:J76)</f>
        <v>0</v>
      </c>
      <c r="L76" s="338" t="n">
        <v>0</v>
      </c>
      <c r="P76" s="223" t="n">
        <f aca="false">K76/$K$20</f>
        <v>0</v>
      </c>
      <c r="Q76" s="239" t="n">
        <f aca="false">RANK(P76,$P$24:$P$165)</f>
        <v>33</v>
      </c>
      <c r="R76" s="225" t="n">
        <f aca="false">L76/$L$20</f>
        <v>0</v>
      </c>
      <c r="S76" s="224" t="n">
        <f aca="false">RANK(R76,$R$24:$R$165)</f>
        <v>48</v>
      </c>
      <c r="U76" s="226" t="e">
        <f aca="false">VLOOKUP(D76,DVactu!$A$2:$D$198,4,0)</f>
        <v>#N/A</v>
      </c>
      <c r="V76" s="202" t="n">
        <f aca="false">IF(ISERROR(E76/$U76),0,E76/$U76)</f>
        <v>0</v>
      </c>
      <c r="W76" s="202" t="n">
        <f aca="false">IF(ISERROR(F76/$U76),0,F76/$U76)</f>
        <v>0</v>
      </c>
      <c r="X76" s="202" t="n">
        <f aca="false">IF(ISERROR(G76/$U76),0,G76/$U76)</f>
        <v>0</v>
      </c>
      <c r="Y76" s="202" t="n">
        <f aca="false">IF(ISERROR(H76/$U76),0,H76/$U76)</f>
        <v>0</v>
      </c>
      <c r="Z76" s="202" t="n">
        <f aca="false">IF(ISERROR(I76/$U76),0,I76/$U76)</f>
        <v>0</v>
      </c>
      <c r="AA76" s="202" t="n">
        <f aca="false">IF(ISERROR(J76/$U76),0,J76/$U76)</f>
        <v>0</v>
      </c>
      <c r="AB76" s="202" t="n">
        <f aca="false">SUM(V76:AA76)</f>
        <v>0</v>
      </c>
      <c r="AC76" s="199" t="n">
        <f aca="false">IF(ISERROR(L76/$U76),0,L76/$U76)</f>
        <v>0</v>
      </c>
    </row>
    <row r="77" customFormat="false" ht="14.65" hidden="false" customHeight="false" outlineLevel="0" collapsed="false">
      <c r="A77" s="195" t="s">
        <v>216</v>
      </c>
      <c r="B77" s="116" t="s">
        <v>142</v>
      </c>
      <c r="C77" s="196" t="s">
        <v>318</v>
      </c>
      <c r="D77" s="222" t="s">
        <v>319</v>
      </c>
      <c r="E77" s="338" t="n">
        <v>0</v>
      </c>
      <c r="F77" s="338" t="n">
        <v>0</v>
      </c>
      <c r="G77" s="338" t="n">
        <v>0</v>
      </c>
      <c r="H77" s="338" t="n">
        <v>0</v>
      </c>
      <c r="I77" s="338" t="n">
        <v>0</v>
      </c>
      <c r="J77" s="338" t="n">
        <v>0</v>
      </c>
      <c r="K77" s="199" t="n">
        <f aca="false">SUM(E77:J77)</f>
        <v>0</v>
      </c>
      <c r="L77" s="338" t="n">
        <v>0</v>
      </c>
      <c r="P77" s="223" t="n">
        <f aca="false">K77/$K$20</f>
        <v>0</v>
      </c>
      <c r="Q77" s="239" t="n">
        <f aca="false">RANK(P77,$P$24:$P$165)</f>
        <v>33</v>
      </c>
      <c r="R77" s="225" t="n">
        <f aca="false">L77/$L$20</f>
        <v>0</v>
      </c>
      <c r="S77" s="224" t="n">
        <f aca="false">RANK(R77,$R$24:$R$165)</f>
        <v>48</v>
      </c>
      <c r="U77" s="226" t="e">
        <f aca="false">VLOOKUP(D77,DVactu!$A$2:$D$198,4,0)</f>
        <v>#N/A</v>
      </c>
      <c r="V77" s="202" t="n">
        <f aca="false">IF(ISERROR(E77/$U77),0,E77/$U77)</f>
        <v>0</v>
      </c>
      <c r="W77" s="202" t="n">
        <f aca="false">IF(ISERROR(F77/$U77),0,F77/$U77)</f>
        <v>0</v>
      </c>
      <c r="X77" s="202" t="n">
        <f aca="false">IF(ISERROR(G77/$U77),0,G77/$U77)</f>
        <v>0</v>
      </c>
      <c r="Y77" s="202" t="n">
        <f aca="false">IF(ISERROR(H77/$U77),0,H77/$U77)</f>
        <v>0</v>
      </c>
      <c r="Z77" s="202" t="n">
        <f aca="false">IF(ISERROR(I77/$U77),0,I77/$U77)</f>
        <v>0</v>
      </c>
      <c r="AA77" s="202" t="n">
        <f aca="false">IF(ISERROR(J77/$U77),0,J77/$U77)</f>
        <v>0</v>
      </c>
      <c r="AB77" s="202" t="n">
        <f aca="false">SUM(V77:AA77)</f>
        <v>0</v>
      </c>
      <c r="AC77" s="199" t="n">
        <f aca="false">IF(ISERROR(L77/$U77),0,L77/$U77)</f>
        <v>0</v>
      </c>
    </row>
    <row r="78" customFormat="false" ht="14.65" hidden="false" customHeight="false" outlineLevel="0" collapsed="false">
      <c r="A78" s="195" t="s">
        <v>216</v>
      </c>
      <c r="B78" s="116" t="s">
        <v>142</v>
      </c>
      <c r="C78" s="196" t="s">
        <v>296</v>
      </c>
      <c r="D78" s="222" t="s">
        <v>320</v>
      </c>
      <c r="E78" s="338" t="n">
        <v>0</v>
      </c>
      <c r="F78" s="338" t="n">
        <v>0</v>
      </c>
      <c r="G78" s="338" t="n">
        <v>0</v>
      </c>
      <c r="H78" s="338" t="n">
        <v>27600</v>
      </c>
      <c r="I78" s="338" t="n">
        <v>0</v>
      </c>
      <c r="J78" s="338" t="n">
        <v>48200</v>
      </c>
      <c r="K78" s="199" t="n">
        <f aca="false">SUM(E78:J78)</f>
        <v>75800</v>
      </c>
      <c r="L78" s="338" t="n">
        <v>2324306</v>
      </c>
      <c r="P78" s="223" t="n">
        <f aca="false">K78/$K$20</f>
        <v>2.08846820542929E-005</v>
      </c>
      <c r="Q78" s="239" t="n">
        <f aca="false">RANK(P78,$P$24:$P$165)</f>
        <v>30</v>
      </c>
      <c r="R78" s="225" t="n">
        <f aca="false">L78/$L$20</f>
        <v>1.50821873401046E-005</v>
      </c>
      <c r="S78" s="224" t="n">
        <f aca="false">RANK(R78,$R$24:$R$165)</f>
        <v>43</v>
      </c>
      <c r="U78" s="226" t="n">
        <f aca="false">VLOOKUP(D78,DVactu!$A$2:$D$198,4,0)</f>
        <v>14.1339393987664</v>
      </c>
      <c r="V78" s="202" t="n">
        <f aca="false">IF(ISERROR(E78/$U78),0,E78/$U78)</f>
        <v>0</v>
      </c>
      <c r="W78" s="202" t="n">
        <f aca="false">IF(ISERROR(F78/$U78),0,F78/$U78)</f>
        <v>0</v>
      </c>
      <c r="X78" s="202" t="n">
        <f aca="false">IF(ISERROR(G78/$U78),0,G78/$U78)</f>
        <v>0</v>
      </c>
      <c r="Y78" s="202" t="n">
        <f aca="false">IF(ISERROR(H78/$U78),0,H78/$U78)</f>
        <v>1952.746451029</v>
      </c>
      <c r="Z78" s="202" t="n">
        <f aca="false">IF(ISERROR(I78/$U78),0,I78/$U78)</f>
        <v>0</v>
      </c>
      <c r="AA78" s="202" t="n">
        <f aca="false">IF(ISERROR(J78/$U78),0,J78/$U78)</f>
        <v>3410.23112099991</v>
      </c>
      <c r="AB78" s="202" t="n">
        <f aca="false">SUM(V78:AA78)</f>
        <v>5362.97757202891</v>
      </c>
      <c r="AC78" s="199" t="n">
        <f aca="false">IF(ISERROR(L78/$U78),0,L78/$U78)</f>
        <v>164448.561326283</v>
      </c>
    </row>
    <row r="79" customFormat="false" ht="14.65" hidden="false" customHeight="false" outlineLevel="0" collapsed="false">
      <c r="A79" s="195" t="s">
        <v>216</v>
      </c>
      <c r="B79" s="116" t="s">
        <v>142</v>
      </c>
      <c r="C79" s="196" t="s">
        <v>321</v>
      </c>
      <c r="D79" s="222" t="s">
        <v>322</v>
      </c>
      <c r="E79" s="338" t="n">
        <v>0</v>
      </c>
      <c r="F79" s="338" t="n">
        <v>0</v>
      </c>
      <c r="G79" s="338" t="n">
        <v>0</v>
      </c>
      <c r="H79" s="338" t="n">
        <v>2683106.68</v>
      </c>
      <c r="I79" s="338" t="n">
        <v>0</v>
      </c>
      <c r="J79" s="338" t="n">
        <v>0</v>
      </c>
      <c r="K79" s="199" t="n">
        <f aca="false">SUM(E79:J79)</f>
        <v>2683106.68</v>
      </c>
      <c r="L79" s="338" t="n">
        <v>4191441.6</v>
      </c>
      <c r="P79" s="223" t="n">
        <f aca="false">K79/$K$20</f>
        <v>0.000739258970046827</v>
      </c>
      <c r="Q79" s="239" t="n">
        <f aca="false">RANK(P79,$P$24:$P$165)</f>
        <v>22</v>
      </c>
      <c r="R79" s="225" t="n">
        <f aca="false">L79/$L$20</f>
        <v>2.71978420381429E-005</v>
      </c>
      <c r="S79" s="224" t="n">
        <f aca="false">RANK(R79,$R$24:$R$165)</f>
        <v>39</v>
      </c>
      <c r="U79" s="226" t="n">
        <f aca="false">VLOOKUP(D79,DVactu!$A$2:$D$198,4,0)</f>
        <v>15.0291599470843</v>
      </c>
      <c r="V79" s="202" t="n">
        <f aca="false">IF(ISERROR(E79/$U79),0,E79/$U79)</f>
        <v>0</v>
      </c>
      <c r="W79" s="202" t="n">
        <f aca="false">IF(ISERROR(F79/$U79),0,F79/$U79)</f>
        <v>0</v>
      </c>
      <c r="X79" s="202" t="n">
        <f aca="false">IF(ISERROR(G79/$U79),0,G79/$U79)</f>
        <v>0</v>
      </c>
      <c r="Y79" s="202" t="n">
        <f aca="false">IF(ISERROR(H79/$U79),0,H79/$U79)</f>
        <v>178526.723346273</v>
      </c>
      <c r="Z79" s="202" t="n">
        <f aca="false">IF(ISERROR(I79/$U79),0,I79/$U79)</f>
        <v>0</v>
      </c>
      <c r="AA79" s="202" t="n">
        <f aca="false">IF(ISERROR(J79/$U79),0,J79/$U79)</f>
        <v>0</v>
      </c>
      <c r="AB79" s="202" t="n">
        <f aca="false">SUM(V79:AA79)</f>
        <v>178526.723346273</v>
      </c>
      <c r="AC79" s="199" t="n">
        <f aca="false">IF(ISERROR(L79/$U79),0,L79/$U79)</f>
        <v>278887.284103537</v>
      </c>
    </row>
    <row r="80" customFormat="false" ht="12.8" hidden="false" customHeight="false" outlineLevel="0" collapsed="false">
      <c r="A80" s="238" t="s">
        <v>216</v>
      </c>
      <c r="B80" s="238" t="s">
        <v>142</v>
      </c>
      <c r="C80" s="238" t="s">
        <v>173</v>
      </c>
      <c r="D80" s="228" t="s">
        <v>323</v>
      </c>
      <c r="E80" s="339" t="n">
        <v>10144500</v>
      </c>
      <c r="F80" s="339" t="n">
        <v>9243950</v>
      </c>
      <c r="G80" s="339" t="n">
        <v>8209580</v>
      </c>
      <c r="H80" s="339" t="n">
        <v>44844400</v>
      </c>
      <c r="I80" s="339" t="n">
        <v>26170740</v>
      </c>
      <c r="J80" s="339" t="n">
        <v>45005740</v>
      </c>
      <c r="K80" s="237" t="n">
        <f aca="false">SUM(E80:J80)</f>
        <v>143618910</v>
      </c>
      <c r="L80" s="339" t="n">
        <v>3669097889</v>
      </c>
      <c r="M80" s="145" t="n">
        <f aca="false">K80*$O$15/1000</f>
        <v>1105865.607</v>
      </c>
      <c r="N80" s="145" t="n">
        <f aca="false">L80*$O$15/1000</f>
        <v>28252053.7453</v>
      </c>
      <c r="P80" s="234" t="n">
        <f aca="false">K80/$K$20</f>
        <v>0.0395703861785503</v>
      </c>
      <c r="Q80" s="235" t="n">
        <f aca="false">RANK(P80,$P$24:$P$165)</f>
        <v>7</v>
      </c>
      <c r="R80" s="225" t="n">
        <f aca="false">L80/$L$20</f>
        <v>0.0238084063505753</v>
      </c>
      <c r="S80" s="235" t="n">
        <f aca="false">RANK(R80,$R$24:$R$165)</f>
        <v>6</v>
      </c>
      <c r="U80" s="226" t="n">
        <f aca="false">VLOOKUP(D80,DVactu!$A$2:$D$198,4,0)</f>
        <v>12.652295607854</v>
      </c>
      <c r="V80" s="202" t="n">
        <f aca="false">IF(ISERROR(E80/$U80),0,E80/$U80)</f>
        <v>801791.257050834</v>
      </c>
      <c r="W80" s="202" t="n">
        <f aca="false">IF(ISERROR(F80/$U80),0,F80/$U80)</f>
        <v>730614.450255316</v>
      </c>
      <c r="X80" s="202" t="n">
        <f aca="false">IF(ISERROR(G80/$U80),0,G80/$U80)</f>
        <v>648860.906704065</v>
      </c>
      <c r="Y80" s="202" t="n">
        <f aca="false">IF(ISERROR(H80/$U80),0,H80/$U80)</f>
        <v>3544368.65766577</v>
      </c>
      <c r="Z80" s="202" t="n">
        <f aca="false">IF(ISERROR(I80/$U80),0,I80/$U80)</f>
        <v>2068457.83651738</v>
      </c>
      <c r="AA80" s="202" t="n">
        <f aca="false">IF(ISERROR(J80/$U80),0,J80/$U80)</f>
        <v>3557120.49377525</v>
      </c>
      <c r="AB80" s="202" t="n">
        <f aca="false">SUM(V80:AA80)</f>
        <v>11351213.6019686</v>
      </c>
      <c r="AC80" s="199" t="n">
        <f aca="false">IF(ISERROR(L80/$U80),0,L80/$U80)</f>
        <v>289994638.34234</v>
      </c>
    </row>
    <row r="81" customFormat="false" ht="19.3" hidden="false" customHeight="false" outlineLevel="0" collapsed="false">
      <c r="A81" s="238" t="s">
        <v>216</v>
      </c>
      <c r="B81" s="238" t="s">
        <v>142</v>
      </c>
      <c r="C81" s="238" t="s">
        <v>324</v>
      </c>
      <c r="D81" s="228" t="s">
        <v>325</v>
      </c>
      <c r="E81" s="339" t="n">
        <v>9020748</v>
      </c>
      <c r="F81" s="339" t="n">
        <v>5475150</v>
      </c>
      <c r="G81" s="339" t="n">
        <v>125371396</v>
      </c>
      <c r="H81" s="339" t="n">
        <v>295000774.74</v>
      </c>
      <c r="I81" s="339" t="n">
        <v>100329346</v>
      </c>
      <c r="J81" s="339" t="n">
        <v>36285384</v>
      </c>
      <c r="K81" s="237" t="n">
        <f aca="false">SUM(E81:J81)</f>
        <v>571482798.74</v>
      </c>
      <c r="L81" s="339" t="n">
        <v>11100927322.14</v>
      </c>
      <c r="M81" s="145" t="n">
        <f aca="false">K81*$O$15/1000</f>
        <v>4400417.550298</v>
      </c>
      <c r="N81" s="145" t="n">
        <f aca="false">L81*$O$15/1000</f>
        <v>85477140.380478</v>
      </c>
      <c r="P81" s="234" t="n">
        <f aca="false">K81/$K$20</f>
        <v>0.15745694658552</v>
      </c>
      <c r="Q81" s="235" t="n">
        <f aca="false">RANK(P81,$P$24:$P$165)</f>
        <v>2</v>
      </c>
      <c r="R81" s="225" t="n">
        <f aca="false">L81/$L$20</f>
        <v>0.0720327984015019</v>
      </c>
      <c r="S81" s="235" t="n">
        <f aca="false">RANK(R81,$R$24:$R$165)</f>
        <v>4</v>
      </c>
      <c r="U81" s="226" t="n">
        <f aca="false">VLOOKUP(D81,DVactu!$A$2:$D$198,4,0)</f>
        <v>12.652295607854</v>
      </c>
      <c r="V81" s="339" t="n">
        <f aca="false">IF(ISERROR(E81/$U81),0,E81/$U81)</f>
        <v>712973.224748267</v>
      </c>
      <c r="W81" s="339" t="n">
        <f aca="false">IF(ISERROR(F81/$U81),0,F81/$U81)</f>
        <v>432739.652130896</v>
      </c>
      <c r="X81" s="339" t="n">
        <f aca="false">IF(ISERROR(G81/$U81),0,G81/$U81)</f>
        <v>9908984.09946847</v>
      </c>
      <c r="Y81" s="339" t="n">
        <f aca="false">IF(ISERROR(H81/$U81),0,H81/$U81)</f>
        <v>23315988.1718916</v>
      </c>
      <c r="Z81" s="339" t="n">
        <f aca="false">IF(ISERROR(I81/$U81),0,I81/$U81)</f>
        <v>7929734.5801595</v>
      </c>
      <c r="AA81" s="339" t="n">
        <f aca="false">IF(ISERROR(J81/$U81),0,J81/$U81)</f>
        <v>2867889.36368793</v>
      </c>
      <c r="AB81" s="339" t="n">
        <f aca="false">SUM(V81:AA81)</f>
        <v>45168309.0920867</v>
      </c>
      <c r="AC81" s="237" t="n">
        <f aca="false">IF(ISERROR(L81/$U81),0,L81/$U81)</f>
        <v>877384442.017702</v>
      </c>
    </row>
    <row r="82" customFormat="false" ht="19.3" hidden="false" customHeight="false" outlineLevel="0" collapsed="false">
      <c r="A82" s="238" t="s">
        <v>216</v>
      </c>
      <c r="B82" s="238" t="s">
        <v>142</v>
      </c>
      <c r="C82" s="238" t="s">
        <v>326</v>
      </c>
      <c r="D82" s="228" t="s">
        <v>327</v>
      </c>
      <c r="E82" s="339" t="n">
        <v>0</v>
      </c>
      <c r="F82" s="339" t="n">
        <v>0</v>
      </c>
      <c r="G82" s="339" t="n">
        <v>18340407.01</v>
      </c>
      <c r="H82" s="339" t="n">
        <v>149392649.99</v>
      </c>
      <c r="I82" s="339" t="n">
        <v>0</v>
      </c>
      <c r="J82" s="339" t="n">
        <v>6841752</v>
      </c>
      <c r="K82" s="237" t="n">
        <f aca="false">SUM(E82:J82)</f>
        <v>174574809</v>
      </c>
      <c r="L82" s="339" t="n">
        <v>1949943007.48</v>
      </c>
      <c r="M82" s="145" t="n">
        <f aca="false">K82*$O$15/1000</f>
        <v>1344226.0293</v>
      </c>
      <c r="N82" s="145" t="n">
        <f aca="false">L82*$O$15/1000</f>
        <v>15014561.157596</v>
      </c>
      <c r="P82" s="234" t="n">
        <f aca="false">K82/$K$20</f>
        <v>0.0480994641247219</v>
      </c>
      <c r="Q82" s="235" t="n">
        <f aca="false">RANK(P82,$P$24:$P$165)</f>
        <v>6</v>
      </c>
      <c r="R82" s="225" t="n">
        <f aca="false">L82/$L$20</f>
        <v>0.0126529836180522</v>
      </c>
      <c r="S82" s="235" t="n">
        <f aca="false">RANK(R82,$R$24:$R$165)</f>
        <v>9</v>
      </c>
      <c r="U82" s="226" t="n">
        <f aca="false">VLOOKUP(D82,DVactu!$A$2:$D$198,4,0)</f>
        <v>15.0291599470843</v>
      </c>
      <c r="V82" s="339" t="n">
        <f aca="false">IF(ISERROR(E82/$U82),0,E82/$U82)</f>
        <v>0</v>
      </c>
      <c r="W82" s="339" t="n">
        <f aca="false">IF(ISERROR(F82/$U82),0,F82/$U82)</f>
        <v>0</v>
      </c>
      <c r="X82" s="339" t="n">
        <f aca="false">IF(ISERROR(G82/$U82),0,G82/$U82)</f>
        <v>1220321.49997566</v>
      </c>
      <c r="Y82" s="339" t="n">
        <f aca="false">IF(ISERROR(H82/$U82),0,H82/$U82)</f>
        <v>9940186.31220853</v>
      </c>
      <c r="Z82" s="339" t="n">
        <f aca="false">IF(ISERROR(I82/$U82),0,I82/$U82)</f>
        <v>0</v>
      </c>
      <c r="AA82" s="339" t="n">
        <f aca="false">IF(ISERROR(J82/$U82),0,J82/$U82)</f>
        <v>455231.830926606</v>
      </c>
      <c r="AB82" s="339" t="n">
        <f aca="false">SUM(V82:AA82)</f>
        <v>11615739.6431108</v>
      </c>
      <c r="AC82" s="237" t="n">
        <f aca="false">IF(ISERROR(L82/$U82),0,L82/$U82)</f>
        <v>129743978.661848</v>
      </c>
    </row>
    <row r="83" customFormat="false" ht="28.95" hidden="false" customHeight="false" outlineLevel="0" collapsed="false">
      <c r="A83" s="238" t="s">
        <v>216</v>
      </c>
      <c r="B83" s="238" t="s">
        <v>142</v>
      </c>
      <c r="C83" s="238" t="s">
        <v>328</v>
      </c>
      <c r="D83" s="228" t="s">
        <v>329</v>
      </c>
      <c r="E83" s="339" t="n">
        <v>2619448.71</v>
      </c>
      <c r="F83" s="339" t="n">
        <v>0</v>
      </c>
      <c r="G83" s="339" t="n">
        <v>5836583</v>
      </c>
      <c r="H83" s="339" t="n">
        <v>134532939.97</v>
      </c>
      <c r="I83" s="339" t="n">
        <v>14231053.2</v>
      </c>
      <c r="J83" s="339" t="n">
        <v>20342061.44</v>
      </c>
      <c r="K83" s="237" t="n">
        <f aca="false">SUM(E83:J83)</f>
        <v>177562086.32</v>
      </c>
      <c r="L83" s="339" t="n">
        <v>1644173005.47</v>
      </c>
      <c r="M83" s="145" t="n">
        <f aca="false">K83*$O$15/1000</f>
        <v>1367228.064664</v>
      </c>
      <c r="N83" s="145" t="n">
        <f aca="false">L83*$O$15/1000</f>
        <v>12660132.142119</v>
      </c>
      <c r="P83" s="234" t="n">
        <f aca="false">K83/$K$20</f>
        <v>0.0489225292571255</v>
      </c>
      <c r="Q83" s="235" t="n">
        <f aca="false">RANK(P83,$P$24:$P$165)</f>
        <v>5</v>
      </c>
      <c r="R83" s="225" t="n">
        <f aca="false">L83/$L$20</f>
        <v>0.010668872897132</v>
      </c>
      <c r="S83" s="235" t="n">
        <f aca="false">RANK(R83,$R$24:$R$165)</f>
        <v>11</v>
      </c>
      <c r="U83" s="226" t="n">
        <f aca="false">VLOOKUP(D83,DVactu!$A$2:$D$198,4,0)</f>
        <v>15.0291599470843</v>
      </c>
      <c r="V83" s="202" t="n">
        <f aca="false">IF(ISERROR(E83/$U83),0,E83/$U83)</f>
        <v>174291.092730581</v>
      </c>
      <c r="W83" s="202" t="n">
        <f aca="false">IF(ISERROR(F83/$U83),0,F83/$U83)</f>
        <v>0</v>
      </c>
      <c r="X83" s="202" t="n">
        <f aca="false">IF(ISERROR(G83/$U83),0,G83/$U83)</f>
        <v>388350.581173521</v>
      </c>
      <c r="Y83" s="202" t="n">
        <f aca="false">IF(ISERROR(H83/$U83),0,H83/$U83)</f>
        <v>8951461.05595208</v>
      </c>
      <c r="Z83" s="202" t="n">
        <f aca="false">IF(ISERROR(I83/$U83),0,I83/$U83)</f>
        <v>946896.117288369</v>
      </c>
      <c r="AA83" s="202" t="n">
        <f aca="false">IF(ISERROR(J83/$U83),0,J83/$U83)</f>
        <v>1353506.21802028</v>
      </c>
      <c r="AB83" s="202" t="n">
        <f aca="false">SUM(V83:AA83)</f>
        <v>11814505.0651648</v>
      </c>
      <c r="AC83" s="199" t="n">
        <f aca="false">IF(ISERROR(L83/$U83),0,L83/$U83)</f>
        <v>109398862.694849</v>
      </c>
    </row>
    <row r="84" customFormat="false" ht="14.65" hidden="false" customHeight="false" outlineLevel="0" collapsed="false">
      <c r="A84" s="195" t="s">
        <v>216</v>
      </c>
      <c r="B84" s="116" t="s">
        <v>142</v>
      </c>
      <c r="C84" s="196" t="s">
        <v>330</v>
      </c>
      <c r="D84" s="222" t="s">
        <v>331</v>
      </c>
      <c r="E84" s="338" t="n">
        <v>0</v>
      </c>
      <c r="F84" s="338" t="n">
        <v>0</v>
      </c>
      <c r="G84" s="338" t="n">
        <v>0</v>
      </c>
      <c r="H84" s="338" t="n">
        <v>0</v>
      </c>
      <c r="I84" s="338" t="n">
        <v>0</v>
      </c>
      <c r="J84" s="338" t="n">
        <v>0</v>
      </c>
      <c r="K84" s="199" t="n">
        <f aca="false">SUM(E84:J84)</f>
        <v>0</v>
      </c>
      <c r="L84" s="338" t="n">
        <v>0</v>
      </c>
      <c r="P84" s="223" t="n">
        <f aca="false">K84/$K$20</f>
        <v>0</v>
      </c>
      <c r="Q84" s="239" t="n">
        <f aca="false">RANK(P84,$P$24:$P$165)</f>
        <v>33</v>
      </c>
      <c r="R84" s="225" t="n">
        <f aca="false">L84/$L$20</f>
        <v>0</v>
      </c>
      <c r="S84" s="224" t="n">
        <f aca="false">RANK(R84,$R$24:$R$165)</f>
        <v>48</v>
      </c>
      <c r="U84" s="226" t="e">
        <f aca="false">VLOOKUP(D84,DVactu!$A$2:$D$198,4,0)</f>
        <v>#N/A</v>
      </c>
      <c r="V84" s="202" t="n">
        <f aca="false">IF(ISERROR(E84/$U84),0,E84/$U84)</f>
        <v>0</v>
      </c>
      <c r="W84" s="202" t="n">
        <f aca="false">IF(ISERROR(F84/$U84),0,F84/$U84)</f>
        <v>0</v>
      </c>
      <c r="X84" s="202" t="n">
        <f aca="false">IF(ISERROR(G84/$U84),0,G84/$U84)</f>
        <v>0</v>
      </c>
      <c r="Y84" s="202" t="n">
        <f aca="false">IF(ISERROR(H84/$U84),0,H84/$U84)</f>
        <v>0</v>
      </c>
      <c r="Z84" s="202" t="n">
        <f aca="false">IF(ISERROR(I84/$U84),0,I84/$U84)</f>
        <v>0</v>
      </c>
      <c r="AA84" s="202" t="n">
        <f aca="false">IF(ISERROR(J84/$U84),0,J84/$U84)</f>
        <v>0</v>
      </c>
      <c r="AB84" s="202" t="n">
        <f aca="false">SUM(V84:AA84)</f>
        <v>0</v>
      </c>
      <c r="AC84" s="199" t="n">
        <f aca="false">IF(ISERROR(L84/$U84),0,L84/$U84)</f>
        <v>0</v>
      </c>
    </row>
    <row r="85" customFormat="false" ht="14.65" hidden="false" customHeight="false" outlineLevel="0" collapsed="false">
      <c r="A85" s="195" t="s">
        <v>216</v>
      </c>
      <c r="B85" s="116" t="s">
        <v>142</v>
      </c>
      <c r="C85" s="196" t="s">
        <v>332</v>
      </c>
      <c r="D85" s="222" t="s">
        <v>333</v>
      </c>
      <c r="E85" s="338" t="n">
        <v>0</v>
      </c>
      <c r="F85" s="338" t="n">
        <v>0</v>
      </c>
      <c r="G85" s="338" t="n">
        <v>13062.6</v>
      </c>
      <c r="H85" s="338" t="n">
        <v>0</v>
      </c>
      <c r="I85" s="338" t="n">
        <v>98648</v>
      </c>
      <c r="J85" s="338" t="n">
        <v>794580</v>
      </c>
      <c r="K85" s="199" t="n">
        <f aca="false">SUM(E85:J85)</f>
        <v>906290.6</v>
      </c>
      <c r="L85" s="338" t="n">
        <v>99657836</v>
      </c>
      <c r="P85" s="223" t="n">
        <f aca="false">K85/$K$20</f>
        <v>0.000249704367147683</v>
      </c>
      <c r="Q85" s="239" t="n">
        <f aca="false">RANK(P85,$P$24:$P$165)</f>
        <v>26</v>
      </c>
      <c r="R85" s="225" t="n">
        <f aca="false">L85/$L$20</f>
        <v>0.000646669652129032</v>
      </c>
      <c r="S85" s="224" t="n">
        <f aca="false">RANK(R85,$R$24:$R$165)</f>
        <v>29</v>
      </c>
      <c r="U85" s="226" t="n">
        <f aca="false">VLOOKUP(D85,DVactu!$A$2:$D$198,4,0)</f>
        <v>19.4111977610904</v>
      </c>
      <c r="V85" s="202" t="n">
        <f aca="false">IF(ISERROR(E85/$U85),0,E85/$U85)</f>
        <v>0</v>
      </c>
      <c r="W85" s="202" t="n">
        <f aca="false">IF(ISERROR(F85/$U85),0,F85/$U85)</f>
        <v>0</v>
      </c>
      <c r="X85" s="202" t="n">
        <f aca="false">IF(ISERROR(G85/$U85),0,G85/$U85)</f>
        <v>672.941472276579</v>
      </c>
      <c r="Y85" s="202" t="n">
        <f aca="false">IF(ISERROR(H85/$U85),0,H85/$U85)</f>
        <v>0</v>
      </c>
      <c r="Z85" s="202" t="n">
        <f aca="false">IF(ISERROR(I85/$U85),0,I85/$U85)</f>
        <v>5082.01509325402</v>
      </c>
      <c r="AA85" s="202" t="n">
        <f aca="false">IF(ISERROR(J85/$U85),0,J85/$U85)</f>
        <v>40934.1046224736</v>
      </c>
      <c r="AB85" s="202" t="n">
        <f aca="false">SUM(V85:AA85)</f>
        <v>46689.0611880042</v>
      </c>
      <c r="AC85" s="199" t="n">
        <f aca="false">IF(ISERROR(L85/$U85),0,L85/$U85)</f>
        <v>5134038.46720698</v>
      </c>
    </row>
    <row r="86" customFormat="false" ht="14.65" hidden="false" customHeight="false" outlineLevel="0" collapsed="false">
      <c r="A86" s="195" t="s">
        <v>216</v>
      </c>
      <c r="B86" s="116" t="s">
        <v>142</v>
      </c>
      <c r="C86" s="196" t="s">
        <v>330</v>
      </c>
      <c r="D86" s="222" t="s">
        <v>334</v>
      </c>
      <c r="E86" s="338" t="n">
        <v>0</v>
      </c>
      <c r="F86" s="338" t="n">
        <v>0</v>
      </c>
      <c r="G86" s="338" t="n">
        <v>0</v>
      </c>
      <c r="H86" s="338" t="n">
        <v>0</v>
      </c>
      <c r="I86" s="338" t="n">
        <v>0</v>
      </c>
      <c r="J86" s="338" t="n">
        <v>0</v>
      </c>
      <c r="K86" s="199" t="n">
        <f aca="false">SUM(E86:J86)</f>
        <v>0</v>
      </c>
      <c r="L86" s="338" t="n">
        <v>0</v>
      </c>
      <c r="P86" s="223" t="n">
        <f aca="false">K86/$K$20</f>
        <v>0</v>
      </c>
      <c r="Q86" s="239" t="n">
        <f aca="false">RANK(P86,$P$24:$P$165)</f>
        <v>33</v>
      </c>
      <c r="R86" s="225" t="n">
        <f aca="false">L86/$L$20</f>
        <v>0</v>
      </c>
      <c r="S86" s="224" t="n">
        <f aca="false">RANK(R86,$R$24:$R$165)</f>
        <v>48</v>
      </c>
      <c r="U86" s="226" t="n">
        <f aca="false">VLOOKUP(D86,DVactu!$A$2:$D$198,4,0)</f>
        <v>9.11089577935503</v>
      </c>
      <c r="V86" s="202" t="n">
        <f aca="false">IF(ISERROR(E86/$U86),0,E86/$U86)</f>
        <v>0</v>
      </c>
      <c r="W86" s="202" t="n">
        <f aca="false">IF(ISERROR(F86/$U86),0,F86/$U86)</f>
        <v>0</v>
      </c>
      <c r="X86" s="202" t="n">
        <f aca="false">IF(ISERROR(G86/$U86),0,G86/$U86)</f>
        <v>0</v>
      </c>
      <c r="Y86" s="202" t="n">
        <f aca="false">IF(ISERROR(H86/$U86),0,H86/$U86)</f>
        <v>0</v>
      </c>
      <c r="Z86" s="202" t="n">
        <f aca="false">IF(ISERROR(I86/$U86),0,I86/$U86)</f>
        <v>0</v>
      </c>
      <c r="AA86" s="202" t="n">
        <f aca="false">IF(ISERROR(J86/$U86),0,J86/$U86)</f>
        <v>0</v>
      </c>
      <c r="AB86" s="202" t="n">
        <f aca="false">SUM(V86:AA86)</f>
        <v>0</v>
      </c>
      <c r="AC86" s="199" t="n">
        <f aca="false">IF(ISERROR(L86/$U86),0,L86/$U86)</f>
        <v>0</v>
      </c>
    </row>
    <row r="87" customFormat="false" ht="12.8" hidden="false" customHeight="false" outlineLevel="0" collapsed="false">
      <c r="A87" s="195" t="s">
        <v>216</v>
      </c>
      <c r="B87" s="116" t="s">
        <v>142</v>
      </c>
      <c r="C87" s="196" t="s">
        <v>335</v>
      </c>
      <c r="D87" s="228" t="s">
        <v>336</v>
      </c>
      <c r="E87" s="338" t="n">
        <v>459800</v>
      </c>
      <c r="F87" s="338" t="n">
        <v>917600</v>
      </c>
      <c r="G87" s="338" t="n">
        <v>177100</v>
      </c>
      <c r="H87" s="338" t="n">
        <v>531300</v>
      </c>
      <c r="I87" s="338" t="n">
        <v>483000</v>
      </c>
      <c r="J87" s="338" t="n">
        <v>1355200</v>
      </c>
      <c r="K87" s="199" t="n">
        <f aca="false">SUM(E87:J87)</f>
        <v>3924000</v>
      </c>
      <c r="L87" s="338" t="n">
        <v>327952454</v>
      </c>
      <c r="M87" s="145" t="n">
        <f aca="false">K87*$O$15/1000</f>
        <v>30214.8</v>
      </c>
      <c r="P87" s="279" t="n">
        <f aca="false">K87/$K$20</f>
        <v>0.00108115425304809</v>
      </c>
      <c r="Q87" s="239" t="n">
        <f aca="false">RANK(P87,$P$24:$P$165)</f>
        <v>19</v>
      </c>
      <c r="R87" s="225" t="n">
        <f aca="false">L87/$L$20</f>
        <v>0.00212805041585533</v>
      </c>
      <c r="S87" s="239" t="n">
        <f aca="false">RANK(R87,$R$24:$R$165)</f>
        <v>21</v>
      </c>
      <c r="U87" s="226" t="n">
        <f aca="false">VLOOKUP(D87,DVactu!$A$2:$D$198,4,0)</f>
        <v>9.7604767109183</v>
      </c>
      <c r="V87" s="202" t="n">
        <f aca="false">IF(ISERROR(E87/$U87),0,E87/$U87)</f>
        <v>47108.3548087008</v>
      </c>
      <c r="W87" s="202" t="n">
        <f aca="false">IF(ISERROR(F87/$U87),0,F87/$U87)</f>
        <v>94011.8015930053</v>
      </c>
      <c r="X87" s="202" t="n">
        <f aca="false">IF(ISERROR(G87/$U87),0,G87/$U87)</f>
        <v>18144.6055602891</v>
      </c>
      <c r="Y87" s="202" t="n">
        <f aca="false">IF(ISERROR(H87/$U87),0,H87/$U87)</f>
        <v>54433.8166808672</v>
      </c>
      <c r="Z87" s="202" t="n">
        <f aca="false">IF(ISERROR(I87/$U87),0,I87/$U87)</f>
        <v>49485.2878916974</v>
      </c>
      <c r="AA87" s="202" t="n">
        <f aca="false">IF(ISERROR(J87/$U87),0,J87/$U87)</f>
        <v>138845.677330908</v>
      </c>
      <c r="AB87" s="340" t="n">
        <f aca="false">SUM(V87:AA87)</f>
        <v>402029.543865467</v>
      </c>
      <c r="AC87" s="199" t="n">
        <f aca="false">IF(ISERROR(L87/$U87),0,L87/$U87)</f>
        <v>33600044.7225231</v>
      </c>
    </row>
    <row r="88" customFormat="false" ht="12.8" hidden="false" customHeight="false" outlineLevel="0" collapsed="false">
      <c r="A88" s="195" t="s">
        <v>216</v>
      </c>
      <c r="B88" s="116" t="s">
        <v>142</v>
      </c>
      <c r="C88" s="196" t="s">
        <v>337</v>
      </c>
      <c r="D88" s="222" t="s">
        <v>338</v>
      </c>
      <c r="E88" s="338" t="n">
        <v>1898600</v>
      </c>
      <c r="F88" s="338" t="n">
        <v>2424900</v>
      </c>
      <c r="G88" s="338" t="n">
        <v>0</v>
      </c>
      <c r="H88" s="338" t="n">
        <v>1187600</v>
      </c>
      <c r="I88" s="338" t="n">
        <v>444000</v>
      </c>
      <c r="J88" s="338" t="n">
        <v>727300</v>
      </c>
      <c r="K88" s="199" t="n">
        <f aca="false">SUM(E88:J88)</f>
        <v>6682400</v>
      </c>
      <c r="L88" s="338" t="n">
        <v>481404399</v>
      </c>
      <c r="P88" s="223" t="n">
        <f aca="false">K88/$K$20</f>
        <v>0.00184115830289719</v>
      </c>
      <c r="Q88" s="239" t="n">
        <f aca="false">RANK(P88,$P$24:$P$165)</f>
        <v>16</v>
      </c>
      <c r="R88" s="225" t="n">
        <f aca="false">L88/$L$20</f>
        <v>0.00312378461875006</v>
      </c>
      <c r="S88" s="224" t="n">
        <f aca="false">RANK(R88,$R$24:$R$165)</f>
        <v>18</v>
      </c>
      <c r="U88" s="226" t="n">
        <f aca="false">VLOOKUP(D88,DVactu!$A$2:$D$198,4,0)</f>
        <v>12.652295607854</v>
      </c>
      <c r="V88" s="202" t="n">
        <f aca="false">IF(ISERROR(E88/$U88),0,E88/$U88)</f>
        <v>150059.725036888</v>
      </c>
      <c r="W88" s="202" t="n">
        <f aca="false">IF(ISERROR(F88/$U88),0,F88/$U88)</f>
        <v>191656.919436401</v>
      </c>
      <c r="X88" s="202" t="n">
        <f aca="false">IF(ISERROR(G88/$U88),0,G88/$U88)</f>
        <v>0</v>
      </c>
      <c r="Y88" s="202" t="n">
        <f aca="false">IF(ISERROR(H88/$U88),0,H88/$U88)</f>
        <v>93864.3892625137</v>
      </c>
      <c r="Z88" s="202" t="n">
        <f aca="false">IF(ISERROR(I88/$U88),0,I88/$U88)</f>
        <v>35092.4459688077</v>
      </c>
      <c r="AA88" s="202" t="n">
        <f aca="false">IF(ISERROR(J88/$U88),0,J88/$U88)</f>
        <v>57483.6395340402</v>
      </c>
      <c r="AB88" s="202" t="n">
        <f aca="false">SUM(V88:AA88)</f>
        <v>528157.119238651</v>
      </c>
      <c r="AC88" s="199" t="n">
        <f aca="false">IF(ISERROR(L88/$U88),0,L88/$U88)</f>
        <v>38048778.9663375</v>
      </c>
    </row>
    <row r="89" customFormat="false" ht="12.8" hidden="false" customHeight="false" outlineLevel="0" collapsed="false">
      <c r="A89" s="195" t="s">
        <v>216</v>
      </c>
      <c r="B89" s="116" t="s">
        <v>142</v>
      </c>
      <c r="C89" s="196" t="s">
        <v>339</v>
      </c>
      <c r="D89" s="222" t="s">
        <v>340</v>
      </c>
      <c r="E89" s="338" t="n">
        <v>0</v>
      </c>
      <c r="F89" s="338" t="n">
        <v>0</v>
      </c>
      <c r="G89" s="338" t="n">
        <v>0</v>
      </c>
      <c r="H89" s="338" t="n">
        <v>3262500</v>
      </c>
      <c r="I89" s="338" t="n">
        <v>0</v>
      </c>
      <c r="J89" s="338" t="n">
        <v>17630820</v>
      </c>
      <c r="K89" s="199" t="n">
        <f aca="false">SUM(E89:J89)</f>
        <v>20893320</v>
      </c>
      <c r="L89" s="338" t="n">
        <v>1509260059.02</v>
      </c>
      <c r="P89" s="223" t="n">
        <f aca="false">K89/$K$20</f>
        <v>0.00575660086093139</v>
      </c>
      <c r="Q89" s="239" t="n">
        <f aca="false">RANK(P89,$P$24:$P$165)</f>
        <v>13</v>
      </c>
      <c r="R89" s="225" t="n">
        <f aca="false">L89/$L$20</f>
        <v>0.0097934363870665</v>
      </c>
      <c r="S89" s="239" t="n">
        <f aca="false">RANK(R89,$R$24:$R$165)</f>
        <v>12</v>
      </c>
      <c r="U89" s="226" t="n">
        <f aca="false">VLOOKUP(D89,DVactu!$A$2:$D$198,4,0)</f>
        <v>14.1339393987664</v>
      </c>
      <c r="V89" s="202" t="n">
        <f aca="false">IF(ISERROR(E89/$U89),0,E89/$U89)</f>
        <v>0</v>
      </c>
      <c r="W89" s="202" t="n">
        <f aca="false">IF(ISERROR(F89/$U89),0,F89/$U89)</f>
        <v>0</v>
      </c>
      <c r="X89" s="202" t="n">
        <f aca="false">IF(ISERROR(G89/$U89),0,G89/$U89)</f>
        <v>0</v>
      </c>
      <c r="Y89" s="202" t="n">
        <f aca="false">IF(ISERROR(H89/$U89),0,H89/$U89)</f>
        <v>230827.365814569</v>
      </c>
      <c r="Z89" s="202" t="n">
        <f aca="false">IF(ISERROR(I89/$U89),0,I89/$U89)</f>
        <v>0</v>
      </c>
      <c r="AA89" s="202" t="n">
        <f aca="false">IF(ISERROR(J89/$U89),0,J89/$U89)</f>
        <v>1247410.18781634</v>
      </c>
      <c r="AB89" s="202" t="n">
        <f aca="false">SUM(V89:AA89)</f>
        <v>1478237.55363091</v>
      </c>
      <c r="AC89" s="199" t="n">
        <f aca="false">IF(ISERROR(L89/$U89),0,L89/$U89)</f>
        <v>106782689.272867</v>
      </c>
    </row>
    <row r="90" customFormat="false" ht="19.3" hidden="false" customHeight="false" outlineLevel="0" collapsed="false">
      <c r="A90" s="195" t="s">
        <v>216</v>
      </c>
      <c r="B90" s="116" t="s">
        <v>142</v>
      </c>
      <c r="C90" s="196" t="s">
        <v>341</v>
      </c>
      <c r="D90" s="222" t="s">
        <v>342</v>
      </c>
      <c r="E90" s="338" t="n">
        <v>0</v>
      </c>
      <c r="F90" s="338" t="n">
        <v>0</v>
      </c>
      <c r="G90" s="338" t="n">
        <v>0</v>
      </c>
      <c r="H90" s="338" t="n">
        <v>0</v>
      </c>
      <c r="I90" s="338" t="n">
        <v>0</v>
      </c>
      <c r="J90" s="338" t="n">
        <v>0</v>
      </c>
      <c r="K90" s="199" t="n">
        <f aca="false">SUM(E90:J90)</f>
        <v>0</v>
      </c>
      <c r="L90" s="338" t="n">
        <v>829000</v>
      </c>
      <c r="P90" s="223" t="n">
        <f aca="false">K90/$K$20</f>
        <v>0</v>
      </c>
      <c r="Q90" s="239" t="n">
        <f aca="false">RANK(P90,$P$24:$P$165)</f>
        <v>33</v>
      </c>
      <c r="R90" s="225" t="n">
        <f aca="false">L90/$L$20</f>
        <v>5.37929743542663E-006</v>
      </c>
      <c r="S90" s="224" t="n">
        <f aca="false">RANK(R90,$R$24:$R$165)</f>
        <v>44</v>
      </c>
      <c r="U90" s="226" t="n">
        <f aca="false">VLOOKUP(D90,DVactu!$A$2:$D$198,4,0)</f>
        <v>22.3414720013358</v>
      </c>
      <c r="V90" s="202" t="n">
        <f aca="false">IF(ISERROR(E90/$U90),0,E90/$U90)</f>
        <v>0</v>
      </c>
      <c r="W90" s="202" t="n">
        <f aca="false">IF(ISERROR(F90/$U90),0,F90/$U90)</f>
        <v>0</v>
      </c>
      <c r="X90" s="202" t="n">
        <f aca="false">IF(ISERROR(G90/$U90),0,G90/$U90)</f>
        <v>0</v>
      </c>
      <c r="Y90" s="202" t="n">
        <f aca="false">IF(ISERROR(H90/$U90),0,H90/$U90)</f>
        <v>0</v>
      </c>
      <c r="Z90" s="202" t="n">
        <f aca="false">IF(ISERROR(I90/$U90),0,I90/$U90)</f>
        <v>0</v>
      </c>
      <c r="AA90" s="202" t="n">
        <f aca="false">IF(ISERROR(J90/$U90),0,J90/$U90)</f>
        <v>0</v>
      </c>
      <c r="AB90" s="202" t="n">
        <f aca="false">SUM(V90:AA90)</f>
        <v>0</v>
      </c>
      <c r="AC90" s="199" t="n">
        <f aca="false">IF(ISERROR(L90/$U90),0,L90/$U90)</f>
        <v>37105.8809352595</v>
      </c>
    </row>
    <row r="91" customFormat="false" ht="12.8" hidden="false" customHeight="false" outlineLevel="0" collapsed="false">
      <c r="A91" s="195" t="s">
        <v>216</v>
      </c>
      <c r="B91" s="116" t="s">
        <v>142</v>
      </c>
      <c r="C91" s="196" t="s">
        <v>343</v>
      </c>
      <c r="D91" s="222" t="s">
        <v>344</v>
      </c>
      <c r="E91" s="338" t="n">
        <v>0</v>
      </c>
      <c r="F91" s="338" t="n">
        <v>0</v>
      </c>
      <c r="G91" s="338" t="n">
        <v>0</v>
      </c>
      <c r="H91" s="338" t="n">
        <v>324405</v>
      </c>
      <c r="I91" s="338" t="n">
        <v>0</v>
      </c>
      <c r="J91" s="338" t="n">
        <v>0</v>
      </c>
      <c r="K91" s="199" t="n">
        <f aca="false">SUM(E91:J91)</f>
        <v>324405</v>
      </c>
      <c r="L91" s="338" t="n">
        <v>312349444.77</v>
      </c>
      <c r="P91" s="223" t="n">
        <f aca="false">K91/$K$20</f>
        <v>8.93812042456847E-005</v>
      </c>
      <c r="Q91" s="239" t="n">
        <f aca="false">RANK(P91,$P$24:$P$165)</f>
        <v>29</v>
      </c>
      <c r="R91" s="225" t="n">
        <f aca="false">L91/$L$20</f>
        <v>0.00202680406177104</v>
      </c>
      <c r="S91" s="224" t="n">
        <f aca="false">RANK(R91,$R$24:$R$165)</f>
        <v>23</v>
      </c>
      <c r="U91" s="226" t="n">
        <f aca="false">VLOOKUP(D91,DVactu!$A$2:$D$198,4,0)</f>
        <v>14.1339393987664</v>
      </c>
      <c r="V91" s="202" t="n">
        <f aca="false">IF(ISERROR(E91/$U91),0,E91/$U91)</f>
        <v>0</v>
      </c>
      <c r="W91" s="202" t="n">
        <f aca="false">IF(ISERROR(F91/$U91),0,F91/$U91)</f>
        <v>0</v>
      </c>
      <c r="X91" s="202" t="n">
        <f aca="false">IF(ISERROR(G91/$U91),0,G91/$U91)</f>
        <v>0</v>
      </c>
      <c r="Y91" s="202" t="n">
        <f aca="false">IF(ISERROR(H91/$U91),0,H91/$U91)</f>
        <v>22952.1997263066</v>
      </c>
      <c r="Z91" s="202" t="n">
        <f aca="false">IF(ISERROR(I91/$U91),0,I91/$U91)</f>
        <v>0</v>
      </c>
      <c r="AA91" s="202" t="n">
        <f aca="false">IF(ISERROR(J91/$U91),0,J91/$U91)</f>
        <v>0</v>
      </c>
      <c r="AB91" s="202" t="n">
        <f aca="false">SUM(V91:AA91)</f>
        <v>22952.1997263066</v>
      </c>
      <c r="AC91" s="199" t="n">
        <f aca="false">IF(ISERROR(L91/$U91),0,L91/$U91)</f>
        <v>22099248.9041846</v>
      </c>
    </row>
    <row r="92" customFormat="false" ht="19.3" hidden="false" customHeight="false" outlineLevel="0" collapsed="false">
      <c r="A92" s="195" t="s">
        <v>216</v>
      </c>
      <c r="B92" s="116" t="s">
        <v>142</v>
      </c>
      <c r="C92" s="196" t="s">
        <v>345</v>
      </c>
      <c r="D92" s="222" t="s">
        <v>346</v>
      </c>
      <c r="E92" s="338" t="n">
        <v>0</v>
      </c>
      <c r="F92" s="338" t="n">
        <v>0</v>
      </c>
      <c r="G92" s="338" t="n">
        <v>0</v>
      </c>
      <c r="H92" s="338" t="n">
        <v>24640</v>
      </c>
      <c r="I92" s="338" t="n">
        <v>0</v>
      </c>
      <c r="J92" s="338" t="n">
        <v>0</v>
      </c>
      <c r="K92" s="199" t="n">
        <f aca="false">SUM(E92:J92)</f>
        <v>24640</v>
      </c>
      <c r="L92" s="338" t="n">
        <v>53811183.3</v>
      </c>
      <c r="P92" s="223" t="n">
        <f aca="false">K92/$K$20</f>
        <v>6.78889928519496E-006</v>
      </c>
      <c r="Q92" s="239" t="n">
        <f aca="false">RANK(P92,$P$24:$P$165)</f>
        <v>31</v>
      </c>
      <c r="R92" s="225" t="n">
        <f aca="false">L92/$L$20</f>
        <v>0.000349175344177276</v>
      </c>
      <c r="S92" s="224" t="n">
        <f aca="false">RANK(R92,$R$24:$R$165)</f>
        <v>30</v>
      </c>
      <c r="U92" s="226" t="n">
        <f aca="false">VLOOKUP(D92,DVactu!$A$2:$D$198,4,0)</f>
        <v>9.7604767109183</v>
      </c>
      <c r="V92" s="202" t="n">
        <f aca="false">IF(ISERROR(E92/$U92),0,E92/$U92)</f>
        <v>0</v>
      </c>
      <c r="W92" s="202" t="n">
        <f aca="false">IF(ISERROR(F92/$U92),0,F92/$U92)</f>
        <v>0</v>
      </c>
      <c r="X92" s="202" t="n">
        <f aca="false">IF(ISERROR(G92/$U92),0,G92/$U92)</f>
        <v>0</v>
      </c>
      <c r="Y92" s="202" t="n">
        <f aca="false">IF(ISERROR(H92/$U92),0,H92/$U92)</f>
        <v>2524.46686056195</v>
      </c>
      <c r="Z92" s="202" t="n">
        <f aca="false">IF(ISERROR(I92/$U92),0,I92/$U92)</f>
        <v>0</v>
      </c>
      <c r="AA92" s="202" t="n">
        <f aca="false">IF(ISERROR(J92/$U92),0,J92/$U92)</f>
        <v>0</v>
      </c>
      <c r="AB92" s="202" t="n">
        <f aca="false">SUM(V92:AA92)</f>
        <v>2524.46686056195</v>
      </c>
      <c r="AC92" s="199" t="n">
        <f aca="false">IF(ISERROR(L92/$U92),0,L92/$U92)</f>
        <v>5513171.63021408</v>
      </c>
    </row>
    <row r="93" customFormat="false" ht="12.8" hidden="false" customHeight="false" outlineLevel="0" collapsed="false">
      <c r="A93" s="195" t="s">
        <v>216</v>
      </c>
      <c r="B93" s="116" t="s">
        <v>142</v>
      </c>
      <c r="C93" s="196" t="s">
        <v>335</v>
      </c>
      <c r="D93" s="222" t="s">
        <v>347</v>
      </c>
      <c r="E93" s="338" t="n">
        <v>0</v>
      </c>
      <c r="F93" s="338" t="n">
        <v>0</v>
      </c>
      <c r="G93" s="338" t="n">
        <v>0</v>
      </c>
      <c r="H93" s="338" t="n">
        <v>0</v>
      </c>
      <c r="I93" s="338" t="n">
        <v>0</v>
      </c>
      <c r="J93" s="338" t="n">
        <v>0</v>
      </c>
      <c r="K93" s="199" t="n">
        <f aca="false">SUM(E93:J93)</f>
        <v>0</v>
      </c>
      <c r="L93" s="338" t="n">
        <v>0</v>
      </c>
      <c r="P93" s="223" t="n">
        <f aca="false">K93/$K$20</f>
        <v>0</v>
      </c>
      <c r="Q93" s="239" t="n">
        <f aca="false">RANK(P93,$P$24:$P$165)</f>
        <v>33</v>
      </c>
      <c r="R93" s="225" t="n">
        <f aca="false">L93/$L$20</f>
        <v>0</v>
      </c>
      <c r="S93" s="224" t="n">
        <f aca="false">RANK(R93,$R$24:$R$165)</f>
        <v>48</v>
      </c>
      <c r="U93" s="226" t="e">
        <f aca="false">VLOOKUP(D93,DVactu!$A$2:$D$198,4,0)</f>
        <v>#N/A</v>
      </c>
      <c r="V93" s="202" t="n">
        <f aca="false">IF(ISERROR(E93/$U93),0,E93/$U93)</f>
        <v>0</v>
      </c>
      <c r="W93" s="202" t="n">
        <f aca="false">IF(ISERROR(F93/$U93),0,F93/$U93)</f>
        <v>0</v>
      </c>
      <c r="X93" s="202" t="n">
        <f aca="false">IF(ISERROR(G93/$U93),0,G93/$U93)</f>
        <v>0</v>
      </c>
      <c r="Y93" s="202" t="n">
        <f aca="false">IF(ISERROR(H93/$U93),0,H93/$U93)</f>
        <v>0</v>
      </c>
      <c r="Z93" s="202" t="n">
        <f aca="false">IF(ISERROR(I93/$U93),0,I93/$U93)</f>
        <v>0</v>
      </c>
      <c r="AA93" s="202" t="n">
        <f aca="false">IF(ISERROR(J93/$U93),0,J93/$U93)</f>
        <v>0</v>
      </c>
      <c r="AB93" s="202" t="n">
        <f aca="false">SUM(V93:AA93)</f>
        <v>0</v>
      </c>
      <c r="AC93" s="199" t="n">
        <f aca="false">IF(ISERROR(L93/$U93),0,L93/$U93)</f>
        <v>0</v>
      </c>
    </row>
    <row r="94" customFormat="false" ht="19.3" hidden="false" customHeight="false" outlineLevel="0" collapsed="false">
      <c r="A94" s="195" t="s">
        <v>216</v>
      </c>
      <c r="B94" s="116" t="s">
        <v>142</v>
      </c>
      <c r="C94" s="196" t="s">
        <v>348</v>
      </c>
      <c r="D94" s="222" t="s">
        <v>349</v>
      </c>
      <c r="E94" s="338" t="n">
        <v>0</v>
      </c>
      <c r="F94" s="338" t="n">
        <v>0</v>
      </c>
      <c r="G94" s="338" t="n">
        <v>0</v>
      </c>
      <c r="H94" s="338" t="n">
        <v>0</v>
      </c>
      <c r="I94" s="338" t="n">
        <v>0</v>
      </c>
      <c r="J94" s="338" t="n">
        <v>0</v>
      </c>
      <c r="K94" s="199" t="n">
        <f aca="false">SUM(E94:J94)</f>
        <v>0</v>
      </c>
      <c r="L94" s="338" t="n">
        <v>361701597</v>
      </c>
      <c r="P94" s="223" t="n">
        <f aca="false">K94/$K$20</f>
        <v>0</v>
      </c>
      <c r="Q94" s="239" t="n">
        <f aca="false">RANK(P94,$P$24:$P$165)</f>
        <v>33</v>
      </c>
      <c r="R94" s="225" t="n">
        <f aca="false">L94/$L$20</f>
        <v>0.00234704520281281</v>
      </c>
      <c r="S94" s="224" t="n">
        <f aca="false">RANK(R94,$R$24:$R$165)</f>
        <v>20</v>
      </c>
      <c r="U94" s="226" t="n">
        <f aca="false">VLOOKUP(D94,DVactu!$A$2:$D$198,4,0)</f>
        <v>8.43533161052923</v>
      </c>
      <c r="V94" s="202" t="n">
        <f aca="false">IF(ISERROR(E94/$U94),0,E94/$U94)</f>
        <v>0</v>
      </c>
      <c r="W94" s="202" t="n">
        <f aca="false">IF(ISERROR(F94/$U94),0,F94/$U94)</f>
        <v>0</v>
      </c>
      <c r="X94" s="202" t="n">
        <f aca="false">IF(ISERROR(G94/$U94),0,G94/$U94)</f>
        <v>0</v>
      </c>
      <c r="Y94" s="202" t="n">
        <f aca="false">IF(ISERROR(H94/$U94),0,H94/$U94)</f>
        <v>0</v>
      </c>
      <c r="Z94" s="202" t="n">
        <f aca="false">IF(ISERROR(I94/$U94),0,I94/$U94)</f>
        <v>0</v>
      </c>
      <c r="AA94" s="202" t="n">
        <f aca="false">IF(ISERROR(J94/$U94),0,J94/$U94)</f>
        <v>0</v>
      </c>
      <c r="AB94" s="202" t="n">
        <f aca="false">SUM(V94:AA94)</f>
        <v>0</v>
      </c>
      <c r="AC94" s="199" t="n">
        <f aca="false">IF(ISERROR(L94/$U94),0,L94/$U94)</f>
        <v>42879357.1729312</v>
      </c>
    </row>
    <row r="95" customFormat="false" ht="12.8" hidden="false" customHeight="false" outlineLevel="0" collapsed="false">
      <c r="A95" s="195" t="s">
        <v>216</v>
      </c>
      <c r="B95" s="116" t="s">
        <v>142</v>
      </c>
      <c r="C95" s="196" t="s">
        <v>350</v>
      </c>
      <c r="D95" s="222" t="s">
        <v>351</v>
      </c>
      <c r="E95" s="338" t="n">
        <v>0</v>
      </c>
      <c r="F95" s="338" t="n">
        <v>0</v>
      </c>
      <c r="G95" s="338" t="n">
        <v>0</v>
      </c>
      <c r="H95" s="338" t="n">
        <v>0</v>
      </c>
      <c r="I95" s="338" t="n">
        <v>0</v>
      </c>
      <c r="J95" s="338" t="n">
        <v>0</v>
      </c>
      <c r="K95" s="199" t="n">
        <f aca="false">SUM(E95:J95)</f>
        <v>0</v>
      </c>
      <c r="L95" s="338" t="n">
        <v>27525144.96</v>
      </c>
      <c r="P95" s="223" t="n">
        <f aca="false">K95/$K$20</f>
        <v>0</v>
      </c>
      <c r="Q95" s="239" t="n">
        <f aca="false">RANK(P95,$P$24:$P$165)</f>
        <v>33</v>
      </c>
      <c r="R95" s="225" t="n">
        <f aca="false">L95/$L$20</f>
        <v>0.000178607891065228</v>
      </c>
      <c r="S95" s="224" t="n">
        <f aca="false">RANK(R95,$R$24:$R$165)</f>
        <v>33</v>
      </c>
      <c r="U95" s="226" t="n">
        <f aca="false">VLOOKUP(D95,DVactu!$A$2:$D$198,4,0)</f>
        <v>9.11089577935503</v>
      </c>
      <c r="V95" s="202" t="n">
        <f aca="false">IF(ISERROR(E95/$U95),0,E95/$U95)</f>
        <v>0</v>
      </c>
      <c r="W95" s="202" t="n">
        <f aca="false">IF(ISERROR(F95/$U95),0,F95/$U95)</f>
        <v>0</v>
      </c>
      <c r="X95" s="202" t="n">
        <f aca="false">IF(ISERROR(G95/$U95),0,G95/$U95)</f>
        <v>0</v>
      </c>
      <c r="Y95" s="202" t="n">
        <f aca="false">IF(ISERROR(H95/$U95),0,H95/$U95)</f>
        <v>0</v>
      </c>
      <c r="Z95" s="202" t="n">
        <f aca="false">IF(ISERROR(I95/$U95),0,I95/$U95)</f>
        <v>0</v>
      </c>
      <c r="AA95" s="202" t="n">
        <f aca="false">IF(ISERROR(J95/$U95),0,J95/$U95)</f>
        <v>0</v>
      </c>
      <c r="AB95" s="202" t="n">
        <f aca="false">SUM(V95:AA95)</f>
        <v>0</v>
      </c>
      <c r="AC95" s="199" t="n">
        <f aca="false">IF(ISERROR(L95/$U95),0,L95/$U95)</f>
        <v>3021123.89677105</v>
      </c>
    </row>
    <row r="96" customFormat="false" ht="12.8" hidden="false" customHeight="false" outlineLevel="0" collapsed="false">
      <c r="A96" s="195" t="s">
        <v>216</v>
      </c>
      <c r="B96" s="116" t="s">
        <v>142</v>
      </c>
      <c r="C96" s="196" t="s">
        <v>352</v>
      </c>
      <c r="D96" s="222" t="s">
        <v>353</v>
      </c>
      <c r="E96" s="338" t="n">
        <v>0</v>
      </c>
      <c r="F96" s="338" t="n">
        <v>0</v>
      </c>
      <c r="G96" s="338" t="n">
        <v>7433918</v>
      </c>
      <c r="H96" s="338" t="n">
        <v>34783050</v>
      </c>
      <c r="I96" s="338" t="n">
        <v>4511512</v>
      </c>
      <c r="J96" s="338" t="n">
        <v>4074744</v>
      </c>
      <c r="K96" s="199" t="n">
        <f aca="false">SUM(E96:J96)</f>
        <v>50803224</v>
      </c>
      <c r="L96" s="338" t="n">
        <v>721512733.65</v>
      </c>
      <c r="P96" s="223" t="n">
        <f aca="false">K96/$K$20</f>
        <v>0.0139974825933117</v>
      </c>
      <c r="Q96" s="239" t="n">
        <f aca="false">RANK(P96,$P$24:$P$165)</f>
        <v>11</v>
      </c>
      <c r="R96" s="225" t="n">
        <f aca="false">L96/$L$20</f>
        <v>0.004681823398976</v>
      </c>
      <c r="S96" s="224" t="n">
        <f aca="false">RANK(R96,$R$24:$R$165)</f>
        <v>17</v>
      </c>
      <c r="U96" s="226" t="n">
        <f aca="false">VLOOKUP(D96,DVactu!$A$2:$D$198,4,0)</f>
        <v>11.5631229294548</v>
      </c>
      <c r="V96" s="202" t="n">
        <f aca="false">IF(ISERROR(E96/$U96),0,E96/$U96)</f>
        <v>0</v>
      </c>
      <c r="W96" s="202" t="n">
        <f aca="false">IF(ISERROR(F96/$U96),0,F96/$U96)</f>
        <v>0</v>
      </c>
      <c r="X96" s="202" t="n">
        <f aca="false">IF(ISERROR(G96/$U96),0,G96/$U96)</f>
        <v>642898.812488065</v>
      </c>
      <c r="Y96" s="202" t="n">
        <f aca="false">IF(ISERROR(H96/$U96),0,H96/$U96)</f>
        <v>3008101.72236403</v>
      </c>
      <c r="Z96" s="202" t="n">
        <f aca="false">IF(ISERROR(I96/$U96),0,I96/$U96)</f>
        <v>390163.801554665</v>
      </c>
      <c r="AA96" s="202" t="n">
        <f aca="false">IF(ISERROR(J96/$U96),0,J96/$U96)</f>
        <v>352391.306817329</v>
      </c>
      <c r="AB96" s="202" t="n">
        <f aca="false">SUM(V96:AA96)</f>
        <v>4393555.64322409</v>
      </c>
      <c r="AC96" s="199" t="n">
        <f aca="false">IF(ISERROR(L96/$U96),0,L96/$U96)</f>
        <v>62397739.6116829</v>
      </c>
    </row>
    <row r="97" customFormat="false" ht="19.3" hidden="false" customHeight="false" outlineLevel="0" collapsed="false">
      <c r="A97" s="195" t="s">
        <v>216</v>
      </c>
      <c r="B97" s="116" t="s">
        <v>142</v>
      </c>
      <c r="C97" s="196" t="s">
        <v>354</v>
      </c>
      <c r="D97" s="222" t="s">
        <v>355</v>
      </c>
      <c r="E97" s="338" t="n">
        <v>0</v>
      </c>
      <c r="F97" s="338" t="n">
        <v>0</v>
      </c>
      <c r="G97" s="338" t="n">
        <v>0</v>
      </c>
      <c r="H97" s="338" t="n">
        <v>0</v>
      </c>
      <c r="I97" s="338" t="n">
        <v>0</v>
      </c>
      <c r="J97" s="338" t="n">
        <v>0</v>
      </c>
      <c r="K97" s="199" t="n">
        <f aca="false">SUM(E97:J97)</f>
        <v>0</v>
      </c>
      <c r="L97" s="338" t="n">
        <v>991053473.76</v>
      </c>
      <c r="P97" s="223" t="n">
        <f aca="false">K97/$K$20</f>
        <v>0</v>
      </c>
      <c r="Q97" s="239" t="n">
        <f aca="false">RANK(P97,$P$24:$P$165)</f>
        <v>33</v>
      </c>
      <c r="R97" s="225" t="n">
        <f aca="false">L97/$L$20</f>
        <v>0.00643084609139665</v>
      </c>
      <c r="S97" s="224" t="n">
        <f aca="false">RANK(R97,$R$24:$R$165)</f>
        <v>14</v>
      </c>
      <c r="U97" s="226" t="n">
        <f aca="false">VLOOKUP(D97,DVactu!$A$2:$D$198,4,0)</f>
        <v>12.652295607854</v>
      </c>
      <c r="V97" s="202" t="n">
        <f aca="false">IF(ISERROR(E97/$U97),0,E97/$U97)</f>
        <v>0</v>
      </c>
      <c r="W97" s="202" t="n">
        <f aca="false">IF(ISERROR(F97/$U97),0,F97/$U97)</f>
        <v>0</v>
      </c>
      <c r="X97" s="202" t="n">
        <f aca="false">IF(ISERROR(G97/$U97),0,G97/$U97)</f>
        <v>0</v>
      </c>
      <c r="Y97" s="202" t="n">
        <f aca="false">IF(ISERROR(H97/$U97),0,H97/$U97)</f>
        <v>0</v>
      </c>
      <c r="Z97" s="202" t="n">
        <f aca="false">IF(ISERROR(I97/$U97),0,I97/$U97)</f>
        <v>0</v>
      </c>
      <c r="AA97" s="202" t="n">
        <f aca="false">IF(ISERROR(J97/$U97),0,J97/$U97)</f>
        <v>0</v>
      </c>
      <c r="AB97" s="202" t="n">
        <f aca="false">SUM(V97:AA97)</f>
        <v>0</v>
      </c>
      <c r="AC97" s="199" t="n">
        <f aca="false">IF(ISERROR(L97/$U97),0,L97/$U97)</f>
        <v>78329933.5137883</v>
      </c>
    </row>
    <row r="98" customFormat="false" ht="28.95" hidden="false" customHeight="false" outlineLevel="0" collapsed="false">
      <c r="A98" s="195" t="s">
        <v>216</v>
      </c>
      <c r="B98" s="116" t="s">
        <v>142</v>
      </c>
      <c r="C98" s="196" t="s">
        <v>356</v>
      </c>
      <c r="D98" s="222" t="s">
        <v>357</v>
      </c>
      <c r="E98" s="338" t="n">
        <v>0</v>
      </c>
      <c r="F98" s="338" t="n">
        <v>0</v>
      </c>
      <c r="G98" s="338" t="n">
        <v>0</v>
      </c>
      <c r="H98" s="338" t="n">
        <v>0</v>
      </c>
      <c r="I98" s="338" t="n">
        <v>0</v>
      </c>
      <c r="J98" s="338" t="n">
        <v>0</v>
      </c>
      <c r="K98" s="199" t="n">
        <f aca="false">SUM(E98:J98)</f>
        <v>0</v>
      </c>
      <c r="L98" s="338" t="n">
        <v>4367001.6</v>
      </c>
      <c r="P98" s="223" t="n">
        <f aca="false">K98/$K$20</f>
        <v>0</v>
      </c>
      <c r="Q98" s="239" t="n">
        <f aca="false">RANK(P98,$P$24:$P$165)</f>
        <v>33</v>
      </c>
      <c r="R98" s="225" t="n">
        <f aca="false">L98/$L$20</f>
        <v>2.83370331814041E-005</v>
      </c>
      <c r="S98" s="224" t="n">
        <f aca="false">RANK(R98,$R$24:$R$165)</f>
        <v>38</v>
      </c>
      <c r="U98" s="226" t="n">
        <f aca="false">VLOOKUP(D98,DVactu!$A$2:$D$198,4,0)</f>
        <v>12.652295607854</v>
      </c>
      <c r="V98" s="202" t="n">
        <f aca="false">IF(ISERROR(E98/$U98),0,E98/$U98)</f>
        <v>0</v>
      </c>
      <c r="W98" s="202" t="n">
        <f aca="false">IF(ISERROR(F98/$U98),0,F98/$U98)</f>
        <v>0</v>
      </c>
      <c r="X98" s="202" t="n">
        <f aca="false">IF(ISERROR(G98/$U98),0,G98/$U98)</f>
        <v>0</v>
      </c>
      <c r="Y98" s="202" t="n">
        <f aca="false">IF(ISERROR(H98/$U98),0,H98/$U98)</f>
        <v>0</v>
      </c>
      <c r="Z98" s="202" t="n">
        <f aca="false">IF(ISERROR(I98/$U98),0,I98/$U98)</f>
        <v>0</v>
      </c>
      <c r="AA98" s="202" t="n">
        <f aca="false">IF(ISERROR(J98/$U98),0,J98/$U98)</f>
        <v>0</v>
      </c>
      <c r="AB98" s="202" t="n">
        <f aca="false">SUM(V98:AA98)</f>
        <v>0</v>
      </c>
      <c r="AC98" s="199" t="n">
        <f aca="false">IF(ISERROR(L98/$U98),0,L98/$U98)</f>
        <v>345154.882193011</v>
      </c>
    </row>
    <row r="99" customFormat="false" ht="19.3" hidden="false" customHeight="false" outlineLevel="0" collapsed="false">
      <c r="A99" s="195" t="s">
        <v>216</v>
      </c>
      <c r="B99" s="116" t="s">
        <v>142</v>
      </c>
      <c r="C99" s="196" t="s">
        <v>358</v>
      </c>
      <c r="D99" s="222" t="s">
        <v>359</v>
      </c>
      <c r="E99" s="338" t="n">
        <v>0</v>
      </c>
      <c r="F99" s="338" t="n">
        <v>0</v>
      </c>
      <c r="G99" s="338" t="n">
        <v>315495</v>
      </c>
      <c r="H99" s="338" t="n">
        <v>23775055</v>
      </c>
      <c r="I99" s="338" t="n">
        <v>908787.2</v>
      </c>
      <c r="J99" s="338" t="n">
        <v>386244</v>
      </c>
      <c r="K99" s="199" t="n">
        <f aca="false">SUM(E99:J99)</f>
        <v>25385581.2</v>
      </c>
      <c r="L99" s="338" t="n">
        <v>1185154968.62</v>
      </c>
      <c r="P99" s="223" t="n">
        <f aca="false">K99/$K$20</f>
        <v>0.00699432443437251</v>
      </c>
      <c r="Q99" s="239" t="n">
        <f aca="false">RANK(P99,$P$24:$P$165)</f>
        <v>12</v>
      </c>
      <c r="R99" s="225" t="n">
        <f aca="false">L99/$L$20</f>
        <v>0.00769035112579094</v>
      </c>
      <c r="S99" s="224" t="n">
        <f aca="false">RANK(R99,$R$24:$R$165)</f>
        <v>13</v>
      </c>
      <c r="U99" s="226" t="n">
        <f aca="false">VLOOKUP(D99,DVactu!$A$2:$D$198,4,0)</f>
        <v>12.652295607854</v>
      </c>
      <c r="V99" s="202" t="n">
        <f aca="false">IF(ISERROR(E99/$U99),0,E99/$U99)</f>
        <v>0</v>
      </c>
      <c r="W99" s="202" t="n">
        <f aca="false">IF(ISERROR(F99/$U99),0,F99/$U99)</f>
        <v>0</v>
      </c>
      <c r="X99" s="202" t="n">
        <f aca="false">IF(ISERROR(G99/$U99),0,G99/$U99)</f>
        <v>24935.7910831734</v>
      </c>
      <c r="Y99" s="202" t="n">
        <f aca="false">IF(ISERROR(H99/$U99),0,H99/$U99)</f>
        <v>1879109.98421832</v>
      </c>
      <c r="Z99" s="202" t="n">
        <f aca="false">IF(ISERROR(I99/$U99),0,I99/$U99)</f>
        <v>71827.8507052794</v>
      </c>
      <c r="AA99" s="202" t="n">
        <f aca="false">IF(ISERROR(J99/$U99),0,J99/$U99)</f>
        <v>30527.5826594058</v>
      </c>
      <c r="AB99" s="202" t="n">
        <f aca="false">SUM(V99:AA99)</f>
        <v>2006401.20866617</v>
      </c>
      <c r="AC99" s="199" t="n">
        <f aca="false">IF(ISERROR(L99/$U99),0,L99/$U99)</f>
        <v>93671141.2183815</v>
      </c>
    </row>
    <row r="100" customFormat="false" ht="12.8" hidden="false" customHeight="false" outlineLevel="0" collapsed="false">
      <c r="A100" s="196" t="s">
        <v>216</v>
      </c>
      <c r="B100" s="196" t="s">
        <v>142</v>
      </c>
      <c r="C100" s="196" t="s">
        <v>360</v>
      </c>
      <c r="D100" s="228" t="s">
        <v>361</v>
      </c>
      <c r="E100" s="338" t="n">
        <v>591110</v>
      </c>
      <c r="F100" s="338" t="n">
        <v>0</v>
      </c>
      <c r="G100" s="338" t="n">
        <v>601620</v>
      </c>
      <c r="H100" s="338" t="n">
        <v>4483720</v>
      </c>
      <c r="I100" s="338" t="n">
        <v>2619300</v>
      </c>
      <c r="J100" s="338" t="n">
        <v>12011420</v>
      </c>
      <c r="K100" s="199" t="n">
        <f aca="false">SUM(E100:J100)</f>
        <v>20307170</v>
      </c>
      <c r="L100" s="338" t="n">
        <v>313362859</v>
      </c>
      <c r="M100" s="145" t="n">
        <f aca="false">K100*$O$15/1000</f>
        <v>156365.209</v>
      </c>
      <c r="P100" s="279" t="n">
        <f aca="false">K100/$K$20</f>
        <v>0.00559510275557356</v>
      </c>
      <c r="Q100" s="239" t="n">
        <f aca="false">RANK(P100,$P$24:$P$165)</f>
        <v>14</v>
      </c>
      <c r="R100" s="225" t="n">
        <f aca="false">L100/$L$20</f>
        <v>0.00203338000455568</v>
      </c>
      <c r="S100" s="224" t="n">
        <f aca="false">RANK(R100,$R$24:$R$165)</f>
        <v>22</v>
      </c>
      <c r="U100" s="226" t="n">
        <f aca="false">VLOOKUP(D100,DVactu!$A$2:$D$198,4,0)</f>
        <v>12.652295607854</v>
      </c>
      <c r="V100" s="202" t="n">
        <f aca="false">IF(ISERROR(E100/$U100),0,E100/$U100)</f>
        <v>46719.5849923918</v>
      </c>
      <c r="W100" s="202" t="n">
        <f aca="false">IF(ISERROR(F100/$U100),0,F100/$U100)</f>
        <v>0</v>
      </c>
      <c r="X100" s="202" t="n">
        <f aca="false">IF(ISERROR(G100/$U100),0,G100/$U100)</f>
        <v>47550.2642877345</v>
      </c>
      <c r="Y100" s="202" t="n">
        <f aca="false">IF(ISERROR(H100/$U100),0,H100/$U100)</f>
        <v>354379.959097438</v>
      </c>
      <c r="Z100" s="202" t="n">
        <f aca="false">IF(ISERROR(I100/$U100),0,I100/$U100)</f>
        <v>207021.720103825</v>
      </c>
      <c r="AA100" s="202" t="n">
        <f aca="false">IF(ISERROR(J100/$U100),0,J100/$U100)</f>
        <v>949347.088645623</v>
      </c>
      <c r="AB100" s="340" t="n">
        <f aca="false">SUM(V100:AA100)</f>
        <v>1605018.61712701</v>
      </c>
      <c r="AC100" s="199" t="n">
        <f aca="false">IF(ISERROR(L100/$U100),0,L100/$U100)</f>
        <v>24767272.9686681</v>
      </c>
    </row>
    <row r="101" customFormat="false" ht="12.8" hidden="false" customHeight="false" outlineLevel="0" collapsed="false">
      <c r="A101" s="195" t="s">
        <v>216</v>
      </c>
      <c r="B101" s="116" t="s">
        <v>142</v>
      </c>
      <c r="C101" s="196" t="s">
        <v>337</v>
      </c>
      <c r="D101" s="222" t="s">
        <v>362</v>
      </c>
      <c r="E101" s="338" t="n">
        <v>0</v>
      </c>
      <c r="F101" s="338" t="n">
        <v>0</v>
      </c>
      <c r="G101" s="338" t="n">
        <v>0</v>
      </c>
      <c r="H101" s="338" t="n">
        <v>0</v>
      </c>
      <c r="I101" s="338" t="n">
        <v>0</v>
      </c>
      <c r="J101" s="338" t="n">
        <v>0</v>
      </c>
      <c r="K101" s="199" t="n">
        <f aca="false">SUM(E101:J101)</f>
        <v>0</v>
      </c>
      <c r="L101" s="338" t="n">
        <v>0</v>
      </c>
      <c r="P101" s="223" t="n">
        <f aca="false">K101/$K$20</f>
        <v>0</v>
      </c>
      <c r="Q101" s="239" t="n">
        <f aca="false">RANK(P101,$P$24:$P$165)</f>
        <v>33</v>
      </c>
      <c r="R101" s="225" t="n">
        <f aca="false">L101/$L$20</f>
        <v>0</v>
      </c>
      <c r="S101" s="224" t="n">
        <f aca="false">RANK(R101,$R$24:$R$165)</f>
        <v>48</v>
      </c>
      <c r="U101" s="226" t="e">
        <f aca="false">VLOOKUP(D101,DVactu!$A$2:$D$198,4,0)</f>
        <v>#N/A</v>
      </c>
      <c r="V101" s="202" t="n">
        <f aca="false">IF(ISERROR(E101/$U101),0,E101/$U101)</f>
        <v>0</v>
      </c>
      <c r="W101" s="202" t="n">
        <f aca="false">IF(ISERROR(F101/$U101),0,F101/$U101)</f>
        <v>0</v>
      </c>
      <c r="X101" s="202" t="n">
        <f aca="false">IF(ISERROR(G101/$U101),0,G101/$U101)</f>
        <v>0</v>
      </c>
      <c r="Y101" s="202" t="n">
        <f aca="false">IF(ISERROR(H101/$U101),0,H101/$U101)</f>
        <v>0</v>
      </c>
      <c r="Z101" s="202" t="n">
        <f aca="false">IF(ISERROR(I101/$U101),0,I101/$U101)</f>
        <v>0</v>
      </c>
      <c r="AA101" s="202" t="n">
        <f aca="false">IF(ISERROR(J101/$U101),0,J101/$U101)</f>
        <v>0</v>
      </c>
      <c r="AB101" s="202" t="n">
        <f aca="false">SUM(V101:AA101)</f>
        <v>0</v>
      </c>
      <c r="AC101" s="199" t="n">
        <f aca="false">IF(ISERROR(L101/$U101),0,L101/$U101)</f>
        <v>0</v>
      </c>
    </row>
    <row r="102" customFormat="false" ht="14.65" hidden="false" customHeight="false" outlineLevel="0" collapsed="false">
      <c r="A102" s="195" t="s">
        <v>216</v>
      </c>
      <c r="B102" s="116" t="s">
        <v>142</v>
      </c>
      <c r="C102" s="196" t="s">
        <v>363</v>
      </c>
      <c r="D102" s="222" t="s">
        <v>364</v>
      </c>
      <c r="E102" s="338" t="n">
        <v>0</v>
      </c>
      <c r="F102" s="338" t="n">
        <v>0</v>
      </c>
      <c r="G102" s="338" t="n">
        <v>0</v>
      </c>
      <c r="H102" s="338" t="n">
        <v>0</v>
      </c>
      <c r="I102" s="338" t="n">
        <v>0</v>
      </c>
      <c r="J102" s="338" t="n">
        <v>0</v>
      </c>
      <c r="K102" s="199" t="n">
        <f aca="false">SUM(E102:J102)</f>
        <v>0</v>
      </c>
      <c r="L102" s="338" t="n">
        <v>555157.37</v>
      </c>
      <c r="P102" s="223" t="n">
        <f aca="false">K102/$K$20</f>
        <v>0</v>
      </c>
      <c r="Q102" s="239" t="n">
        <f aca="false">RANK(P102,$P$24:$P$165)</f>
        <v>33</v>
      </c>
      <c r="R102" s="225" t="n">
        <f aca="false">L102/$L$20</f>
        <v>3.6023602131474E-006</v>
      </c>
      <c r="S102" s="224" t="n">
        <f aca="false">RANK(R102,$R$24:$R$165)</f>
        <v>45</v>
      </c>
      <c r="U102" s="226" t="e">
        <f aca="false">VLOOKUP(D102,DVactu!$A$2:$D$198,4,0)</f>
        <v>#N/A</v>
      </c>
      <c r="V102" s="202" t="n">
        <f aca="false">IF(ISERROR(E102/$U102),0,E102/$U102)</f>
        <v>0</v>
      </c>
      <c r="W102" s="202" t="n">
        <f aca="false">IF(ISERROR(F102/$U102),0,F102/$U102)</f>
        <v>0</v>
      </c>
      <c r="X102" s="202" t="n">
        <f aca="false">IF(ISERROR(G102/$U102),0,G102/$U102)</f>
        <v>0</v>
      </c>
      <c r="Y102" s="202" t="n">
        <f aca="false">IF(ISERROR(H102/$U102),0,H102/$U102)</f>
        <v>0</v>
      </c>
      <c r="Z102" s="202" t="n">
        <f aca="false">IF(ISERROR(I102/$U102),0,I102/$U102)</f>
        <v>0</v>
      </c>
      <c r="AA102" s="202" t="n">
        <f aca="false">IF(ISERROR(J102/$U102),0,J102/$U102)</f>
        <v>0</v>
      </c>
      <c r="AB102" s="202" t="n">
        <f aca="false">SUM(V102:AA102)</f>
        <v>0</v>
      </c>
      <c r="AC102" s="199" t="n">
        <f aca="false">IF(ISERROR(L102/$U102),0,L102/$U102)</f>
        <v>0</v>
      </c>
    </row>
    <row r="103" customFormat="false" ht="14.65" hidden="false" customHeight="false" outlineLevel="0" collapsed="false">
      <c r="A103" s="195" t="s">
        <v>216</v>
      </c>
      <c r="B103" s="116" t="s">
        <v>142</v>
      </c>
      <c r="C103" s="196" t="s">
        <v>365</v>
      </c>
      <c r="D103" s="222" t="s">
        <v>366</v>
      </c>
      <c r="E103" s="338" t="n">
        <v>0</v>
      </c>
      <c r="F103" s="338" t="n">
        <v>0</v>
      </c>
      <c r="G103" s="338" t="n">
        <v>0</v>
      </c>
      <c r="H103" s="338" t="n">
        <v>0</v>
      </c>
      <c r="I103" s="338" t="n">
        <v>0</v>
      </c>
      <c r="J103" s="338" t="n">
        <v>4991713.92</v>
      </c>
      <c r="K103" s="199" t="n">
        <f aca="false">SUM(E103:J103)</f>
        <v>4991713.92</v>
      </c>
      <c r="L103" s="338" t="n">
        <v>882034881.66</v>
      </c>
      <c r="P103" s="223" t="n">
        <f aca="false">K103/$K$20</f>
        <v>0.00137533453991014</v>
      </c>
      <c r="Q103" s="239" t="n">
        <f aca="false">RANK(P103,$P$24:$P$165)</f>
        <v>17</v>
      </c>
      <c r="R103" s="225" t="n">
        <f aca="false">L103/$L$20</f>
        <v>0.00572343543651444</v>
      </c>
      <c r="S103" s="239" t="n">
        <f aca="false">RANK(R103,$R$24:$R$165)</f>
        <v>16</v>
      </c>
      <c r="U103" s="226" t="n">
        <f aca="false">VLOOKUP(D103,DVactu!$A$2:$D$198,4,0)</f>
        <v>14.1339393987664</v>
      </c>
      <c r="V103" s="202" t="n">
        <f aca="false">IF(ISERROR(E103/$U103),0,E103/$U103)</f>
        <v>0</v>
      </c>
      <c r="W103" s="202" t="n">
        <f aca="false">IF(ISERROR(F103/$U103),0,F103/$U103)</f>
        <v>0</v>
      </c>
      <c r="X103" s="202" t="n">
        <f aca="false">IF(ISERROR(G103/$U103),0,G103/$U103)</f>
        <v>0</v>
      </c>
      <c r="Y103" s="202" t="n">
        <f aca="false">IF(ISERROR(H103/$U103),0,H103/$U103)</f>
        <v>0</v>
      </c>
      <c r="Z103" s="202" t="n">
        <f aca="false">IF(ISERROR(I103/$U103),0,I103/$U103)</f>
        <v>0</v>
      </c>
      <c r="AA103" s="202" t="n">
        <f aca="false">IF(ISERROR(J103/$U103),0,J103/$U103)</f>
        <v>353172.160935944</v>
      </c>
      <c r="AB103" s="202" t="n">
        <f aca="false">SUM(V103:AA103)</f>
        <v>353172.160935944</v>
      </c>
      <c r="AC103" s="199" t="n">
        <f aca="false">IF(ISERROR(L103/$U103),0,L103/$U103)</f>
        <v>62405452.3494691</v>
      </c>
    </row>
    <row r="104" customFormat="false" ht="14.65" hidden="false" customHeight="false" outlineLevel="0" collapsed="false">
      <c r="A104" s="195" t="s">
        <v>216</v>
      </c>
      <c r="B104" s="116" t="s">
        <v>142</v>
      </c>
      <c r="C104" s="196" t="s">
        <v>367</v>
      </c>
      <c r="D104" s="222" t="s">
        <v>368</v>
      </c>
      <c r="E104" s="338" t="n">
        <v>0</v>
      </c>
      <c r="F104" s="338" t="n">
        <v>0</v>
      </c>
      <c r="G104" s="338" t="n">
        <v>0</v>
      </c>
      <c r="H104" s="338" t="n">
        <v>0</v>
      </c>
      <c r="I104" s="338" t="n">
        <v>0</v>
      </c>
      <c r="J104" s="338" t="n">
        <v>0</v>
      </c>
      <c r="K104" s="199" t="n">
        <f aca="false">SUM(E104:J104)</f>
        <v>0</v>
      </c>
      <c r="L104" s="338" t="n">
        <v>3678336.4</v>
      </c>
      <c r="P104" s="223" t="n">
        <f aca="false">K104/$K$20</f>
        <v>0</v>
      </c>
      <c r="Q104" s="239" t="n">
        <f aca="false">RANK(P104,$P$24:$P$165)</f>
        <v>33</v>
      </c>
      <c r="R104" s="225" t="n">
        <f aca="false">L104/$L$20</f>
        <v>2.38683541171971E-005</v>
      </c>
      <c r="S104" s="224" t="n">
        <f aca="false">RANK(R104,$R$24:$R$165)</f>
        <v>40</v>
      </c>
      <c r="U104" s="226" t="n">
        <f aca="false">VLOOKUP(D104,DVactu!$A$2:$D$198,4,0)</f>
        <v>14.1339393987664</v>
      </c>
      <c r="V104" s="202" t="n">
        <f aca="false">IF(ISERROR(E104/$U104),0,E104/$U104)</f>
        <v>0</v>
      </c>
      <c r="W104" s="202" t="n">
        <f aca="false">IF(ISERROR(F104/$U104),0,F104/$U104)</f>
        <v>0</v>
      </c>
      <c r="X104" s="202" t="n">
        <f aca="false">IF(ISERROR(G104/$U104),0,G104/$U104)</f>
        <v>0</v>
      </c>
      <c r="Y104" s="202" t="n">
        <f aca="false">IF(ISERROR(H104/$U104),0,H104/$U104)</f>
        <v>0</v>
      </c>
      <c r="Z104" s="202" t="n">
        <f aca="false">IF(ISERROR(I104/$U104),0,I104/$U104)</f>
        <v>0</v>
      </c>
      <c r="AA104" s="202" t="n">
        <f aca="false">IF(ISERROR(J104/$U104),0,J104/$U104)</f>
        <v>0</v>
      </c>
      <c r="AB104" s="202" t="n">
        <f aca="false">SUM(V104:AA104)</f>
        <v>0</v>
      </c>
      <c r="AC104" s="199" t="n">
        <f aca="false">IF(ISERROR(L104/$U104),0,L104/$U104)</f>
        <v>260248.49097068</v>
      </c>
    </row>
    <row r="105" customFormat="false" ht="14.65" hidden="false" customHeight="false" outlineLevel="0" collapsed="false">
      <c r="A105" s="195" t="s">
        <v>216</v>
      </c>
      <c r="B105" s="116" t="s">
        <v>142</v>
      </c>
      <c r="C105" s="196" t="s">
        <v>369</v>
      </c>
      <c r="D105" s="222" t="s">
        <v>370</v>
      </c>
      <c r="E105" s="338" t="n">
        <v>0</v>
      </c>
      <c r="F105" s="338" t="n">
        <v>0</v>
      </c>
      <c r="G105" s="338" t="n">
        <v>0</v>
      </c>
      <c r="H105" s="338" t="n">
        <v>16393800</v>
      </c>
      <c r="I105" s="338" t="n">
        <v>0</v>
      </c>
      <c r="J105" s="338" t="n">
        <v>0</v>
      </c>
      <c r="K105" s="199" t="n">
        <f aca="false">SUM(E105:J105)</f>
        <v>16393800</v>
      </c>
      <c r="L105" s="338" t="n">
        <v>475544567.4</v>
      </c>
      <c r="P105" s="223" t="n">
        <f aca="false">K105/$K$20</f>
        <v>0.00451687731743625</v>
      </c>
      <c r="Q105" s="239" t="n">
        <f aca="false">RANK(P105,$P$24:$P$165)</f>
        <v>15</v>
      </c>
      <c r="R105" s="225" t="n">
        <f aca="false">L105/$L$20</f>
        <v>0.00308576076217839</v>
      </c>
      <c r="S105" s="224" t="n">
        <f aca="false">RANK(R105,$R$24:$R$165)</f>
        <v>19</v>
      </c>
      <c r="U105" s="226" t="n">
        <f aca="false">VLOOKUP(D105,DVactu!$A$2:$D$198,4,0)</f>
        <v>17.9837146326911</v>
      </c>
      <c r="V105" s="202" t="n">
        <f aca="false">IF(ISERROR(E105/$U105),0,E105/$U105)</f>
        <v>0</v>
      </c>
      <c r="W105" s="202" t="n">
        <f aca="false">IF(ISERROR(F105/$U105),0,F105/$U105)</f>
        <v>0</v>
      </c>
      <c r="X105" s="202" t="n">
        <f aca="false">IF(ISERROR(G105/$U105),0,G105/$U105)</f>
        <v>0</v>
      </c>
      <c r="Y105" s="202" t="n">
        <f aca="false">IF(ISERROR(H105/$U105),0,H105/$U105)</f>
        <v>911591.422285976</v>
      </c>
      <c r="Z105" s="202" t="n">
        <f aca="false">IF(ISERROR(I105/$U105),0,I105/$U105)</f>
        <v>0</v>
      </c>
      <c r="AA105" s="202" t="n">
        <f aca="false">IF(ISERROR(J105/$U105),0,J105/$U105)</f>
        <v>0</v>
      </c>
      <c r="AB105" s="202" t="n">
        <f aca="false">SUM(V105:AA105)</f>
        <v>911591.422285976</v>
      </c>
      <c r="AC105" s="199" t="n">
        <f aca="false">IF(ISERROR(L105/$U105),0,L105/$U105)</f>
        <v>26443066.8030923</v>
      </c>
    </row>
    <row r="106" customFormat="false" ht="14.65" hidden="false" customHeight="false" outlineLevel="0" collapsed="false">
      <c r="A106" s="195" t="s">
        <v>216</v>
      </c>
      <c r="B106" s="116" t="s">
        <v>142</v>
      </c>
      <c r="C106" s="196" t="s">
        <v>371</v>
      </c>
      <c r="D106" s="222" t="s">
        <v>372</v>
      </c>
      <c r="E106" s="338" t="n">
        <v>0</v>
      </c>
      <c r="F106" s="338" t="n">
        <v>0</v>
      </c>
      <c r="G106" s="338" t="n">
        <v>0</v>
      </c>
      <c r="H106" s="338" t="n">
        <v>0</v>
      </c>
      <c r="I106" s="338" t="n">
        <v>0</v>
      </c>
      <c r="J106" s="338" t="n">
        <v>0</v>
      </c>
      <c r="K106" s="199" t="n">
        <f aca="false">SUM(E106:J106)</f>
        <v>0</v>
      </c>
      <c r="L106" s="338" t="n">
        <v>5475332.73</v>
      </c>
      <c r="P106" s="223" t="n">
        <f aca="false">K106/$K$20</f>
        <v>0</v>
      </c>
      <c r="Q106" s="239" t="n">
        <f aca="false">RANK(P106,$P$24:$P$165)</f>
        <v>33</v>
      </c>
      <c r="R106" s="225" t="n">
        <f aca="false">L106/$L$20</f>
        <v>3.552888216236E-005</v>
      </c>
      <c r="S106" s="224" t="n">
        <f aca="false">RANK(R106,$R$24:$R$165)</f>
        <v>37</v>
      </c>
      <c r="U106" s="226" t="n">
        <f aca="false">VLOOKUP(D106,DVactu!$A$2:$D$198,4,0)</f>
        <v>10.3850737604984</v>
      </c>
      <c r="V106" s="202" t="n">
        <f aca="false">IF(ISERROR(E106/$U106),0,E106/$U106)</f>
        <v>0</v>
      </c>
      <c r="W106" s="202" t="n">
        <f aca="false">IF(ISERROR(F106/$U106),0,F106/$U106)</f>
        <v>0</v>
      </c>
      <c r="X106" s="202" t="n">
        <f aca="false">IF(ISERROR(G106/$U106),0,G106/$U106)</f>
        <v>0</v>
      </c>
      <c r="Y106" s="202" t="n">
        <f aca="false">IF(ISERROR(H106/$U106),0,H106/$U106)</f>
        <v>0</v>
      </c>
      <c r="Z106" s="202" t="n">
        <f aca="false">IF(ISERROR(I106/$U106),0,I106/$U106)</f>
        <v>0</v>
      </c>
      <c r="AA106" s="202" t="n">
        <f aca="false">IF(ISERROR(J106/$U106),0,J106/$U106)</f>
        <v>0</v>
      </c>
      <c r="AB106" s="202" t="n">
        <f aca="false">SUM(V106:AA106)</f>
        <v>0</v>
      </c>
      <c r="AC106" s="199" t="n">
        <f aca="false">IF(ISERROR(L106/$U106),0,L106/$U106)</f>
        <v>527230.990965752</v>
      </c>
    </row>
    <row r="107" customFormat="false" ht="14.65" hidden="false" customHeight="false" outlineLevel="0" collapsed="false">
      <c r="A107" s="195" t="s">
        <v>216</v>
      </c>
      <c r="B107" s="116" t="s">
        <v>142</v>
      </c>
      <c r="C107" s="196" t="s">
        <v>373</v>
      </c>
      <c r="D107" s="222" t="s">
        <v>374</v>
      </c>
      <c r="E107" s="338" t="n">
        <v>0</v>
      </c>
      <c r="F107" s="338" t="n">
        <v>0</v>
      </c>
      <c r="G107" s="338" t="n">
        <v>0</v>
      </c>
      <c r="H107" s="338" t="n">
        <v>0</v>
      </c>
      <c r="I107" s="338" t="n">
        <v>0</v>
      </c>
      <c r="J107" s="338" t="n">
        <v>0</v>
      </c>
      <c r="K107" s="199" t="n">
        <f aca="false">SUM(E107:J107)</f>
        <v>0</v>
      </c>
      <c r="L107" s="338" t="n">
        <v>0</v>
      </c>
      <c r="P107" s="223" t="n">
        <f aca="false">K107/$K$20</f>
        <v>0</v>
      </c>
      <c r="Q107" s="239" t="n">
        <f aca="false">RANK(P107,$P$24:$P$165)</f>
        <v>33</v>
      </c>
      <c r="R107" s="225" t="n">
        <f aca="false">L107/$L$20</f>
        <v>0</v>
      </c>
      <c r="S107" s="224" t="n">
        <f aca="false">RANK(R107,$R$24:$R$165)</f>
        <v>48</v>
      </c>
      <c r="U107" s="226" t="e">
        <f aca="false">VLOOKUP(D107,DVactu!$A$2:$D$198,4,0)</f>
        <v>#N/A</v>
      </c>
      <c r="V107" s="202" t="n">
        <f aca="false">IF(ISERROR(E107/$U107),0,E107/$U107)</f>
        <v>0</v>
      </c>
      <c r="W107" s="202" t="n">
        <f aca="false">IF(ISERROR(F107/$U107),0,F107/$U107)</f>
        <v>0</v>
      </c>
      <c r="X107" s="202" t="n">
        <f aca="false">IF(ISERROR(G107/$U107),0,G107/$U107)</f>
        <v>0</v>
      </c>
      <c r="Y107" s="202" t="n">
        <f aca="false">IF(ISERROR(H107/$U107),0,H107/$U107)</f>
        <v>0</v>
      </c>
      <c r="Z107" s="202" t="n">
        <f aca="false">IF(ISERROR(I107/$U107),0,I107/$U107)</f>
        <v>0</v>
      </c>
      <c r="AA107" s="202" t="n">
        <f aca="false">IF(ISERROR(J107/$U107),0,J107/$U107)</f>
        <v>0</v>
      </c>
      <c r="AB107" s="202" t="n">
        <f aca="false">SUM(V107:AA107)</f>
        <v>0</v>
      </c>
      <c r="AC107" s="199" t="n">
        <f aca="false">IF(ISERROR(L107/$U107),0,L107/$U107)</f>
        <v>0</v>
      </c>
    </row>
    <row r="108" customFormat="false" ht="14.65" hidden="false" customHeight="false" outlineLevel="0" collapsed="false">
      <c r="A108" s="195" t="s">
        <v>216</v>
      </c>
      <c r="B108" s="116" t="s">
        <v>142</v>
      </c>
      <c r="C108" s="196" t="s">
        <v>375</v>
      </c>
      <c r="D108" s="222" t="s">
        <v>376</v>
      </c>
      <c r="E108" s="338" t="n">
        <v>0</v>
      </c>
      <c r="F108" s="338" t="n">
        <v>0</v>
      </c>
      <c r="G108" s="338" t="n">
        <v>0</v>
      </c>
      <c r="H108" s="338" t="n">
        <v>0</v>
      </c>
      <c r="I108" s="338" t="n">
        <v>0</v>
      </c>
      <c r="J108" s="338" t="n">
        <v>0</v>
      </c>
      <c r="K108" s="199"/>
      <c r="L108" s="338" t="n">
        <v>0</v>
      </c>
      <c r="P108" s="223" t="n">
        <f aca="false">K108/$K$20</f>
        <v>0</v>
      </c>
      <c r="Q108" s="239" t="n">
        <f aca="false">RANK(P108,$P$24:$P$165)</f>
        <v>33</v>
      </c>
      <c r="R108" s="225" t="n">
        <f aca="false">L108/$L$20</f>
        <v>0</v>
      </c>
      <c r="S108" s="224" t="n">
        <f aca="false">RANK(R108,$R$24:$R$165)</f>
        <v>48</v>
      </c>
      <c r="U108" s="226" t="e">
        <f aca="false">VLOOKUP(D108,DVactu!$A$2:$D$198,4,0)</f>
        <v>#N/A</v>
      </c>
      <c r="V108" s="202" t="n">
        <f aca="false">IF(ISERROR(E108/$U108),0,E108/$U108)</f>
        <v>0</v>
      </c>
      <c r="W108" s="202" t="n">
        <f aca="false">IF(ISERROR(F108/$U108),0,F108/$U108)</f>
        <v>0</v>
      </c>
      <c r="X108" s="202" t="n">
        <f aca="false">IF(ISERROR(G108/$U108),0,G108/$U108)</f>
        <v>0</v>
      </c>
      <c r="Y108" s="202" t="n">
        <f aca="false">IF(ISERROR(H108/$U108),0,H108/$U108)</f>
        <v>0</v>
      </c>
      <c r="Z108" s="202" t="n">
        <f aca="false">IF(ISERROR(I108/$U108),0,I108/$U108)</f>
        <v>0</v>
      </c>
      <c r="AA108" s="202" t="n">
        <f aca="false">IF(ISERROR(J108/$U108),0,J108/$U108)</f>
        <v>0</v>
      </c>
      <c r="AB108" s="202"/>
      <c r="AC108" s="199" t="n">
        <f aca="false">IF(ISERROR(L108/$U108),0,L108/$U108)</f>
        <v>0</v>
      </c>
    </row>
    <row r="109" customFormat="false" ht="14.65" hidden="false" customHeight="false" outlineLevel="0" collapsed="false">
      <c r="A109" s="195" t="s">
        <v>216</v>
      </c>
      <c r="B109" s="116" t="s">
        <v>142</v>
      </c>
      <c r="C109" s="196" t="s">
        <v>377</v>
      </c>
      <c r="D109" s="222" t="s">
        <v>378</v>
      </c>
      <c r="E109" s="338" t="n">
        <v>0</v>
      </c>
      <c r="F109" s="338" t="n">
        <v>0</v>
      </c>
      <c r="G109" s="338" t="n">
        <v>0</v>
      </c>
      <c r="H109" s="338" t="n">
        <v>0</v>
      </c>
      <c r="I109" s="338" t="n">
        <v>0</v>
      </c>
      <c r="J109" s="338" t="n">
        <v>0</v>
      </c>
      <c r="K109" s="199" t="n">
        <f aca="false">SUM(E109:J109)</f>
        <v>0</v>
      </c>
      <c r="L109" s="338" t="n">
        <v>0</v>
      </c>
      <c r="P109" s="223" t="n">
        <f aca="false">K109/$K$20</f>
        <v>0</v>
      </c>
      <c r="Q109" s="239" t="n">
        <f aca="false">RANK(P109,$P$24:$P$165)</f>
        <v>33</v>
      </c>
      <c r="R109" s="225" t="n">
        <f aca="false">L109/$L$20</f>
        <v>0</v>
      </c>
      <c r="S109" s="224" t="n">
        <f aca="false">RANK(R109,$R$24:$R$165)</f>
        <v>48</v>
      </c>
      <c r="U109" s="226" t="n">
        <f aca="false">VLOOKUP(D109,DVactu!$A$2:$D$198,4,0)</f>
        <v>7.7327448749504</v>
      </c>
      <c r="V109" s="202" t="n">
        <f aca="false">IF(ISERROR(E109/$U109),0,E109/$U109)</f>
        <v>0</v>
      </c>
      <c r="W109" s="202" t="n">
        <f aca="false">IF(ISERROR(F109/$U109),0,F109/$U109)</f>
        <v>0</v>
      </c>
      <c r="X109" s="202" t="n">
        <f aca="false">IF(ISERROR(G109/$U109),0,G109/$U109)</f>
        <v>0</v>
      </c>
      <c r="Y109" s="202" t="n">
        <f aca="false">IF(ISERROR(H109/$U109),0,H109/$U109)</f>
        <v>0</v>
      </c>
      <c r="Z109" s="202" t="n">
        <f aca="false">IF(ISERROR(I109/$U109),0,I109/$U109)</f>
        <v>0</v>
      </c>
      <c r="AA109" s="202" t="n">
        <f aca="false">IF(ISERROR(J109/$U109),0,J109/$U109)</f>
        <v>0</v>
      </c>
      <c r="AB109" s="202" t="n">
        <f aca="false">SUM(V109:AA109)</f>
        <v>0</v>
      </c>
      <c r="AC109" s="199" t="n">
        <f aca="false">IF(ISERROR(L109/$U109),0,L109/$U109)</f>
        <v>0</v>
      </c>
    </row>
    <row r="110" customFormat="false" ht="14.65" hidden="false" customHeight="false" outlineLevel="0" collapsed="false">
      <c r="A110" s="195" t="s">
        <v>216</v>
      </c>
      <c r="B110" s="116" t="s">
        <v>142</v>
      </c>
      <c r="C110" s="196" t="s">
        <v>379</v>
      </c>
      <c r="D110" s="222" t="s">
        <v>380</v>
      </c>
      <c r="E110" s="338" t="n">
        <v>0</v>
      </c>
      <c r="F110" s="338" t="n">
        <v>0</v>
      </c>
      <c r="G110" s="338" t="n">
        <v>0</v>
      </c>
      <c r="H110" s="338" t="n">
        <v>0</v>
      </c>
      <c r="I110" s="338" t="n">
        <v>0</v>
      </c>
      <c r="J110" s="338" t="n">
        <v>0</v>
      </c>
      <c r="K110" s="199" t="n">
        <f aca="false">SUM(E110:J110)</f>
        <v>0</v>
      </c>
      <c r="L110" s="338" t="n">
        <v>3129780</v>
      </c>
      <c r="P110" s="223" t="n">
        <f aca="false">K110/$K$20</f>
        <v>0</v>
      </c>
      <c r="Q110" s="239" t="n">
        <f aca="false">RANK(P110,$P$24:$P$165)</f>
        <v>33</v>
      </c>
      <c r="R110" s="225" t="n">
        <f aca="false">L110/$L$20</f>
        <v>2.0308826932991E-005</v>
      </c>
      <c r="S110" s="224" t="n">
        <f aca="false">RANK(R110,$R$24:$R$165)</f>
        <v>41</v>
      </c>
      <c r="U110" s="226" t="n">
        <f aca="false">VLOOKUP(D110,DVactu!$A$2:$D$198,4,0)</f>
        <v>14.1339393987664</v>
      </c>
      <c r="V110" s="202" t="n">
        <f aca="false">IF(ISERROR(E110/$U110),0,E110/$U110)</f>
        <v>0</v>
      </c>
      <c r="W110" s="202" t="n">
        <f aca="false">IF(ISERROR(F110/$U110),0,F110/$U110)</f>
        <v>0</v>
      </c>
      <c r="X110" s="202" t="n">
        <f aca="false">IF(ISERROR(G110/$U110),0,G110/$U110)</f>
        <v>0</v>
      </c>
      <c r="Y110" s="202" t="n">
        <f aca="false">IF(ISERROR(H110/$U110),0,H110/$U110)</f>
        <v>0</v>
      </c>
      <c r="Z110" s="202" t="n">
        <f aca="false">IF(ISERROR(I110/$U110),0,I110/$U110)</f>
        <v>0</v>
      </c>
      <c r="AA110" s="202" t="n">
        <f aca="false">IF(ISERROR(J110/$U110),0,J110/$U110)</f>
        <v>0</v>
      </c>
      <c r="AB110" s="202" t="n">
        <f aca="false">SUM(V110:AA110)</f>
        <v>0</v>
      </c>
      <c r="AC110" s="199" t="n">
        <f aca="false">IF(ISERROR(L110/$U110),0,L110/$U110)</f>
        <v>221437.202445708</v>
      </c>
    </row>
    <row r="111" customFormat="false" ht="14.65" hidden="false" customHeight="false" outlineLevel="0" collapsed="false">
      <c r="A111" s="195" t="s">
        <v>216</v>
      </c>
      <c r="B111" s="116" t="s">
        <v>142</v>
      </c>
      <c r="C111" s="196" t="s">
        <v>381</v>
      </c>
      <c r="D111" s="222" t="s">
        <v>382</v>
      </c>
      <c r="E111" s="338" t="n">
        <v>0</v>
      </c>
      <c r="F111" s="338" t="n">
        <v>0</v>
      </c>
      <c r="G111" s="338" t="n">
        <v>0</v>
      </c>
      <c r="H111" s="338" t="n">
        <v>0</v>
      </c>
      <c r="I111" s="338" t="n">
        <v>0</v>
      </c>
      <c r="J111" s="338" t="n">
        <v>0</v>
      </c>
      <c r="K111" s="199" t="n">
        <f aca="false">SUM(E111:J111)</f>
        <v>0</v>
      </c>
      <c r="L111" s="338" t="n">
        <v>958803585.65</v>
      </c>
      <c r="P111" s="223" t="n">
        <f aca="false">K111/$K$20</f>
        <v>0</v>
      </c>
      <c r="Q111" s="239" t="n">
        <f aca="false">RANK(P111,$P$24:$P$165)</f>
        <v>33</v>
      </c>
      <c r="R111" s="225" t="n">
        <f aca="false">L111/$L$20</f>
        <v>0.006221579818293</v>
      </c>
      <c r="S111" s="224" t="n">
        <f aca="false">RANK(R111,$R$24:$R$165)</f>
        <v>15</v>
      </c>
      <c r="U111" s="226" t="n">
        <f aca="false">VLOOKUP(D111,DVactu!$A$2:$D$198,4,0)</f>
        <v>17.9837146326911</v>
      </c>
      <c r="V111" s="202" t="n">
        <f aca="false">IF(ISERROR(E111/$U111),0,E111/$U111)</f>
        <v>0</v>
      </c>
      <c r="W111" s="202" t="n">
        <f aca="false">IF(ISERROR(F111/$U111),0,F111/$U111)</f>
        <v>0</v>
      </c>
      <c r="X111" s="202" t="n">
        <f aca="false">IF(ISERROR(G111/$U111),0,G111/$U111)</f>
        <v>0</v>
      </c>
      <c r="Y111" s="202" t="n">
        <f aca="false">IF(ISERROR(H111/$U111),0,H111/$U111)</f>
        <v>0</v>
      </c>
      <c r="Z111" s="202" t="n">
        <f aca="false">IF(ISERROR(I111/$U111),0,I111/$U111)</f>
        <v>0</v>
      </c>
      <c r="AA111" s="202" t="n">
        <f aca="false">IF(ISERROR(J111/$U111),0,J111/$U111)</f>
        <v>0</v>
      </c>
      <c r="AB111" s="202" t="n">
        <f aca="false">SUM(V111:AA111)</f>
        <v>0</v>
      </c>
      <c r="AC111" s="199" t="n">
        <f aca="false">IF(ISERROR(L111/$U111),0,L111/$U111)</f>
        <v>53315102.3152397</v>
      </c>
    </row>
    <row r="112" customFormat="false" ht="14.65" hidden="false" customHeight="false" outlineLevel="0" collapsed="false">
      <c r="A112" s="195" t="s">
        <v>216</v>
      </c>
      <c r="B112" s="116" t="s">
        <v>142</v>
      </c>
      <c r="C112" s="196" t="s">
        <v>383</v>
      </c>
      <c r="D112" s="222" t="s">
        <v>384</v>
      </c>
      <c r="E112" s="338" t="n">
        <v>42200</v>
      </c>
      <c r="F112" s="338" t="n">
        <v>42200</v>
      </c>
      <c r="G112" s="338" t="n">
        <v>104600</v>
      </c>
      <c r="H112" s="338" t="n">
        <v>319300</v>
      </c>
      <c r="I112" s="338" t="n">
        <v>1643776</v>
      </c>
      <c r="J112" s="338" t="n">
        <v>453300</v>
      </c>
      <c r="K112" s="199" t="n">
        <f aca="false">SUM(E112:J112)</f>
        <v>2605376</v>
      </c>
      <c r="L112" s="338" t="n">
        <v>115725858</v>
      </c>
      <c r="P112" s="223" t="n">
        <f aca="false">K112/$K$20</f>
        <v>0.000717842340262342</v>
      </c>
      <c r="Q112" s="239" t="n">
        <f aca="false">RANK(P112,$P$24:$P$165)</f>
        <v>23</v>
      </c>
      <c r="R112" s="225" t="n">
        <f aca="false">L112/$L$20</f>
        <v>0.000750933427203795</v>
      </c>
      <c r="S112" s="224" t="n">
        <f aca="false">RANK(R112,$R$24:$R$165)</f>
        <v>28</v>
      </c>
      <c r="U112" s="226" t="n">
        <f aca="false">VLOOKUP(D112,DVactu!$A$2:$D$198,4,0)</f>
        <v>12.652295607854</v>
      </c>
      <c r="V112" s="202" t="n">
        <f aca="false">IF(ISERROR(E112/$U112),0,E112/$U112)</f>
        <v>3335.36310784614</v>
      </c>
      <c r="W112" s="202" t="n">
        <f aca="false">IF(ISERROR(F112/$U112),0,F112/$U112)</f>
        <v>3335.36310784614</v>
      </c>
      <c r="X112" s="202" t="n">
        <f aca="false">IF(ISERROR(G112/$U112),0,G112/$U112)</f>
        <v>8267.27443319209</v>
      </c>
      <c r="Y112" s="202" t="n">
        <f aca="false">IF(ISERROR(H112/$U112),0,H112/$U112)</f>
        <v>25236.5270221629</v>
      </c>
      <c r="Z112" s="202" t="n">
        <f aca="false">IF(ISERROR(I112/$U112),0,I112/$U112)</f>
        <v>129919.190236088</v>
      </c>
      <c r="AA112" s="202" t="n">
        <f aca="false">IF(ISERROR(J112/$U112),0,J112/$U112)</f>
        <v>35827.4904451814</v>
      </c>
      <c r="AB112" s="202" t="n">
        <f aca="false">SUM(V112:AA112)</f>
        <v>205921.208352316</v>
      </c>
      <c r="AC112" s="199" t="n">
        <f aca="false">IF(ISERROR(L112/$U112),0,L112/$U112)</f>
        <v>9146629.32220477</v>
      </c>
    </row>
    <row r="113" customFormat="false" ht="14.65" hidden="false" customHeight="false" outlineLevel="0" collapsed="false">
      <c r="A113" s="195" t="s">
        <v>216</v>
      </c>
      <c r="B113" s="116" t="s">
        <v>142</v>
      </c>
      <c r="C113" s="196" t="s">
        <v>385</v>
      </c>
      <c r="D113" s="222" t="s">
        <v>386</v>
      </c>
      <c r="E113" s="338" t="n">
        <v>0</v>
      </c>
      <c r="F113" s="338" t="n">
        <v>0</v>
      </c>
      <c r="G113" s="338" t="n">
        <v>0</v>
      </c>
      <c r="H113" s="338" t="n">
        <v>0</v>
      </c>
      <c r="I113" s="338" t="n">
        <v>0</v>
      </c>
      <c r="J113" s="338" t="n">
        <v>0</v>
      </c>
      <c r="K113" s="199" t="n">
        <f aca="false">SUM(E113:J113)</f>
        <v>0</v>
      </c>
      <c r="L113" s="338" t="n">
        <v>0</v>
      </c>
      <c r="P113" s="223" t="n">
        <f aca="false">K113/$K$20</f>
        <v>0</v>
      </c>
      <c r="Q113" s="239" t="n">
        <f aca="false">RANK(P113,$P$24:$P$165)</f>
        <v>33</v>
      </c>
      <c r="R113" s="225" t="n">
        <f aca="false">L113/$L$20</f>
        <v>0</v>
      </c>
      <c r="S113" s="224" t="n">
        <f aca="false">RANK(R113,$R$24:$R$165)</f>
        <v>48</v>
      </c>
      <c r="U113" s="226" t="e">
        <f aca="false">VLOOKUP(D113,DVactu!$A$2:$D$198,4,0)</f>
        <v>#N/A</v>
      </c>
      <c r="V113" s="202" t="n">
        <f aca="false">IF(ISERROR(E113/$U113),0,E113/$U113)</f>
        <v>0</v>
      </c>
      <c r="W113" s="202" t="n">
        <f aca="false">IF(ISERROR(F113/$U113),0,F113/$U113)</f>
        <v>0</v>
      </c>
      <c r="X113" s="202" t="n">
        <f aca="false">IF(ISERROR(G113/$U113),0,G113/$U113)</f>
        <v>0</v>
      </c>
      <c r="Y113" s="202" t="n">
        <f aca="false">IF(ISERROR(H113/$U113),0,H113/$U113)</f>
        <v>0</v>
      </c>
      <c r="Z113" s="202" t="n">
        <f aca="false">IF(ISERROR(I113/$U113),0,I113/$U113)</f>
        <v>0</v>
      </c>
      <c r="AA113" s="202" t="n">
        <f aca="false">IF(ISERROR(J113/$U113),0,J113/$U113)</f>
        <v>0</v>
      </c>
      <c r="AB113" s="202" t="n">
        <f aca="false">SUM(V113:AA113)</f>
        <v>0</v>
      </c>
      <c r="AC113" s="199" t="n">
        <f aca="false">IF(ISERROR(L113/$U113),0,L113/$U113)</f>
        <v>0</v>
      </c>
    </row>
    <row r="114" customFormat="false" ht="14.65" hidden="false" customHeight="false" outlineLevel="0" collapsed="false">
      <c r="A114" s="195" t="s">
        <v>216</v>
      </c>
      <c r="B114" s="116" t="s">
        <v>142</v>
      </c>
      <c r="C114" s="196" t="s">
        <v>387</v>
      </c>
      <c r="D114" s="222" t="s">
        <v>388</v>
      </c>
      <c r="E114" s="338" t="n">
        <v>0</v>
      </c>
      <c r="F114" s="338" t="n">
        <v>0</v>
      </c>
      <c r="G114" s="338" t="n">
        <v>0</v>
      </c>
      <c r="H114" s="338" t="n">
        <v>0</v>
      </c>
      <c r="I114" s="338" t="n">
        <v>0</v>
      </c>
      <c r="J114" s="338" t="n">
        <v>0</v>
      </c>
      <c r="K114" s="199" t="n">
        <f aca="false">SUM(E114:J114)</f>
        <v>0</v>
      </c>
      <c r="L114" s="338" t="n">
        <v>3113574.09</v>
      </c>
      <c r="P114" s="223" t="n">
        <f aca="false">K114/$K$20</f>
        <v>0</v>
      </c>
      <c r="Q114" s="239" t="n">
        <f aca="false">RANK(P114,$P$24:$P$165)</f>
        <v>33</v>
      </c>
      <c r="R114" s="225" t="n">
        <f aca="false">L114/$L$20</f>
        <v>2.02036684165836E-005</v>
      </c>
      <c r="S114" s="224" t="n">
        <f aca="false">RANK(R114,$R$24:$R$165)</f>
        <v>42</v>
      </c>
      <c r="U114" s="226" t="n">
        <f aca="false">VLOOKUP(D114,DVactu!$A$2:$D$198,4,0)</f>
        <v>15.0291599470843</v>
      </c>
      <c r="V114" s="202" t="n">
        <f aca="false">IF(ISERROR(E114/$U114),0,E114/$U114)</f>
        <v>0</v>
      </c>
      <c r="W114" s="202" t="n">
        <f aca="false">IF(ISERROR(F114/$U114),0,F114/$U114)</f>
        <v>0</v>
      </c>
      <c r="X114" s="202" t="n">
        <f aca="false">IF(ISERROR(G114/$U114),0,G114/$U114)</f>
        <v>0</v>
      </c>
      <c r="Y114" s="202" t="n">
        <f aca="false">IF(ISERROR(H114/$U114),0,H114/$U114)</f>
        <v>0</v>
      </c>
      <c r="Z114" s="202" t="n">
        <f aca="false">IF(ISERROR(I114/$U114),0,I114/$U114)</f>
        <v>0</v>
      </c>
      <c r="AA114" s="202" t="n">
        <f aca="false">IF(ISERROR(J114/$U114),0,J114/$U114)</f>
        <v>0</v>
      </c>
      <c r="AB114" s="202" t="n">
        <f aca="false">SUM(V114:AA114)</f>
        <v>0</v>
      </c>
      <c r="AC114" s="199" t="n">
        <f aca="false">IF(ISERROR(L114/$U114),0,L114/$U114)</f>
        <v>207168.870446684</v>
      </c>
    </row>
    <row r="115" customFormat="false" ht="14.65" hidden="false" customHeight="false" outlineLevel="0" collapsed="false">
      <c r="A115" s="195" t="s">
        <v>216</v>
      </c>
      <c r="B115" s="116" t="s">
        <v>142</v>
      </c>
      <c r="C115" s="196" t="s">
        <v>389</v>
      </c>
      <c r="D115" s="222" t="s">
        <v>390</v>
      </c>
      <c r="E115" s="338" t="n">
        <v>0</v>
      </c>
      <c r="F115" s="338" t="n">
        <v>0</v>
      </c>
      <c r="G115" s="338" t="n">
        <v>0</v>
      </c>
      <c r="H115" s="338" t="n">
        <v>0</v>
      </c>
      <c r="I115" s="338" t="n">
        <v>0</v>
      </c>
      <c r="J115" s="338" t="n">
        <v>3633584</v>
      </c>
      <c r="K115" s="199" t="n">
        <f aca="false">SUM(E115:J115)</f>
        <v>3633584</v>
      </c>
      <c r="L115" s="338" t="n">
        <v>40533595</v>
      </c>
      <c r="P115" s="223" t="n">
        <f aca="false">K115/$K$20</f>
        <v>0.00100113781738214</v>
      </c>
      <c r="Q115" s="239" t="n">
        <f aca="false">RANK(P115,$P$24:$P$165)</f>
        <v>21</v>
      </c>
      <c r="R115" s="225" t="n">
        <f aca="false">L115/$L$20</f>
        <v>0.000263018412101474</v>
      </c>
      <c r="S115" s="224" t="n">
        <f aca="false">RANK(R115,$R$24:$R$165)</f>
        <v>32</v>
      </c>
      <c r="U115" s="226" t="n">
        <f aca="false">VLOOKUP(D115,DVactu!$A$2:$D$198,4,0)</f>
        <v>12.652295607854</v>
      </c>
      <c r="V115" s="202" t="n">
        <f aca="false">IF(ISERROR(E115/$U115),0,E115/$U115)</f>
        <v>0</v>
      </c>
      <c r="W115" s="202" t="n">
        <f aca="false">IF(ISERROR(F115/$U115),0,F115/$U115)</f>
        <v>0</v>
      </c>
      <c r="X115" s="202" t="n">
        <f aca="false">IF(ISERROR(G115/$U115),0,G115/$U115)</f>
        <v>0</v>
      </c>
      <c r="Y115" s="202" t="n">
        <f aca="false">IF(ISERROR(H115/$U115),0,H115/$U115)</f>
        <v>0</v>
      </c>
      <c r="Z115" s="202" t="n">
        <f aca="false">IF(ISERROR(I115/$U115),0,I115/$U115)</f>
        <v>0</v>
      </c>
      <c r="AA115" s="202" t="n">
        <f aca="false">IF(ISERROR(J115/$U115),0,J115/$U115)</f>
        <v>287187.72566019</v>
      </c>
      <c r="AB115" s="202" t="n">
        <f aca="false">SUM(V115:AA115)</f>
        <v>287187.72566019</v>
      </c>
      <c r="AC115" s="199" t="n">
        <f aca="false">IF(ISERROR(L115/$U115),0,L115/$U115)</f>
        <v>3203655.38842125</v>
      </c>
    </row>
    <row r="116" customFormat="false" ht="14.65" hidden="false" customHeight="false" outlineLevel="0" collapsed="false">
      <c r="A116" s="195" t="s">
        <v>216</v>
      </c>
      <c r="B116" s="116" t="s">
        <v>142</v>
      </c>
      <c r="C116" s="196" t="s">
        <v>391</v>
      </c>
      <c r="D116" s="222" t="s">
        <v>392</v>
      </c>
      <c r="E116" s="338" t="n">
        <v>0</v>
      </c>
      <c r="F116" s="338" t="n">
        <v>0</v>
      </c>
      <c r="G116" s="338" t="n">
        <v>267156</v>
      </c>
      <c r="H116" s="338" t="n">
        <v>0</v>
      </c>
      <c r="I116" s="338" t="n">
        <v>469098</v>
      </c>
      <c r="J116" s="338" t="n">
        <v>0</v>
      </c>
      <c r="K116" s="199" t="n">
        <f aca="false">SUM(E116:J116)</f>
        <v>736254</v>
      </c>
      <c r="L116" s="338" t="n">
        <v>215038811.31</v>
      </c>
      <c r="P116" s="223" t="n">
        <f aca="false">K116/$K$20</f>
        <v>0.000202855286295533</v>
      </c>
      <c r="Q116" s="239" t="n">
        <f aca="false">RANK(P116,$P$24:$P$165)</f>
        <v>27</v>
      </c>
      <c r="R116" s="225" t="n">
        <f aca="false">L116/$L$20</f>
        <v>0.00139536517032216</v>
      </c>
      <c r="S116" s="224" t="n">
        <f aca="false">RANK(R116,$R$24:$R$165)</f>
        <v>24</v>
      </c>
      <c r="U116" s="226" t="n">
        <f aca="false">VLOOKUP(D116,DVactu!$A$2:$D$198,4,0)</f>
        <v>12.1183874321681</v>
      </c>
      <c r="V116" s="202" t="n">
        <f aca="false">IF(ISERROR(E116/$U116),0,E116/$U116)</f>
        <v>0</v>
      </c>
      <c r="W116" s="202" t="n">
        <f aca="false">IF(ISERROR(F116/$U116),0,F116/$U116)</f>
        <v>0</v>
      </c>
      <c r="X116" s="202" t="n">
        <f aca="false">IF(ISERROR(G116/$U116),0,G116/$U116)</f>
        <v>22045.5074155195</v>
      </c>
      <c r="Y116" s="202" t="n">
        <f aca="false">IF(ISERROR(H116/$U116),0,H116/$U116)</f>
        <v>0</v>
      </c>
      <c r="Z116" s="202" t="n">
        <f aca="false">IF(ISERROR(I116/$U116),0,I116/$U116)</f>
        <v>38709.6057644423</v>
      </c>
      <c r="AA116" s="202" t="n">
        <f aca="false">IF(ISERROR(J116/$U116),0,J116/$U116)</f>
        <v>0</v>
      </c>
      <c r="AB116" s="202" t="n">
        <f aca="false">SUM(V116:AA116)</f>
        <v>60755.1131799618</v>
      </c>
      <c r="AC116" s="199" t="n">
        <f aca="false">IF(ISERROR(L116/$U116),0,L116/$U116)</f>
        <v>17744837.1339558</v>
      </c>
    </row>
    <row r="117" customFormat="false" ht="14.65" hidden="false" customHeight="false" outlineLevel="0" collapsed="false">
      <c r="A117" s="195" t="s">
        <v>216</v>
      </c>
      <c r="B117" s="116" t="s">
        <v>142</v>
      </c>
      <c r="C117" s="196" t="s">
        <v>393</v>
      </c>
      <c r="D117" s="222" t="s">
        <v>394</v>
      </c>
      <c r="E117" s="338" t="n">
        <v>666000</v>
      </c>
      <c r="F117" s="338" t="n">
        <v>0</v>
      </c>
      <c r="G117" s="338" t="n">
        <v>0</v>
      </c>
      <c r="H117" s="338" t="n">
        <v>0</v>
      </c>
      <c r="I117" s="338" t="n">
        <v>0</v>
      </c>
      <c r="J117" s="338" t="n">
        <v>0</v>
      </c>
      <c r="K117" s="199" t="n">
        <f aca="false">SUM(E117:J117)</f>
        <v>666000</v>
      </c>
      <c r="L117" s="338" t="n">
        <v>26845360</v>
      </c>
      <c r="P117" s="223" t="n">
        <f aca="false">K117/$K$20</f>
        <v>0.000183498657627429</v>
      </c>
      <c r="Q117" s="239" t="n">
        <f aca="false">RANK(P117,$P$24:$P$165)</f>
        <v>28</v>
      </c>
      <c r="R117" s="225" t="n">
        <f aca="false">L117/$L$20</f>
        <v>0.000174196834983238</v>
      </c>
      <c r="S117" s="224" t="n">
        <f aca="false">RANK(R117,$R$24:$R$165)</f>
        <v>34</v>
      </c>
      <c r="U117" s="226" t="n">
        <f aca="false">VLOOKUP(D117,DVactu!$A$2:$D$198,4,0)</f>
        <v>12.652295607854</v>
      </c>
      <c r="V117" s="202" t="n">
        <f aca="false">IF(ISERROR(E117/$U117),0,E117/$U117)</f>
        <v>52638.6689532116</v>
      </c>
      <c r="W117" s="202" t="n">
        <f aca="false">IF(ISERROR(F117/$U117),0,F117/$U117)</f>
        <v>0</v>
      </c>
      <c r="X117" s="202" t="n">
        <f aca="false">IF(ISERROR(G117/$U117),0,G117/$U117)</f>
        <v>0</v>
      </c>
      <c r="Y117" s="202" t="n">
        <f aca="false">IF(ISERROR(H117/$U117),0,H117/$U117)</f>
        <v>0</v>
      </c>
      <c r="Z117" s="202" t="n">
        <f aca="false">IF(ISERROR(I117/$U117),0,I117/$U117)</f>
        <v>0</v>
      </c>
      <c r="AA117" s="202" t="n">
        <f aca="false">IF(ISERROR(J117/$U117),0,J117/$U117)</f>
        <v>0</v>
      </c>
      <c r="AB117" s="202" t="n">
        <f aca="false">SUM(V117:AA117)</f>
        <v>52638.6689532116</v>
      </c>
      <c r="AC117" s="199" t="n">
        <f aca="false">IF(ISERROR(L117/$U117),0,L117/$U117)</f>
        <v>2121777.80475944</v>
      </c>
    </row>
    <row r="118" customFormat="false" ht="14.65" hidden="false" customHeight="false" outlineLevel="0" collapsed="false">
      <c r="A118" s="195" t="s">
        <v>216</v>
      </c>
      <c r="B118" s="116" t="s">
        <v>142</v>
      </c>
      <c r="C118" s="196" t="s">
        <v>395</v>
      </c>
      <c r="D118" s="222" t="s">
        <v>396</v>
      </c>
      <c r="E118" s="338" t="n">
        <v>0</v>
      </c>
      <c r="F118" s="338" t="n">
        <v>0</v>
      </c>
      <c r="G118" s="338" t="n">
        <v>0</v>
      </c>
      <c r="H118" s="338" t="n">
        <v>0</v>
      </c>
      <c r="I118" s="338" t="n">
        <v>0</v>
      </c>
      <c r="J118" s="338" t="n">
        <v>0</v>
      </c>
      <c r="K118" s="199" t="n">
        <f aca="false">SUM(E118:J118)</f>
        <v>0</v>
      </c>
      <c r="L118" s="338" t="n">
        <v>0</v>
      </c>
      <c r="P118" s="223" t="n">
        <f aca="false">K118/$K$20</f>
        <v>0</v>
      </c>
      <c r="Q118" s="239" t="n">
        <f aca="false">RANK(P118,$P$24:$P$165)</f>
        <v>33</v>
      </c>
      <c r="R118" s="225" t="n">
        <f aca="false">L118/$L$20</f>
        <v>0</v>
      </c>
      <c r="S118" s="224" t="n">
        <f aca="false">RANK(R118,$R$24:$R$165)</f>
        <v>48</v>
      </c>
      <c r="U118" s="226" t="e">
        <f aca="false">VLOOKUP(D118,DVactu!$A$2:$D$198,4,0)</f>
        <v>#N/A</v>
      </c>
      <c r="V118" s="202" t="n">
        <f aca="false">IF(ISERROR(E118/$U118),0,E118/$U118)</f>
        <v>0</v>
      </c>
      <c r="W118" s="202" t="n">
        <f aca="false">IF(ISERROR(F118/$U118),0,F118/$U118)</f>
        <v>0</v>
      </c>
      <c r="X118" s="202" t="n">
        <f aca="false">IF(ISERROR(G118/$U118),0,G118/$U118)</f>
        <v>0</v>
      </c>
      <c r="Y118" s="202" t="n">
        <f aca="false">IF(ISERROR(H118/$U118),0,H118/$U118)</f>
        <v>0</v>
      </c>
      <c r="Z118" s="202" t="n">
        <f aca="false">IF(ISERROR(I118/$U118),0,I118/$U118)</f>
        <v>0</v>
      </c>
      <c r="AA118" s="202" t="n">
        <f aca="false">IF(ISERROR(J118/$U118),0,J118/$U118)</f>
        <v>0</v>
      </c>
      <c r="AB118" s="202" t="n">
        <f aca="false">SUM(V118:AA118)</f>
        <v>0</v>
      </c>
      <c r="AC118" s="199" t="n">
        <f aca="false">IF(ISERROR(L118/$U118),0,L118/$U118)</f>
        <v>0</v>
      </c>
    </row>
    <row r="119" customFormat="false" ht="12.8" hidden="false" customHeight="false" outlineLevel="0" collapsed="false">
      <c r="A119" s="238" t="s">
        <v>216</v>
      </c>
      <c r="B119" s="238" t="s">
        <v>142</v>
      </c>
      <c r="C119" s="238" t="s">
        <v>397</v>
      </c>
      <c r="D119" s="228" t="s">
        <v>398</v>
      </c>
      <c r="E119" s="339" t="n">
        <v>0</v>
      </c>
      <c r="F119" s="339" t="n">
        <v>0</v>
      </c>
      <c r="G119" s="339" t="n">
        <v>0</v>
      </c>
      <c r="H119" s="339" t="n">
        <v>60350850</v>
      </c>
      <c r="I119" s="339" t="n">
        <v>54579688.8</v>
      </c>
      <c r="J119" s="339" t="n">
        <v>0</v>
      </c>
      <c r="K119" s="237" t="n">
        <f aca="false">SUM(E119:J119)</f>
        <v>114930538.8</v>
      </c>
      <c r="L119" s="339" t="n">
        <v>9796374469.53</v>
      </c>
      <c r="M119" s="145" t="n">
        <f aca="false">K119*$O$15/1000</f>
        <v>884965.14876</v>
      </c>
      <c r="N119" s="145" t="n">
        <f aca="false">L119*$O$15/1000</f>
        <v>75432083.415381</v>
      </c>
      <c r="P119" s="234" t="n">
        <f aca="false">K119/$K$20</f>
        <v>0.0316660654507464</v>
      </c>
      <c r="Q119" s="235" t="n">
        <f aca="false">RANK(P119,$P$24:$P$165)</f>
        <v>8</v>
      </c>
      <c r="R119" s="225" t="n">
        <f aca="false">L119/$L$20</f>
        <v>0.0635676864420044</v>
      </c>
      <c r="S119" s="235" t="n">
        <f aca="false">RANK(R119,$R$24:$R$165)</f>
        <v>5</v>
      </c>
      <c r="U119" s="226" t="n">
        <f aca="false">VLOOKUP(D119,DVactu!$A$2:$D$198,4,0)</f>
        <v>14.1339393987664</v>
      </c>
      <c r="V119" s="202" t="n">
        <f aca="false">IF(ISERROR(E119/$U119),0,E119/$U119)</f>
        <v>0</v>
      </c>
      <c r="W119" s="202" t="n">
        <f aca="false">IF(ISERROR(F119/$U119),0,F119/$U119)</f>
        <v>0</v>
      </c>
      <c r="X119" s="202" t="n">
        <f aca="false">IF(ISERROR(G119/$U119),0,G119/$U119)</f>
        <v>0</v>
      </c>
      <c r="Y119" s="202" t="n">
        <f aca="false">IF(ISERROR(H119/$U119),0,H119/$U119)</f>
        <v>4269924.20848128</v>
      </c>
      <c r="Z119" s="202" t="n">
        <f aca="false">IF(ISERROR(I119/$U119),0,I119/$U119)</f>
        <v>3861604.8406691</v>
      </c>
      <c r="AA119" s="202" t="n">
        <f aca="false">IF(ISERROR(J119/$U119),0,J119/$U119)</f>
        <v>0</v>
      </c>
      <c r="AB119" s="202" t="n">
        <f aca="false">SUM(V119:AA119)</f>
        <v>8131529.04915038</v>
      </c>
      <c r="AC119" s="199" t="n">
        <f aca="false">IF(ISERROR(L119/$U119),0,L119/$U119)</f>
        <v>693109981.09876</v>
      </c>
    </row>
    <row r="120" customFormat="false" ht="12.8" hidden="false" customHeight="false" outlineLevel="0" collapsed="false">
      <c r="A120" s="195" t="s">
        <v>216</v>
      </c>
      <c r="B120" s="116" t="s">
        <v>142</v>
      </c>
      <c r="C120" s="196" t="s">
        <v>399</v>
      </c>
      <c r="D120" s="222" t="s">
        <v>400</v>
      </c>
      <c r="E120" s="338" t="n">
        <v>0</v>
      </c>
      <c r="F120" s="338" t="n">
        <v>0</v>
      </c>
      <c r="G120" s="338" t="n">
        <v>0</v>
      </c>
      <c r="H120" s="338" t="n">
        <v>0</v>
      </c>
      <c r="I120" s="338" t="n">
        <v>0</v>
      </c>
      <c r="J120" s="338" t="n">
        <v>0</v>
      </c>
      <c r="K120" s="199" t="n">
        <f aca="false">SUM(E120:J120)</f>
        <v>0</v>
      </c>
      <c r="L120" s="338" t="n">
        <v>0</v>
      </c>
      <c r="P120" s="223" t="n">
        <f aca="false">K120/$K$20</f>
        <v>0</v>
      </c>
      <c r="Q120" s="239" t="n">
        <f aca="false">RANK(P120,$P$24:$P$165)</f>
        <v>33</v>
      </c>
      <c r="R120" s="225" t="n">
        <f aca="false">L120/$L$20</f>
        <v>0</v>
      </c>
      <c r="S120" s="224" t="n">
        <f aca="false">RANK(R120,$R$24:$R$165)</f>
        <v>48</v>
      </c>
      <c r="U120" s="226" t="e">
        <f aca="false">VLOOKUP(D120,DVactu!$A$2:$D$198,4,0)</f>
        <v>#N/A</v>
      </c>
      <c r="V120" s="202" t="n">
        <f aca="false">IF(ISERROR(E120/$U120),0,E120/$U120)</f>
        <v>0</v>
      </c>
      <c r="W120" s="202" t="n">
        <f aca="false">IF(ISERROR(F120/$U120),0,F120/$U120)</f>
        <v>0</v>
      </c>
      <c r="X120" s="202" t="n">
        <f aca="false">IF(ISERROR(G120/$U120),0,G120/$U120)</f>
        <v>0</v>
      </c>
      <c r="Y120" s="202" t="n">
        <f aca="false">IF(ISERROR(H120/$U120),0,H120/$U120)</f>
        <v>0</v>
      </c>
      <c r="Z120" s="202" t="n">
        <f aca="false">IF(ISERROR(I120/$U120),0,I120/$U120)</f>
        <v>0</v>
      </c>
      <c r="AA120" s="202" t="n">
        <f aca="false">IF(ISERROR(J120/$U120),0,J120/$U120)</f>
        <v>0</v>
      </c>
      <c r="AB120" s="202" t="n">
        <f aca="false">SUM(V120:AA120)</f>
        <v>0</v>
      </c>
      <c r="AC120" s="199" t="n">
        <f aca="false">IF(ISERROR(L120/$U120),0,L120/$U120)</f>
        <v>0</v>
      </c>
    </row>
    <row r="121" customFormat="false" ht="28.35" hidden="false" customHeight="false" outlineLevel="0" collapsed="false">
      <c r="A121" s="195" t="s">
        <v>216</v>
      </c>
      <c r="B121" s="116" t="s">
        <v>142</v>
      </c>
      <c r="C121" s="196" t="s">
        <v>401</v>
      </c>
      <c r="D121" s="222" t="s">
        <v>402</v>
      </c>
      <c r="E121" s="338" t="n">
        <v>0</v>
      </c>
      <c r="F121" s="338" t="n">
        <v>0</v>
      </c>
      <c r="G121" s="338" t="n">
        <v>0</v>
      </c>
      <c r="H121" s="338" t="n">
        <v>0</v>
      </c>
      <c r="I121" s="338" t="n">
        <v>0</v>
      </c>
      <c r="J121" s="338" t="n">
        <v>0</v>
      </c>
      <c r="K121" s="199" t="n">
        <f aca="false">SUM(E121:J121)</f>
        <v>0</v>
      </c>
      <c r="L121" s="338" t="n">
        <v>0</v>
      </c>
      <c r="P121" s="223" t="n">
        <f aca="false">K121/$K$20</f>
        <v>0</v>
      </c>
      <c r="Q121" s="239" t="n">
        <f aca="false">RANK(P121,$P$24:$P$165)</f>
        <v>33</v>
      </c>
      <c r="R121" s="225" t="n">
        <f aca="false">L121/$L$20</f>
        <v>0</v>
      </c>
      <c r="S121" s="224" t="n">
        <f aca="false">RANK(R121,$R$24:$R$165)</f>
        <v>48</v>
      </c>
      <c r="U121" s="226" t="e">
        <f aca="false">VLOOKUP(D121,DVactu!$A$2:$D$198,4,0)</f>
        <v>#N/A</v>
      </c>
      <c r="V121" s="202" t="n">
        <f aca="false">IF(ISERROR(E121/$U121),0,E121/$U121)</f>
        <v>0</v>
      </c>
      <c r="W121" s="202" t="n">
        <f aca="false">IF(ISERROR(F121/$U121),0,F121/$U121)</f>
        <v>0</v>
      </c>
      <c r="X121" s="202" t="n">
        <f aca="false">IF(ISERROR(G121/$U121),0,G121/$U121)</f>
        <v>0</v>
      </c>
      <c r="Y121" s="202" t="n">
        <f aca="false">IF(ISERROR(H121/$U121),0,H121/$U121)</f>
        <v>0</v>
      </c>
      <c r="Z121" s="202" t="n">
        <f aca="false">IF(ISERROR(I121/$U121),0,I121/$U121)</f>
        <v>0</v>
      </c>
      <c r="AA121" s="202" t="n">
        <f aca="false">IF(ISERROR(J121/$U121),0,J121/$U121)</f>
        <v>0</v>
      </c>
      <c r="AB121" s="202" t="n">
        <f aca="false">SUM(V121:AA121)</f>
        <v>0</v>
      </c>
      <c r="AC121" s="199" t="n">
        <f aca="false">IF(ISERROR(L121/$U121),0,L121/$U121)</f>
        <v>0</v>
      </c>
    </row>
    <row r="122" customFormat="false" ht="12.8" hidden="false" customHeight="false" outlineLevel="0" collapsed="false">
      <c r="A122" s="195" t="s">
        <v>216</v>
      </c>
      <c r="B122" s="116" t="s">
        <v>142</v>
      </c>
      <c r="C122" s="196" t="s">
        <v>403</v>
      </c>
      <c r="D122" s="222" t="s">
        <v>404</v>
      </c>
      <c r="E122" s="338" t="n">
        <v>0</v>
      </c>
      <c r="F122" s="338" t="n">
        <v>0</v>
      </c>
      <c r="G122" s="338" t="n">
        <v>0</v>
      </c>
      <c r="H122" s="338" t="n">
        <v>0</v>
      </c>
      <c r="I122" s="338" t="n">
        <v>0</v>
      </c>
      <c r="J122" s="338" t="n">
        <v>0</v>
      </c>
      <c r="K122" s="199" t="n">
        <f aca="false">SUM(E122:J122)</f>
        <v>0</v>
      </c>
      <c r="L122" s="338" t="n">
        <v>0</v>
      </c>
      <c r="P122" s="223" t="n">
        <f aca="false">K122/$K$20</f>
        <v>0</v>
      </c>
      <c r="Q122" s="239" t="n">
        <f aca="false">RANK(P122,$P$24:$P$165)</f>
        <v>33</v>
      </c>
      <c r="R122" s="225" t="n">
        <f aca="false">L122/$L$20</f>
        <v>0</v>
      </c>
      <c r="S122" s="224" t="n">
        <f aca="false">RANK(R122,$R$24:$R$165)</f>
        <v>48</v>
      </c>
      <c r="U122" s="226" t="n">
        <f aca="false">VLOOKUP(D122,DVactu!$A$2:$D$198,4,0)</f>
        <v>17.9837146326911</v>
      </c>
      <c r="V122" s="202" t="n">
        <f aca="false">IF(ISERROR(E122/$U122),0,E122/$U122)</f>
        <v>0</v>
      </c>
      <c r="W122" s="202" t="n">
        <f aca="false">IF(ISERROR(F122/$U122),0,F122/$U122)</f>
        <v>0</v>
      </c>
      <c r="X122" s="202" t="n">
        <f aca="false">IF(ISERROR(G122/$U122),0,G122/$U122)</f>
        <v>0</v>
      </c>
      <c r="Y122" s="202" t="n">
        <f aca="false">IF(ISERROR(H122/$U122),0,H122/$U122)</f>
        <v>0</v>
      </c>
      <c r="Z122" s="202" t="n">
        <f aca="false">IF(ISERROR(I122/$U122),0,I122/$U122)</f>
        <v>0</v>
      </c>
      <c r="AA122" s="202" t="n">
        <f aca="false">IF(ISERROR(J122/$U122),0,J122/$U122)</f>
        <v>0</v>
      </c>
      <c r="AB122" s="202" t="n">
        <f aca="false">SUM(V122:AA122)</f>
        <v>0</v>
      </c>
      <c r="AC122" s="199" t="n">
        <f aca="false">IF(ISERROR(L122/$U122),0,L122/$U122)</f>
        <v>0</v>
      </c>
    </row>
    <row r="123" customFormat="false" ht="12.8" hidden="false" customHeight="false" outlineLevel="0" collapsed="false">
      <c r="A123" s="195" t="s">
        <v>216</v>
      </c>
      <c r="B123" s="116" t="s">
        <v>142</v>
      </c>
      <c r="C123" s="196" t="s">
        <v>405</v>
      </c>
      <c r="D123" s="222" t="s">
        <v>406</v>
      </c>
      <c r="E123" s="338" t="n">
        <v>0</v>
      </c>
      <c r="F123" s="338" t="n">
        <v>0</v>
      </c>
      <c r="G123" s="338" t="n">
        <v>0</v>
      </c>
      <c r="H123" s="338" t="n">
        <v>0</v>
      </c>
      <c r="I123" s="338" t="n">
        <v>0</v>
      </c>
      <c r="J123" s="338" t="n">
        <v>0</v>
      </c>
      <c r="K123" s="199" t="n">
        <f aca="false">SUM(E123:J123)</f>
        <v>0</v>
      </c>
      <c r="L123" s="338" t="n">
        <v>0</v>
      </c>
      <c r="P123" s="223" t="n">
        <f aca="false">K123/$K$20</f>
        <v>0</v>
      </c>
      <c r="Q123" s="239" t="n">
        <f aca="false">RANK(P123,$P$24:$P$165)</f>
        <v>33</v>
      </c>
      <c r="R123" s="225" t="n">
        <f aca="false">L123/$L$20</f>
        <v>0</v>
      </c>
      <c r="S123" s="224" t="n">
        <f aca="false">RANK(R123,$R$24:$R$165)</f>
        <v>48</v>
      </c>
      <c r="U123" s="226" t="n">
        <f aca="false">VLOOKUP(D123,DVactu!$A$2:$D$198,4,0)</f>
        <v>17.9837146326911</v>
      </c>
      <c r="V123" s="202" t="n">
        <f aca="false">IF(ISERROR(E123/$U123),0,E123/$U123)</f>
        <v>0</v>
      </c>
      <c r="W123" s="202" t="n">
        <f aca="false">IF(ISERROR(F123/$U123),0,F123/$U123)</f>
        <v>0</v>
      </c>
      <c r="X123" s="202" t="n">
        <f aca="false">IF(ISERROR(G123/$U123),0,G123/$U123)</f>
        <v>0</v>
      </c>
      <c r="Y123" s="202" t="n">
        <f aca="false">IF(ISERROR(H123/$U123),0,H123/$U123)</f>
        <v>0</v>
      </c>
      <c r="Z123" s="202" t="n">
        <f aca="false">IF(ISERROR(I123/$U123),0,I123/$U123)</f>
        <v>0</v>
      </c>
      <c r="AA123" s="202" t="n">
        <f aca="false">IF(ISERROR(J123/$U123),0,J123/$U123)</f>
        <v>0</v>
      </c>
      <c r="AB123" s="202" t="n">
        <f aca="false">SUM(V123:AA123)</f>
        <v>0</v>
      </c>
      <c r="AC123" s="199" t="n">
        <f aca="false">IF(ISERROR(L123/$U123),0,L123/$U123)</f>
        <v>0</v>
      </c>
    </row>
    <row r="124" customFormat="false" ht="12.8" hidden="false" customHeight="false" outlineLevel="0" collapsed="false">
      <c r="A124" s="195" t="s">
        <v>216</v>
      </c>
      <c r="B124" s="116" t="s">
        <v>142</v>
      </c>
      <c r="C124" s="196" t="s">
        <v>407</v>
      </c>
      <c r="D124" s="222" t="s">
        <v>408</v>
      </c>
      <c r="E124" s="338" t="n">
        <v>0</v>
      </c>
      <c r="F124" s="338" t="n">
        <v>0</v>
      </c>
      <c r="G124" s="338" t="n">
        <v>0</v>
      </c>
      <c r="H124" s="338" t="n">
        <v>0</v>
      </c>
      <c r="I124" s="338" t="n">
        <v>0</v>
      </c>
      <c r="J124" s="338" t="n">
        <v>0</v>
      </c>
      <c r="K124" s="199" t="n">
        <f aca="false">SUM(E124:J124)</f>
        <v>0</v>
      </c>
      <c r="L124" s="338" t="n">
        <v>0</v>
      </c>
      <c r="P124" s="223" t="n">
        <f aca="false">K124/$K$20</f>
        <v>0</v>
      </c>
      <c r="Q124" s="239" t="n">
        <f aca="false">RANK(P124,$P$24:$P$165)</f>
        <v>33</v>
      </c>
      <c r="R124" s="225" t="n">
        <f aca="false">L124/$L$20</f>
        <v>0</v>
      </c>
      <c r="S124" s="224" t="n">
        <f aca="false">RANK(R124,$R$24:$R$165)</f>
        <v>48</v>
      </c>
      <c r="U124" s="226" t="n">
        <f aca="false">VLOOKUP(D124,DVactu!$A$2:$D$198,4,0)</f>
        <v>15.03</v>
      </c>
      <c r="V124" s="202" t="n">
        <f aca="false">IF(ISERROR(E124/$U124),0,E124/$U124)</f>
        <v>0</v>
      </c>
      <c r="W124" s="202" t="n">
        <f aca="false">IF(ISERROR(F124/$U124),0,F124/$U124)</f>
        <v>0</v>
      </c>
      <c r="X124" s="202" t="n">
        <f aca="false">IF(ISERROR(G124/$U124),0,G124/$U124)</f>
        <v>0</v>
      </c>
      <c r="Y124" s="202" t="n">
        <f aca="false">IF(ISERROR(H124/$U124),0,H124/$U124)</f>
        <v>0</v>
      </c>
      <c r="Z124" s="202" t="n">
        <f aca="false">IF(ISERROR(I124/$U124),0,I124/$U124)</f>
        <v>0</v>
      </c>
      <c r="AA124" s="202" t="n">
        <f aca="false">IF(ISERROR(J124/$U124),0,J124/$U124)</f>
        <v>0</v>
      </c>
      <c r="AB124" s="202" t="n">
        <f aca="false">SUM(V124:AA124)</f>
        <v>0</v>
      </c>
      <c r="AC124" s="199" t="n">
        <f aca="false">IF(ISERROR(L124/$U124),0,L124/$U124)</f>
        <v>0</v>
      </c>
    </row>
    <row r="125" customFormat="false" ht="12.8" hidden="false" customHeight="false" outlineLevel="0" collapsed="false">
      <c r="A125" s="195" t="s">
        <v>216</v>
      </c>
      <c r="B125" s="116" t="s">
        <v>142</v>
      </c>
      <c r="C125" s="196" t="s">
        <v>343</v>
      </c>
      <c r="D125" s="222" t="s">
        <v>409</v>
      </c>
      <c r="E125" s="338" t="n">
        <v>0</v>
      </c>
      <c r="F125" s="338" t="n">
        <v>0</v>
      </c>
      <c r="G125" s="338" t="n">
        <v>0</v>
      </c>
      <c r="H125" s="338" t="n">
        <v>0</v>
      </c>
      <c r="I125" s="338" t="n">
        <v>0</v>
      </c>
      <c r="J125" s="338" t="n">
        <v>0</v>
      </c>
      <c r="K125" s="199" t="n">
        <f aca="false">SUM(E125:J125)</f>
        <v>0</v>
      </c>
      <c r="L125" s="338" t="n">
        <v>0</v>
      </c>
      <c r="P125" s="223" t="n">
        <f aca="false">K125/$K$20</f>
        <v>0</v>
      </c>
      <c r="Q125" s="239" t="n">
        <f aca="false">RANK(P125,$P$24:$P$165)</f>
        <v>33</v>
      </c>
      <c r="R125" s="225" t="n">
        <f aca="false">L125/$L$20</f>
        <v>0</v>
      </c>
      <c r="S125" s="224" t="n">
        <f aca="false">RANK(R125,$R$24:$R$165)</f>
        <v>48</v>
      </c>
      <c r="U125" s="226" t="e">
        <f aca="false">VLOOKUP(D125,DVactu!$A$2:$D$198,4,0)</f>
        <v>#N/A</v>
      </c>
      <c r="V125" s="202" t="n">
        <f aca="false">IF(ISERROR(E125/$U125),0,E125/$U125)</f>
        <v>0</v>
      </c>
      <c r="W125" s="202" t="n">
        <f aca="false">IF(ISERROR(F125/$U125),0,F125/$U125)</f>
        <v>0</v>
      </c>
      <c r="X125" s="202" t="n">
        <f aca="false">IF(ISERROR(G125/$U125),0,G125/$U125)</f>
        <v>0</v>
      </c>
      <c r="Y125" s="202" t="n">
        <f aca="false">IF(ISERROR(H125/$U125),0,H125/$U125)</f>
        <v>0</v>
      </c>
      <c r="Z125" s="202" t="n">
        <f aca="false">IF(ISERROR(I125/$U125),0,I125/$U125)</f>
        <v>0</v>
      </c>
      <c r="AA125" s="202" t="n">
        <f aca="false">IF(ISERROR(J125/$U125),0,J125/$U125)</f>
        <v>0</v>
      </c>
      <c r="AB125" s="202" t="n">
        <f aca="false">SUM(V125:AA125)</f>
        <v>0</v>
      </c>
      <c r="AC125" s="199" t="n">
        <f aca="false">IF(ISERROR(L125/$U125),0,L125/$U125)</f>
        <v>0</v>
      </c>
    </row>
    <row r="126" customFormat="false" ht="19.4" hidden="false" customHeight="false" outlineLevel="0" collapsed="false">
      <c r="A126" s="195" t="s">
        <v>216</v>
      </c>
      <c r="B126" s="116" t="s">
        <v>142</v>
      </c>
      <c r="C126" s="196" t="s">
        <v>410</v>
      </c>
      <c r="D126" s="222" t="s">
        <v>411</v>
      </c>
      <c r="E126" s="338" t="n">
        <v>0</v>
      </c>
      <c r="F126" s="338" t="n">
        <v>0</v>
      </c>
      <c r="G126" s="338" t="n">
        <v>0</v>
      </c>
      <c r="H126" s="338" t="n">
        <v>0</v>
      </c>
      <c r="I126" s="338" t="n">
        <v>0</v>
      </c>
      <c r="J126" s="338" t="n">
        <v>0</v>
      </c>
      <c r="K126" s="199" t="n">
        <f aca="false">SUM(E126:J126)</f>
        <v>0</v>
      </c>
      <c r="L126" s="338" t="n">
        <v>0</v>
      </c>
      <c r="P126" s="223" t="n">
        <f aca="false">K126/$K$20</f>
        <v>0</v>
      </c>
      <c r="Q126" s="239" t="n">
        <f aca="false">RANK(P126,$P$24:$P$165)</f>
        <v>33</v>
      </c>
      <c r="R126" s="225" t="n">
        <f aca="false">L126/$L$20</f>
        <v>0</v>
      </c>
      <c r="S126" s="224" t="n">
        <f aca="false">RANK(R126,$R$24:$R$165)</f>
        <v>48</v>
      </c>
      <c r="U126" s="226" t="e">
        <f aca="false">VLOOKUP(D126,DVactu!$A$2:$D$198,4,0)</f>
        <v>#N/A</v>
      </c>
      <c r="V126" s="202" t="n">
        <f aca="false">IF(ISERROR(E126/$U126),0,E126/$U126)</f>
        <v>0</v>
      </c>
      <c r="W126" s="202" t="n">
        <f aca="false">IF(ISERROR(F126/$U126),0,F126/$U126)</f>
        <v>0</v>
      </c>
      <c r="X126" s="202" t="n">
        <f aca="false">IF(ISERROR(G126/$U126),0,G126/$U126)</f>
        <v>0</v>
      </c>
      <c r="Y126" s="202" t="n">
        <f aca="false">IF(ISERROR(H126/$U126),0,H126/$U126)</f>
        <v>0</v>
      </c>
      <c r="Z126" s="202" t="n">
        <f aca="false">IF(ISERROR(I126/$U126),0,I126/$U126)</f>
        <v>0</v>
      </c>
      <c r="AA126" s="202" t="n">
        <f aca="false">IF(ISERROR(J126/$U126),0,J126/$U126)</f>
        <v>0</v>
      </c>
      <c r="AB126" s="202" t="n">
        <f aca="false">SUM(V126:AA126)</f>
        <v>0</v>
      </c>
      <c r="AC126" s="199" t="n">
        <f aca="false">IF(ISERROR(L126/$U126),0,L126/$U126)</f>
        <v>0</v>
      </c>
    </row>
    <row r="127" customFormat="false" ht="19.4" hidden="false" customHeight="false" outlineLevel="0" collapsed="false">
      <c r="A127" s="195" t="s">
        <v>216</v>
      </c>
      <c r="B127" s="116" t="s">
        <v>142</v>
      </c>
      <c r="C127" s="196" t="s">
        <v>412</v>
      </c>
      <c r="D127" s="222" t="s">
        <v>413</v>
      </c>
      <c r="E127" s="338" t="n">
        <v>0</v>
      </c>
      <c r="F127" s="338" t="n">
        <v>0</v>
      </c>
      <c r="G127" s="338" t="n">
        <v>0</v>
      </c>
      <c r="H127" s="338" t="n">
        <v>0</v>
      </c>
      <c r="I127" s="338" t="n">
        <v>0</v>
      </c>
      <c r="J127" s="338" t="n">
        <v>0</v>
      </c>
      <c r="K127" s="199" t="n">
        <f aca="false">SUM(E127:J127)</f>
        <v>0</v>
      </c>
      <c r="L127" s="338" t="n">
        <v>0</v>
      </c>
      <c r="P127" s="223" t="n">
        <f aca="false">K127/$K$20</f>
        <v>0</v>
      </c>
      <c r="Q127" s="239" t="n">
        <f aca="false">RANK(P127,$P$24:$P$165)</f>
        <v>33</v>
      </c>
      <c r="R127" s="225" t="n">
        <f aca="false">L127/$L$20</f>
        <v>0</v>
      </c>
      <c r="S127" s="224" t="n">
        <f aca="false">RANK(R127,$R$24:$R$165)</f>
        <v>48</v>
      </c>
      <c r="U127" s="226" t="e">
        <f aca="false">VLOOKUP(D127,DVactu!$A$2:$D$198,4,0)</f>
        <v>#N/A</v>
      </c>
      <c r="V127" s="202" t="n">
        <f aca="false">IF(ISERROR(E127/$U127),0,E127/$U127)</f>
        <v>0</v>
      </c>
      <c r="W127" s="202" t="n">
        <f aca="false">IF(ISERROR(F127/$U127),0,F127/$U127)</f>
        <v>0</v>
      </c>
      <c r="X127" s="202" t="n">
        <f aca="false">IF(ISERROR(G127/$U127),0,G127/$U127)</f>
        <v>0</v>
      </c>
      <c r="Y127" s="202" t="n">
        <f aca="false">IF(ISERROR(H127/$U127),0,H127/$U127)</f>
        <v>0</v>
      </c>
      <c r="Z127" s="202" t="n">
        <f aca="false">IF(ISERROR(I127/$U127),0,I127/$U127)</f>
        <v>0</v>
      </c>
      <c r="AA127" s="202" t="n">
        <f aca="false">IF(ISERROR(J127/$U127),0,J127/$U127)</f>
        <v>0</v>
      </c>
      <c r="AB127" s="202" t="n">
        <f aca="false">SUM(V127:AA127)</f>
        <v>0</v>
      </c>
      <c r="AC127" s="199" t="n">
        <f aca="false">IF(ISERROR(L127/$U127),0,L127/$U127)</f>
        <v>0</v>
      </c>
    </row>
    <row r="128" customFormat="false" ht="14.65" hidden="false" customHeight="false" outlineLevel="0" collapsed="false">
      <c r="A128" s="195" t="s">
        <v>216</v>
      </c>
      <c r="B128" s="116" t="s">
        <v>142</v>
      </c>
      <c r="C128" s="196" t="s">
        <v>414</v>
      </c>
      <c r="D128" s="222" t="s">
        <v>415</v>
      </c>
      <c r="E128" s="338" t="n">
        <v>0</v>
      </c>
      <c r="F128" s="338" t="n">
        <v>0</v>
      </c>
      <c r="G128" s="338" t="n">
        <v>0</v>
      </c>
      <c r="H128" s="338" t="n">
        <v>0</v>
      </c>
      <c r="I128" s="338" t="n">
        <v>0</v>
      </c>
      <c r="J128" s="338" t="n">
        <v>0</v>
      </c>
      <c r="K128" s="199" t="n">
        <f aca="false">SUM(E128:J128)</f>
        <v>0</v>
      </c>
      <c r="L128" s="338" t="n">
        <v>0</v>
      </c>
      <c r="P128" s="223" t="n">
        <f aca="false">K128/$K$20</f>
        <v>0</v>
      </c>
      <c r="Q128" s="239" t="n">
        <f aca="false">RANK(P128,$P$24:$P$165)</f>
        <v>33</v>
      </c>
      <c r="R128" s="225" t="n">
        <f aca="false">L128/$L$20</f>
        <v>0</v>
      </c>
      <c r="S128" s="224" t="n">
        <f aca="false">RANK(R128,$R$24:$R$165)</f>
        <v>48</v>
      </c>
      <c r="U128" s="226" t="e">
        <f aca="false">VLOOKUP(D128,DVactu!$A$2:$D$198,4,0)</f>
        <v>#N/A</v>
      </c>
      <c r="V128" s="202" t="n">
        <f aca="false">IF(ISERROR(E128/$U128),0,E128/$U128)</f>
        <v>0</v>
      </c>
      <c r="W128" s="202" t="n">
        <f aca="false">IF(ISERROR(F128/$U128),0,F128/$U128)</f>
        <v>0</v>
      </c>
      <c r="X128" s="202" t="n">
        <f aca="false">IF(ISERROR(G128/$U128),0,G128/$U128)</f>
        <v>0</v>
      </c>
      <c r="Y128" s="202" t="n">
        <f aca="false">IF(ISERROR(H128/$U128),0,H128/$U128)</f>
        <v>0</v>
      </c>
      <c r="Z128" s="202" t="n">
        <f aca="false">IF(ISERROR(I128/$U128),0,I128/$U128)</f>
        <v>0</v>
      </c>
      <c r="AA128" s="202" t="n">
        <f aca="false">IF(ISERROR(J128/$U128),0,J128/$U128)</f>
        <v>0</v>
      </c>
      <c r="AB128" s="202" t="n">
        <f aca="false">SUM(V128:AA128)</f>
        <v>0</v>
      </c>
      <c r="AC128" s="199" t="n">
        <f aca="false">IF(ISERROR(L128/$U128),0,L128/$U128)</f>
        <v>0</v>
      </c>
    </row>
    <row r="129" customFormat="false" ht="14.65" hidden="false" customHeight="false" outlineLevel="0" collapsed="false">
      <c r="A129" s="195" t="s">
        <v>216</v>
      </c>
      <c r="B129" s="116" t="s">
        <v>142</v>
      </c>
      <c r="C129" s="196" t="s">
        <v>416</v>
      </c>
      <c r="D129" s="222" t="s">
        <v>417</v>
      </c>
      <c r="E129" s="338" t="n">
        <v>0</v>
      </c>
      <c r="F129" s="338" t="n">
        <v>0</v>
      </c>
      <c r="G129" s="338" t="n">
        <v>0</v>
      </c>
      <c r="H129" s="338" t="n">
        <v>0</v>
      </c>
      <c r="I129" s="338" t="n">
        <v>0</v>
      </c>
      <c r="J129" s="338" t="n">
        <v>0</v>
      </c>
      <c r="K129" s="199" t="n">
        <f aca="false">SUM(E129:J129)</f>
        <v>0</v>
      </c>
      <c r="L129" s="338" t="n">
        <v>0</v>
      </c>
      <c r="P129" s="223" t="n">
        <f aca="false">K129/$K$20</f>
        <v>0</v>
      </c>
      <c r="Q129" s="239" t="n">
        <f aca="false">RANK(P129,$P$24:$P$165)</f>
        <v>33</v>
      </c>
      <c r="R129" s="225" t="n">
        <f aca="false">L129/$L$20</f>
        <v>0</v>
      </c>
      <c r="S129" s="224" t="n">
        <f aca="false">RANK(R129,$R$24:$R$165)</f>
        <v>48</v>
      </c>
      <c r="U129" s="226" t="e">
        <f aca="false">VLOOKUP(D129,DVactu!$A$2:$D$198,4,0)</f>
        <v>#N/A</v>
      </c>
      <c r="V129" s="202" t="n">
        <f aca="false">IF(ISERROR(E129/$U129),0,E129/$U129)</f>
        <v>0</v>
      </c>
      <c r="W129" s="202" t="n">
        <f aca="false">IF(ISERROR(F129/$U129),0,F129/$U129)</f>
        <v>0</v>
      </c>
      <c r="X129" s="202" t="n">
        <f aca="false">IF(ISERROR(G129/$U129),0,G129/$U129)</f>
        <v>0</v>
      </c>
      <c r="Y129" s="202" t="n">
        <f aca="false">IF(ISERROR(H129/$U129),0,H129/$U129)</f>
        <v>0</v>
      </c>
      <c r="Z129" s="202" t="n">
        <f aca="false">IF(ISERROR(I129/$U129),0,I129/$U129)</f>
        <v>0</v>
      </c>
      <c r="AA129" s="202" t="n">
        <f aca="false">IF(ISERROR(J129/$U129),0,J129/$U129)</f>
        <v>0</v>
      </c>
      <c r="AB129" s="202" t="n">
        <f aca="false">SUM(V129:AA129)</f>
        <v>0</v>
      </c>
      <c r="AC129" s="199" t="n">
        <f aca="false">IF(ISERROR(L129/$U129),0,L129/$U129)</f>
        <v>0</v>
      </c>
    </row>
    <row r="130" customFormat="false" ht="14.65" hidden="false" customHeight="false" outlineLevel="0" collapsed="false">
      <c r="A130" s="195" t="s">
        <v>216</v>
      </c>
      <c r="B130" s="116" t="s">
        <v>142</v>
      </c>
      <c r="C130" s="196" t="s">
        <v>350</v>
      </c>
      <c r="D130" s="222" t="s">
        <v>418</v>
      </c>
      <c r="E130" s="338" t="n">
        <v>0</v>
      </c>
      <c r="F130" s="338" t="n">
        <v>0</v>
      </c>
      <c r="G130" s="338" t="n">
        <v>0</v>
      </c>
      <c r="H130" s="338" t="n">
        <v>0</v>
      </c>
      <c r="I130" s="338" t="n">
        <v>0</v>
      </c>
      <c r="J130" s="338" t="n">
        <v>0</v>
      </c>
      <c r="K130" s="199" t="n">
        <f aca="false">SUM(E130:J130)</f>
        <v>0</v>
      </c>
      <c r="L130" s="338" t="n">
        <v>0</v>
      </c>
      <c r="P130" s="223" t="n">
        <f aca="false">K130/$K$20</f>
        <v>0</v>
      </c>
      <c r="Q130" s="239" t="n">
        <f aca="false">RANK(P130,$P$24:$P$165)</f>
        <v>33</v>
      </c>
      <c r="R130" s="225" t="n">
        <f aca="false">L130/$L$20</f>
        <v>0</v>
      </c>
      <c r="S130" s="224" t="n">
        <f aca="false">RANK(R130,$R$24:$R$165)</f>
        <v>48</v>
      </c>
      <c r="U130" s="226" t="e">
        <f aca="false">VLOOKUP(D130,DVactu!$A$2:$D$198,4,0)</f>
        <v>#N/A</v>
      </c>
      <c r="V130" s="202" t="n">
        <f aca="false">IF(ISERROR(E130/$U130),0,E130/$U130)</f>
        <v>0</v>
      </c>
      <c r="W130" s="202" t="n">
        <f aca="false">IF(ISERROR(F130/$U130),0,F130/$U130)</f>
        <v>0</v>
      </c>
      <c r="X130" s="202" t="n">
        <f aca="false">IF(ISERROR(G130/$U130),0,G130/$U130)</f>
        <v>0</v>
      </c>
      <c r="Y130" s="202" t="n">
        <f aca="false">IF(ISERROR(H130/$U130),0,H130/$U130)</f>
        <v>0</v>
      </c>
      <c r="Z130" s="202" t="n">
        <f aca="false">IF(ISERROR(I130/$U130),0,I130/$U130)</f>
        <v>0</v>
      </c>
      <c r="AA130" s="202" t="n">
        <f aca="false">IF(ISERROR(J130/$U130),0,J130/$U130)</f>
        <v>0</v>
      </c>
      <c r="AB130" s="202" t="n">
        <f aca="false">SUM(V130:AA130)</f>
        <v>0</v>
      </c>
      <c r="AC130" s="199" t="n">
        <f aca="false">IF(ISERROR(L130/$U130),0,L130/$U130)</f>
        <v>0</v>
      </c>
    </row>
    <row r="131" customFormat="false" ht="14.65" hidden="false" customHeight="false" outlineLevel="0" collapsed="false">
      <c r="A131" s="195" t="s">
        <v>216</v>
      </c>
      <c r="B131" s="116" t="s">
        <v>142</v>
      </c>
      <c r="C131" s="196" t="s">
        <v>352</v>
      </c>
      <c r="D131" s="222" t="s">
        <v>419</v>
      </c>
      <c r="E131" s="338" t="n">
        <v>0</v>
      </c>
      <c r="F131" s="338" t="n">
        <v>0</v>
      </c>
      <c r="G131" s="338" t="n">
        <v>0</v>
      </c>
      <c r="H131" s="338" t="n">
        <v>0</v>
      </c>
      <c r="I131" s="338" t="n">
        <v>0</v>
      </c>
      <c r="J131" s="338" t="n">
        <v>0</v>
      </c>
      <c r="K131" s="199" t="n">
        <f aca="false">SUM(E131:J131)</f>
        <v>0</v>
      </c>
      <c r="L131" s="338" t="n">
        <v>0</v>
      </c>
      <c r="P131" s="223" t="n">
        <f aca="false">K131/$K$20</f>
        <v>0</v>
      </c>
      <c r="Q131" s="239" t="n">
        <f aca="false">RANK(P131,$P$24:$P$165)</f>
        <v>33</v>
      </c>
      <c r="R131" s="225" t="n">
        <f aca="false">L131/$L$20</f>
        <v>0</v>
      </c>
      <c r="S131" s="224" t="n">
        <f aca="false">RANK(R131,$R$24:$R$165)</f>
        <v>48</v>
      </c>
      <c r="U131" s="226" t="e">
        <f aca="false">VLOOKUP(D131,DVactu!$A$2:$D$198,4,0)</f>
        <v>#N/A</v>
      </c>
      <c r="V131" s="202" t="n">
        <f aca="false">IF(ISERROR(E131/$U131),0,E131/$U131)</f>
        <v>0</v>
      </c>
      <c r="W131" s="202" t="n">
        <f aca="false">IF(ISERROR(F131/$U131),0,F131/$U131)</f>
        <v>0</v>
      </c>
      <c r="X131" s="202" t="n">
        <f aca="false">IF(ISERROR(G131/$U131),0,G131/$U131)</f>
        <v>0</v>
      </c>
      <c r="Y131" s="202" t="n">
        <f aca="false">IF(ISERROR(H131/$U131),0,H131/$U131)</f>
        <v>0</v>
      </c>
      <c r="Z131" s="202" t="n">
        <f aca="false">IF(ISERROR(I131/$U131),0,I131/$U131)</f>
        <v>0</v>
      </c>
      <c r="AA131" s="202" t="n">
        <f aca="false">IF(ISERROR(J131/$U131),0,J131/$U131)</f>
        <v>0</v>
      </c>
      <c r="AB131" s="202" t="n">
        <f aca="false">SUM(V131:AA131)</f>
        <v>0</v>
      </c>
      <c r="AC131" s="199" t="n">
        <f aca="false">IF(ISERROR(L131/$U131),0,L131/$U131)</f>
        <v>0</v>
      </c>
    </row>
    <row r="132" customFormat="false" ht="14.65" hidden="false" customHeight="false" outlineLevel="0" collapsed="false">
      <c r="A132" s="195" t="s">
        <v>216</v>
      </c>
      <c r="B132" s="116" t="s">
        <v>142</v>
      </c>
      <c r="C132" s="196" t="s">
        <v>420</v>
      </c>
      <c r="D132" s="222" t="s">
        <v>421</v>
      </c>
      <c r="E132" s="338" t="n">
        <v>0</v>
      </c>
      <c r="F132" s="338" t="n">
        <v>0</v>
      </c>
      <c r="G132" s="338" t="n">
        <v>0</v>
      </c>
      <c r="H132" s="338" t="n">
        <v>0</v>
      </c>
      <c r="I132" s="338" t="n">
        <v>0</v>
      </c>
      <c r="J132" s="338" t="n">
        <v>0</v>
      </c>
      <c r="K132" s="199" t="n">
        <f aca="false">SUM(E132:J132)</f>
        <v>0</v>
      </c>
      <c r="L132" s="338" t="n">
        <v>0</v>
      </c>
      <c r="P132" s="223" t="n">
        <f aca="false">K132/$K$20</f>
        <v>0</v>
      </c>
      <c r="Q132" s="239" t="n">
        <f aca="false">RANK(P132,$P$24:$P$165)</f>
        <v>33</v>
      </c>
      <c r="R132" s="225" t="n">
        <f aca="false">L132/$L$20</f>
        <v>0</v>
      </c>
      <c r="S132" s="224" t="n">
        <f aca="false">RANK(R132,$R$24:$R$165)</f>
        <v>48</v>
      </c>
      <c r="U132" s="226" t="e">
        <f aca="false">VLOOKUP(D132,DVactu!$A$2:$D$198,4,0)</f>
        <v>#N/A</v>
      </c>
      <c r="V132" s="202" t="n">
        <f aca="false">IF(ISERROR(E132/$U132),0,E132/$U132)</f>
        <v>0</v>
      </c>
      <c r="W132" s="202" t="n">
        <f aca="false">IF(ISERROR(F132/$U132),0,F132/$U132)</f>
        <v>0</v>
      </c>
      <c r="X132" s="202" t="n">
        <f aca="false">IF(ISERROR(G132/$U132),0,G132/$U132)</f>
        <v>0</v>
      </c>
      <c r="Y132" s="202" t="n">
        <f aca="false">IF(ISERROR(H132/$U132),0,H132/$U132)</f>
        <v>0</v>
      </c>
      <c r="Z132" s="202" t="n">
        <f aca="false">IF(ISERROR(I132/$U132),0,I132/$U132)</f>
        <v>0</v>
      </c>
      <c r="AA132" s="202" t="n">
        <f aca="false">IF(ISERROR(J132/$U132),0,J132/$U132)</f>
        <v>0</v>
      </c>
      <c r="AB132" s="202" t="n">
        <f aca="false">SUM(V132:AA132)</f>
        <v>0</v>
      </c>
      <c r="AC132" s="199" t="n">
        <f aca="false">IF(ISERROR(L132/$U132),0,L132/$U132)</f>
        <v>0</v>
      </c>
    </row>
    <row r="133" customFormat="false" ht="14.65" hidden="false" customHeight="false" outlineLevel="0" collapsed="false">
      <c r="A133" s="195" t="s">
        <v>216</v>
      </c>
      <c r="B133" s="116" t="s">
        <v>142</v>
      </c>
      <c r="C133" s="196" t="s">
        <v>422</v>
      </c>
      <c r="D133" s="222" t="s">
        <v>423</v>
      </c>
      <c r="E133" s="338" t="n">
        <v>0</v>
      </c>
      <c r="F133" s="338" t="n">
        <v>0</v>
      </c>
      <c r="G133" s="338" t="n">
        <v>0</v>
      </c>
      <c r="H133" s="338" t="n">
        <v>0</v>
      </c>
      <c r="I133" s="338" t="n">
        <v>0</v>
      </c>
      <c r="J133" s="338" t="n">
        <v>0</v>
      </c>
      <c r="K133" s="199" t="n">
        <f aca="false">SUM(E133:J133)</f>
        <v>0</v>
      </c>
      <c r="L133" s="338" t="n">
        <v>0</v>
      </c>
      <c r="P133" s="223" t="n">
        <f aca="false">K133/$K$20</f>
        <v>0</v>
      </c>
      <c r="Q133" s="239" t="n">
        <f aca="false">RANK(P133,$P$24:$P$165)</f>
        <v>33</v>
      </c>
      <c r="R133" s="225" t="n">
        <f aca="false">L133/$L$20</f>
        <v>0</v>
      </c>
      <c r="S133" s="224" t="n">
        <f aca="false">RANK(R133,$R$24:$R$165)</f>
        <v>48</v>
      </c>
      <c r="U133" s="226" t="e">
        <f aca="false">VLOOKUP(D133,DVactu!$A$2:$D$198,4,0)</f>
        <v>#N/A</v>
      </c>
      <c r="V133" s="202" t="n">
        <f aca="false">IF(ISERROR(E133/$U133),0,E133/$U133)</f>
        <v>0</v>
      </c>
      <c r="W133" s="202" t="n">
        <f aca="false">IF(ISERROR(F133/$U133),0,F133/$U133)</f>
        <v>0</v>
      </c>
      <c r="X133" s="202" t="n">
        <f aca="false">IF(ISERROR(G133/$U133),0,G133/$U133)</f>
        <v>0</v>
      </c>
      <c r="Y133" s="202" t="n">
        <f aca="false">IF(ISERROR(H133/$U133),0,H133/$U133)</f>
        <v>0</v>
      </c>
      <c r="Z133" s="202" t="n">
        <f aca="false">IF(ISERROR(I133/$U133),0,I133/$U133)</f>
        <v>0</v>
      </c>
      <c r="AA133" s="202" t="n">
        <f aca="false">IF(ISERROR(J133/$U133),0,J133/$U133)</f>
        <v>0</v>
      </c>
      <c r="AB133" s="202" t="n">
        <f aca="false">SUM(V133:AA133)</f>
        <v>0</v>
      </c>
      <c r="AC133" s="199" t="n">
        <f aca="false">IF(ISERROR(L133/$U133),0,L133/$U133)</f>
        <v>0</v>
      </c>
    </row>
    <row r="134" customFormat="false" ht="14.65" hidden="false" customHeight="false" outlineLevel="0" collapsed="false">
      <c r="A134" s="195" t="s">
        <v>216</v>
      </c>
      <c r="B134" s="116" t="s">
        <v>142</v>
      </c>
      <c r="C134" s="196" t="s">
        <v>424</v>
      </c>
      <c r="D134" s="222" t="s">
        <v>425</v>
      </c>
      <c r="E134" s="338" t="n">
        <v>0</v>
      </c>
      <c r="F134" s="338" t="n">
        <v>0</v>
      </c>
      <c r="G134" s="338" t="n">
        <v>0</v>
      </c>
      <c r="H134" s="338" t="n">
        <v>0</v>
      </c>
      <c r="I134" s="338" t="n">
        <v>0</v>
      </c>
      <c r="J134" s="338" t="n">
        <v>0</v>
      </c>
      <c r="K134" s="199" t="n">
        <f aca="false">SUM(E134:J134)</f>
        <v>0</v>
      </c>
      <c r="L134" s="338" t="n">
        <v>0</v>
      </c>
      <c r="P134" s="223" t="n">
        <f aca="false">K134/$K$20</f>
        <v>0</v>
      </c>
      <c r="Q134" s="239" t="n">
        <f aca="false">RANK(P134,$P$24:$P$165)</f>
        <v>33</v>
      </c>
      <c r="R134" s="225" t="n">
        <f aca="false">L134/$L$20</f>
        <v>0</v>
      </c>
      <c r="S134" s="224" t="n">
        <f aca="false">RANK(R134,$R$24:$R$165)</f>
        <v>48</v>
      </c>
      <c r="U134" s="226" t="e">
        <f aca="false">VLOOKUP(D134,DVactu!$A$2:$D$198,4,0)</f>
        <v>#N/A</v>
      </c>
      <c r="V134" s="202" t="n">
        <f aca="false">IF(ISERROR(E134/$U134),0,E134/$U134)</f>
        <v>0</v>
      </c>
      <c r="W134" s="202" t="n">
        <f aca="false">IF(ISERROR(F134/$U134),0,F134/$U134)</f>
        <v>0</v>
      </c>
      <c r="X134" s="202" t="n">
        <f aca="false">IF(ISERROR(G134/$U134),0,G134/$U134)</f>
        <v>0</v>
      </c>
      <c r="Y134" s="202" t="n">
        <f aca="false">IF(ISERROR(H134/$U134),0,H134/$U134)</f>
        <v>0</v>
      </c>
      <c r="Z134" s="202" t="n">
        <f aca="false">IF(ISERROR(I134/$U134),0,I134/$U134)</f>
        <v>0</v>
      </c>
      <c r="AA134" s="202" t="n">
        <f aca="false">IF(ISERROR(J134/$U134),0,J134/$U134)</f>
        <v>0</v>
      </c>
      <c r="AB134" s="202" t="n">
        <f aca="false">SUM(V134:AA134)</f>
        <v>0</v>
      </c>
      <c r="AC134" s="199" t="n">
        <f aca="false">IF(ISERROR(L134/$U134),0,L134/$U134)</f>
        <v>0</v>
      </c>
    </row>
    <row r="135" customFormat="false" ht="14.65" hidden="false" customHeight="false" outlineLevel="0" collapsed="false">
      <c r="A135" s="195" t="s">
        <v>216</v>
      </c>
      <c r="B135" s="116" t="s">
        <v>142</v>
      </c>
      <c r="C135" s="196" t="s">
        <v>426</v>
      </c>
      <c r="D135" s="222" t="s">
        <v>427</v>
      </c>
      <c r="E135" s="338" t="n">
        <v>0</v>
      </c>
      <c r="F135" s="338" t="n">
        <v>0</v>
      </c>
      <c r="G135" s="338" t="n">
        <v>0</v>
      </c>
      <c r="H135" s="338" t="n">
        <v>0</v>
      </c>
      <c r="I135" s="338" t="n">
        <v>0</v>
      </c>
      <c r="J135" s="338" t="n">
        <v>0</v>
      </c>
      <c r="K135" s="199" t="n">
        <f aca="false">SUM(E135:J135)</f>
        <v>0</v>
      </c>
      <c r="L135" s="338" t="n">
        <v>0</v>
      </c>
      <c r="P135" s="223" t="n">
        <f aca="false">K135/$K$20</f>
        <v>0</v>
      </c>
      <c r="Q135" s="239" t="n">
        <f aca="false">RANK(P135,$P$24:$P$165)</f>
        <v>33</v>
      </c>
      <c r="R135" s="225" t="n">
        <f aca="false">L135/$L$20</f>
        <v>0</v>
      </c>
      <c r="S135" s="224" t="n">
        <f aca="false">RANK(R135,$R$24:$R$165)</f>
        <v>48</v>
      </c>
      <c r="U135" s="226" t="e">
        <f aca="false">VLOOKUP(D135,DVactu!$A$2:$D$198,4,0)</f>
        <v>#N/A</v>
      </c>
      <c r="V135" s="202" t="n">
        <f aca="false">IF(ISERROR(E135/$U135),0,E135/$U135)</f>
        <v>0</v>
      </c>
      <c r="W135" s="202" t="n">
        <f aca="false">IF(ISERROR(F135/$U135),0,F135/$U135)</f>
        <v>0</v>
      </c>
      <c r="X135" s="202" t="n">
        <f aca="false">IF(ISERROR(G135/$U135),0,G135/$U135)</f>
        <v>0</v>
      </c>
      <c r="Y135" s="202" t="n">
        <f aca="false">IF(ISERROR(H135/$U135),0,H135/$U135)</f>
        <v>0</v>
      </c>
      <c r="Z135" s="202" t="n">
        <f aca="false">IF(ISERROR(I135/$U135),0,I135/$U135)</f>
        <v>0</v>
      </c>
      <c r="AA135" s="202" t="n">
        <f aca="false">IF(ISERROR(J135/$U135),0,J135/$U135)</f>
        <v>0</v>
      </c>
      <c r="AB135" s="202" t="n">
        <f aca="false">SUM(V135:AA135)</f>
        <v>0</v>
      </c>
      <c r="AC135" s="199" t="n">
        <f aca="false">IF(ISERROR(L135/$U135),0,L135/$U135)</f>
        <v>0</v>
      </c>
    </row>
    <row r="136" customFormat="false" ht="14.65" hidden="false" customHeight="false" outlineLevel="0" collapsed="false">
      <c r="A136" s="195" t="s">
        <v>216</v>
      </c>
      <c r="B136" s="116" t="s">
        <v>142</v>
      </c>
      <c r="C136" s="196" t="s">
        <v>428</v>
      </c>
      <c r="D136" s="222" t="s">
        <v>429</v>
      </c>
      <c r="E136" s="338" t="n">
        <v>0</v>
      </c>
      <c r="F136" s="338" t="n">
        <v>0</v>
      </c>
      <c r="G136" s="338" t="n">
        <v>0</v>
      </c>
      <c r="H136" s="338" t="n">
        <v>0</v>
      </c>
      <c r="I136" s="338" t="n">
        <v>0</v>
      </c>
      <c r="J136" s="338" t="n">
        <v>0</v>
      </c>
      <c r="K136" s="199" t="n">
        <f aca="false">SUM(E136:J136)</f>
        <v>0</v>
      </c>
      <c r="L136" s="338" t="n">
        <v>0</v>
      </c>
      <c r="P136" s="223" t="n">
        <f aca="false">K136/$K$20</f>
        <v>0</v>
      </c>
      <c r="Q136" s="239" t="n">
        <f aca="false">RANK(P136,$P$24:$P$165)</f>
        <v>33</v>
      </c>
      <c r="R136" s="225" t="n">
        <f aca="false">L136/$L$20</f>
        <v>0</v>
      </c>
      <c r="S136" s="224" t="n">
        <f aca="false">RANK(R136,$R$24:$R$165)</f>
        <v>48</v>
      </c>
      <c r="U136" s="226" t="e">
        <f aca="false">VLOOKUP(D136,DVactu!$A$2:$D$198,4,0)</f>
        <v>#N/A</v>
      </c>
      <c r="V136" s="202" t="n">
        <f aca="false">IF(ISERROR(E136/$U136),0,E136/$U136)</f>
        <v>0</v>
      </c>
      <c r="W136" s="202" t="n">
        <f aca="false">IF(ISERROR(F136/$U136),0,F136/$U136)</f>
        <v>0</v>
      </c>
      <c r="X136" s="202" t="n">
        <f aca="false">IF(ISERROR(G136/$U136),0,G136/$U136)</f>
        <v>0</v>
      </c>
      <c r="Y136" s="202" t="n">
        <f aca="false">IF(ISERROR(H136/$U136),0,H136/$U136)</f>
        <v>0</v>
      </c>
      <c r="Z136" s="202" t="n">
        <f aca="false">IF(ISERROR(I136/$U136),0,I136/$U136)</f>
        <v>0</v>
      </c>
      <c r="AA136" s="202" t="n">
        <f aca="false">IF(ISERROR(J136/$U136),0,J136/$U136)</f>
        <v>0</v>
      </c>
      <c r="AB136" s="202" t="n">
        <f aca="false">SUM(V136:AA136)</f>
        <v>0</v>
      </c>
      <c r="AC136" s="199" t="n">
        <f aca="false">IF(ISERROR(L136/$U136),0,L136/$U136)</f>
        <v>0</v>
      </c>
    </row>
    <row r="137" customFormat="false" ht="14.65" hidden="false" customHeight="false" outlineLevel="0" collapsed="false">
      <c r="A137" s="195" t="s">
        <v>216</v>
      </c>
      <c r="B137" s="116" t="s">
        <v>142</v>
      </c>
      <c r="C137" s="196" t="s">
        <v>360</v>
      </c>
      <c r="D137" s="222" t="s">
        <v>430</v>
      </c>
      <c r="E137" s="338" t="n">
        <v>0</v>
      </c>
      <c r="F137" s="338" t="n">
        <v>0</v>
      </c>
      <c r="G137" s="338" t="n">
        <v>0</v>
      </c>
      <c r="H137" s="338" t="n">
        <v>0</v>
      </c>
      <c r="I137" s="338" t="n">
        <v>0</v>
      </c>
      <c r="J137" s="338" t="n">
        <v>0</v>
      </c>
      <c r="K137" s="199" t="n">
        <f aca="false">SUM(E137:J137)</f>
        <v>0</v>
      </c>
      <c r="L137" s="338" t="n">
        <v>0</v>
      </c>
      <c r="P137" s="223" t="n">
        <f aca="false">K137/$K$20</f>
        <v>0</v>
      </c>
      <c r="Q137" s="239" t="n">
        <f aca="false">RANK(P137,$P$24:$P$165)</f>
        <v>33</v>
      </c>
      <c r="R137" s="225" t="n">
        <f aca="false">L137/$L$20</f>
        <v>0</v>
      </c>
      <c r="S137" s="224" t="n">
        <f aca="false">RANK(R137,$R$24:$R$165)</f>
        <v>48</v>
      </c>
      <c r="U137" s="226" t="e">
        <f aca="false">VLOOKUP(D137,DVactu!$A$2:$D$198,4,0)</f>
        <v>#N/A</v>
      </c>
      <c r="V137" s="202" t="n">
        <f aca="false">IF(ISERROR(E137/$U137),0,E137/$U137)</f>
        <v>0</v>
      </c>
      <c r="W137" s="202" t="n">
        <f aca="false">IF(ISERROR(F137/$U137),0,F137/$U137)</f>
        <v>0</v>
      </c>
      <c r="X137" s="202" t="n">
        <f aca="false">IF(ISERROR(G137/$U137),0,G137/$U137)</f>
        <v>0</v>
      </c>
      <c r="Y137" s="202" t="n">
        <f aca="false">IF(ISERROR(H137/$U137),0,H137/$U137)</f>
        <v>0</v>
      </c>
      <c r="Z137" s="202" t="n">
        <f aca="false">IF(ISERROR(I137/$U137),0,I137/$U137)</f>
        <v>0</v>
      </c>
      <c r="AA137" s="202" t="n">
        <f aca="false">IF(ISERROR(J137/$U137),0,J137/$U137)</f>
        <v>0</v>
      </c>
      <c r="AB137" s="202" t="n">
        <f aca="false">SUM(V137:AA137)</f>
        <v>0</v>
      </c>
      <c r="AC137" s="199" t="n">
        <f aca="false">IF(ISERROR(L137/$U137),0,L137/$U137)</f>
        <v>0</v>
      </c>
    </row>
    <row r="138" customFormat="false" ht="14.65" hidden="false" customHeight="false" outlineLevel="0" collapsed="false">
      <c r="A138" s="195" t="s">
        <v>216</v>
      </c>
      <c r="B138" s="116" t="s">
        <v>142</v>
      </c>
      <c r="C138" s="196" t="s">
        <v>431</v>
      </c>
      <c r="D138" s="222" t="s">
        <v>432</v>
      </c>
      <c r="E138" s="338" t="n">
        <v>0</v>
      </c>
      <c r="F138" s="338" t="n">
        <v>0</v>
      </c>
      <c r="G138" s="338" t="n">
        <v>0</v>
      </c>
      <c r="H138" s="338" t="n">
        <v>0</v>
      </c>
      <c r="I138" s="338" t="n">
        <v>0</v>
      </c>
      <c r="J138" s="338" t="n">
        <v>0</v>
      </c>
      <c r="K138" s="199" t="n">
        <f aca="false">SUM(E138:J138)</f>
        <v>0</v>
      </c>
      <c r="L138" s="338" t="n">
        <v>0</v>
      </c>
      <c r="P138" s="223" t="n">
        <f aca="false">K138/$K$20</f>
        <v>0</v>
      </c>
      <c r="Q138" s="239" t="n">
        <f aca="false">RANK(P138,$P$24:$P$165)</f>
        <v>33</v>
      </c>
      <c r="R138" s="225" t="n">
        <f aca="false">L138/$L$20</f>
        <v>0</v>
      </c>
      <c r="S138" s="224" t="n">
        <f aca="false">RANK(R138,$R$24:$R$165)</f>
        <v>48</v>
      </c>
      <c r="U138" s="226" t="e">
        <f aca="false">VLOOKUP(D138,DVactu!$A$2:$D$198,4,0)</f>
        <v>#N/A</v>
      </c>
      <c r="V138" s="202" t="n">
        <f aca="false">IF(ISERROR(E138/$U138),0,E138/$U138)</f>
        <v>0</v>
      </c>
      <c r="W138" s="202" t="n">
        <f aca="false">IF(ISERROR(F138/$U138),0,F138/$U138)</f>
        <v>0</v>
      </c>
      <c r="X138" s="202" t="n">
        <f aca="false">IF(ISERROR(G138/$U138),0,G138/$U138)</f>
        <v>0</v>
      </c>
      <c r="Y138" s="202" t="n">
        <f aca="false">IF(ISERROR(H138/$U138),0,H138/$U138)</f>
        <v>0</v>
      </c>
      <c r="Z138" s="202" t="n">
        <f aca="false">IF(ISERROR(I138/$U138),0,I138/$U138)</f>
        <v>0</v>
      </c>
      <c r="AA138" s="202" t="n">
        <f aca="false">IF(ISERROR(J138/$U138),0,J138/$U138)</f>
        <v>0</v>
      </c>
      <c r="AB138" s="202" t="n">
        <f aca="false">SUM(V138:AA138)</f>
        <v>0</v>
      </c>
      <c r="AC138" s="199" t="n">
        <f aca="false">IF(ISERROR(L138/$U138),0,L138/$U138)</f>
        <v>0</v>
      </c>
    </row>
    <row r="139" customFormat="false" ht="14.65" hidden="false" customHeight="false" outlineLevel="0" collapsed="false">
      <c r="A139" s="195" t="s">
        <v>216</v>
      </c>
      <c r="B139" s="116" t="s">
        <v>142</v>
      </c>
      <c r="C139" s="196" t="s">
        <v>433</v>
      </c>
      <c r="D139" s="222" t="s">
        <v>434</v>
      </c>
      <c r="E139" s="338" t="n">
        <v>0</v>
      </c>
      <c r="F139" s="338" t="n">
        <v>0</v>
      </c>
      <c r="G139" s="338" t="n">
        <v>0</v>
      </c>
      <c r="H139" s="338" t="n">
        <v>0</v>
      </c>
      <c r="I139" s="338" t="n">
        <v>0</v>
      </c>
      <c r="J139" s="338" t="n">
        <v>0</v>
      </c>
      <c r="K139" s="199" t="n">
        <f aca="false">SUM(E139:J139)</f>
        <v>0</v>
      </c>
      <c r="L139" s="338" t="n">
        <v>0</v>
      </c>
      <c r="P139" s="223" t="n">
        <f aca="false">K139/$K$20</f>
        <v>0</v>
      </c>
      <c r="Q139" s="239" t="n">
        <f aca="false">RANK(P139,$P$24:$P$165)</f>
        <v>33</v>
      </c>
      <c r="R139" s="225" t="n">
        <f aca="false">L139/$L$20</f>
        <v>0</v>
      </c>
      <c r="S139" s="224" t="n">
        <f aca="false">RANK(R139,$R$24:$R$165)</f>
        <v>48</v>
      </c>
      <c r="U139" s="226" t="e">
        <f aca="false">VLOOKUP(D139,DVactu!$A$2:$D$198,4,0)</f>
        <v>#N/A</v>
      </c>
      <c r="V139" s="202" t="n">
        <f aca="false">IF(ISERROR(E139/$U139),0,E139/$U139)</f>
        <v>0</v>
      </c>
      <c r="W139" s="202" t="n">
        <f aca="false">IF(ISERROR(F139/$U139),0,F139/$U139)</f>
        <v>0</v>
      </c>
      <c r="X139" s="202" t="n">
        <f aca="false">IF(ISERROR(G139/$U139),0,G139/$U139)</f>
        <v>0</v>
      </c>
      <c r="Y139" s="202" t="n">
        <f aca="false">IF(ISERROR(H139/$U139),0,H139/$U139)</f>
        <v>0</v>
      </c>
      <c r="Z139" s="202" t="n">
        <f aca="false">IF(ISERROR(I139/$U139),0,I139/$U139)</f>
        <v>0</v>
      </c>
      <c r="AA139" s="202" t="n">
        <f aca="false">IF(ISERROR(J139/$U139),0,J139/$U139)</f>
        <v>0</v>
      </c>
      <c r="AB139" s="202" t="n">
        <f aca="false">SUM(V139:AA139)</f>
        <v>0</v>
      </c>
      <c r="AC139" s="199" t="n">
        <f aca="false">IF(ISERROR(L139/$U139),0,L139/$U139)</f>
        <v>0</v>
      </c>
    </row>
    <row r="140" customFormat="false" ht="14.65" hidden="false" customHeight="false" outlineLevel="0" collapsed="false">
      <c r="A140" s="195" t="s">
        <v>216</v>
      </c>
      <c r="B140" s="116" t="s">
        <v>142</v>
      </c>
      <c r="C140" s="196" t="s">
        <v>435</v>
      </c>
      <c r="D140" s="222" t="s">
        <v>436</v>
      </c>
      <c r="E140" s="338" t="n">
        <v>0</v>
      </c>
      <c r="F140" s="338" t="n">
        <v>0</v>
      </c>
      <c r="G140" s="338" t="n">
        <v>0</v>
      </c>
      <c r="H140" s="338" t="n">
        <v>0</v>
      </c>
      <c r="I140" s="338" t="n">
        <v>0</v>
      </c>
      <c r="J140" s="338" t="n">
        <v>0</v>
      </c>
      <c r="K140" s="199" t="n">
        <f aca="false">SUM(E140:J140)</f>
        <v>0</v>
      </c>
      <c r="L140" s="338" t="n">
        <v>0</v>
      </c>
      <c r="P140" s="223" t="n">
        <f aca="false">K140/$K$20</f>
        <v>0</v>
      </c>
      <c r="Q140" s="239" t="n">
        <f aca="false">RANK(P140,$P$24:$P$165)</f>
        <v>33</v>
      </c>
      <c r="R140" s="225" t="n">
        <f aca="false">L140/$L$20</f>
        <v>0</v>
      </c>
      <c r="S140" s="224" t="n">
        <f aca="false">RANK(R140,$R$24:$R$165)</f>
        <v>48</v>
      </c>
      <c r="U140" s="226" t="e">
        <f aca="false">VLOOKUP(D140,DVactu!$A$2:$D$198,4,0)</f>
        <v>#N/A</v>
      </c>
      <c r="V140" s="202" t="n">
        <f aca="false">IF(ISERROR(E140/$U140),0,E140/$U140)</f>
        <v>0</v>
      </c>
      <c r="W140" s="202" t="n">
        <f aca="false">IF(ISERROR(F140/$U140),0,F140/$U140)</f>
        <v>0</v>
      </c>
      <c r="X140" s="202" t="n">
        <f aca="false">IF(ISERROR(G140/$U140),0,G140/$U140)</f>
        <v>0</v>
      </c>
      <c r="Y140" s="202" t="n">
        <f aca="false">IF(ISERROR(H140/$U140),0,H140/$U140)</f>
        <v>0</v>
      </c>
      <c r="Z140" s="202" t="n">
        <f aca="false">IF(ISERROR(I140/$U140),0,I140/$U140)</f>
        <v>0</v>
      </c>
      <c r="AA140" s="202" t="n">
        <f aca="false">IF(ISERROR(J140/$U140),0,J140/$U140)</f>
        <v>0</v>
      </c>
      <c r="AB140" s="202" t="n">
        <f aca="false">SUM(V140:AA140)</f>
        <v>0</v>
      </c>
      <c r="AC140" s="199" t="n">
        <f aca="false">IF(ISERROR(L140/$U140),0,L140/$U140)</f>
        <v>0</v>
      </c>
    </row>
    <row r="141" customFormat="false" ht="14.65" hidden="false" customHeight="false" outlineLevel="0" collapsed="false">
      <c r="A141" s="195" t="s">
        <v>216</v>
      </c>
      <c r="B141" s="116" t="s">
        <v>142</v>
      </c>
      <c r="C141" s="196" t="s">
        <v>437</v>
      </c>
      <c r="D141" s="222" t="s">
        <v>438</v>
      </c>
      <c r="E141" s="338" t="n">
        <v>0</v>
      </c>
      <c r="F141" s="338" t="n">
        <v>0</v>
      </c>
      <c r="G141" s="338" t="n">
        <v>0</v>
      </c>
      <c r="H141" s="338" t="n">
        <v>0</v>
      </c>
      <c r="I141" s="338" t="n">
        <v>0</v>
      </c>
      <c r="J141" s="338" t="n">
        <v>0</v>
      </c>
      <c r="K141" s="199" t="n">
        <f aca="false">SUM(E141:J141)</f>
        <v>0</v>
      </c>
      <c r="L141" s="338" t="n">
        <v>0</v>
      </c>
      <c r="P141" s="223" t="n">
        <f aca="false">K141/$K$20</f>
        <v>0</v>
      </c>
      <c r="Q141" s="239" t="n">
        <f aca="false">RANK(P141,$P$24:$P$165)</f>
        <v>33</v>
      </c>
      <c r="R141" s="225" t="n">
        <f aca="false">L141/$L$20</f>
        <v>0</v>
      </c>
      <c r="S141" s="224" t="n">
        <f aca="false">RANK(R141,$R$24:$R$165)</f>
        <v>48</v>
      </c>
      <c r="U141" s="226" t="e">
        <f aca="false">VLOOKUP(D141,DVactu!$A$2:$D$198,4,0)</f>
        <v>#N/A</v>
      </c>
      <c r="V141" s="202" t="n">
        <f aca="false">IF(ISERROR(E141/$U141),0,E141/$U141)</f>
        <v>0</v>
      </c>
      <c r="W141" s="202" t="n">
        <f aca="false">IF(ISERROR(F141/$U141),0,F141/$U141)</f>
        <v>0</v>
      </c>
      <c r="X141" s="202" t="n">
        <f aca="false">IF(ISERROR(G141/$U141),0,G141/$U141)</f>
        <v>0</v>
      </c>
      <c r="Y141" s="202" t="n">
        <f aca="false">IF(ISERROR(H141/$U141),0,H141/$U141)</f>
        <v>0</v>
      </c>
      <c r="Z141" s="202" t="n">
        <f aca="false">IF(ISERROR(I141/$U141),0,I141/$U141)</f>
        <v>0</v>
      </c>
      <c r="AA141" s="202" t="n">
        <f aca="false">IF(ISERROR(J141/$U141),0,J141/$U141)</f>
        <v>0</v>
      </c>
      <c r="AB141" s="202" t="n">
        <f aca="false">SUM(V141:AA141)</f>
        <v>0</v>
      </c>
      <c r="AC141" s="199" t="n">
        <f aca="false">IF(ISERROR(L141/$U141),0,L141/$U141)</f>
        <v>0</v>
      </c>
    </row>
    <row r="142" customFormat="false" ht="14.65" hidden="false" customHeight="false" outlineLevel="0" collapsed="false">
      <c r="A142" s="195" t="s">
        <v>216</v>
      </c>
      <c r="B142" s="116" t="s">
        <v>142</v>
      </c>
      <c r="C142" s="196" t="s">
        <v>439</v>
      </c>
      <c r="D142" s="222" t="s">
        <v>440</v>
      </c>
      <c r="E142" s="338" t="n">
        <v>0</v>
      </c>
      <c r="F142" s="338" t="n">
        <v>0</v>
      </c>
      <c r="G142" s="338" t="n">
        <v>0</v>
      </c>
      <c r="H142" s="338" t="n">
        <v>0</v>
      </c>
      <c r="I142" s="338" t="n">
        <v>0</v>
      </c>
      <c r="J142" s="338" t="n">
        <v>0</v>
      </c>
      <c r="K142" s="199" t="n">
        <f aca="false">SUM(E142:J142)</f>
        <v>0</v>
      </c>
      <c r="L142" s="338" t="n">
        <v>0</v>
      </c>
      <c r="P142" s="223" t="n">
        <f aca="false">K142/$K$20</f>
        <v>0</v>
      </c>
      <c r="Q142" s="239" t="n">
        <f aca="false">RANK(P142,$P$24:$P$165)</f>
        <v>33</v>
      </c>
      <c r="R142" s="225" t="n">
        <f aca="false">L142/$L$20</f>
        <v>0</v>
      </c>
      <c r="S142" s="224" t="n">
        <f aca="false">RANK(R142,$R$24:$R$165)</f>
        <v>48</v>
      </c>
      <c r="U142" s="226" t="e">
        <f aca="false">VLOOKUP(D142,DVactu!$A$2:$D$198,4,0)</f>
        <v>#N/A</v>
      </c>
      <c r="V142" s="202" t="n">
        <f aca="false">IF(ISERROR(E142/$U142),0,E142/$U142)</f>
        <v>0</v>
      </c>
      <c r="W142" s="202" t="n">
        <f aca="false">IF(ISERROR(F142/$U142),0,F142/$U142)</f>
        <v>0</v>
      </c>
      <c r="X142" s="202" t="n">
        <f aca="false">IF(ISERROR(G142/$U142),0,G142/$U142)</f>
        <v>0</v>
      </c>
      <c r="Y142" s="202" t="n">
        <f aca="false">IF(ISERROR(H142/$U142),0,H142/$U142)</f>
        <v>0</v>
      </c>
      <c r="Z142" s="202" t="n">
        <f aca="false">IF(ISERROR(I142/$U142),0,I142/$U142)</f>
        <v>0</v>
      </c>
      <c r="AA142" s="202" t="n">
        <f aca="false">IF(ISERROR(J142/$U142),0,J142/$U142)</f>
        <v>0</v>
      </c>
      <c r="AB142" s="202" t="n">
        <f aca="false">SUM(V142:AA142)</f>
        <v>0</v>
      </c>
      <c r="AC142" s="199" t="n">
        <f aca="false">IF(ISERROR(L142/$U142),0,L142/$U142)</f>
        <v>0</v>
      </c>
    </row>
    <row r="143" customFormat="false" ht="14.65" hidden="false" customHeight="false" outlineLevel="0" collapsed="false">
      <c r="A143" s="195" t="s">
        <v>216</v>
      </c>
      <c r="B143" s="116" t="s">
        <v>142</v>
      </c>
      <c r="C143" s="196" t="s">
        <v>441</v>
      </c>
      <c r="D143" s="222" t="s">
        <v>442</v>
      </c>
      <c r="E143" s="338" t="n">
        <v>0</v>
      </c>
      <c r="F143" s="338" t="n">
        <v>0</v>
      </c>
      <c r="G143" s="338" t="n">
        <v>0</v>
      </c>
      <c r="H143" s="338" t="n">
        <v>0</v>
      </c>
      <c r="I143" s="338" t="n">
        <v>0</v>
      </c>
      <c r="J143" s="338" t="n">
        <v>0</v>
      </c>
      <c r="K143" s="199" t="n">
        <f aca="false">SUM(E143:J143)</f>
        <v>0</v>
      </c>
      <c r="L143" s="338" t="n">
        <v>0</v>
      </c>
      <c r="P143" s="223" t="n">
        <f aca="false">K143/$K$20</f>
        <v>0</v>
      </c>
      <c r="Q143" s="239" t="n">
        <f aca="false">RANK(P143,$P$24:$P$165)</f>
        <v>33</v>
      </c>
      <c r="R143" s="225" t="n">
        <f aca="false">L143/$L$20</f>
        <v>0</v>
      </c>
      <c r="S143" s="224" t="n">
        <f aca="false">RANK(R143,$R$24:$R$165)</f>
        <v>48</v>
      </c>
      <c r="U143" s="226" t="e">
        <f aca="false">VLOOKUP(D143,DVactu!$A$2:$D$198,4,0)</f>
        <v>#N/A</v>
      </c>
      <c r="V143" s="202" t="n">
        <f aca="false">IF(ISERROR(E143/$U143),0,E143/$U143)</f>
        <v>0</v>
      </c>
      <c r="W143" s="202" t="n">
        <f aca="false">IF(ISERROR(F143/$U143),0,F143/$U143)</f>
        <v>0</v>
      </c>
      <c r="X143" s="202" t="n">
        <f aca="false">IF(ISERROR(G143/$U143),0,G143/$U143)</f>
        <v>0</v>
      </c>
      <c r="Y143" s="202" t="n">
        <f aca="false">IF(ISERROR(H143/$U143),0,H143/$U143)</f>
        <v>0</v>
      </c>
      <c r="Z143" s="202" t="n">
        <f aca="false">IF(ISERROR(I143/$U143),0,I143/$U143)</f>
        <v>0</v>
      </c>
      <c r="AA143" s="202" t="n">
        <f aca="false">IF(ISERROR(J143/$U143),0,J143/$U143)</f>
        <v>0</v>
      </c>
      <c r="AB143" s="202" t="n">
        <f aca="false">SUM(V143:AA143)</f>
        <v>0</v>
      </c>
      <c r="AC143" s="199" t="n">
        <f aca="false">IF(ISERROR(L143/$U143),0,L143/$U143)</f>
        <v>0</v>
      </c>
    </row>
    <row r="144" customFormat="false" ht="14.65" hidden="false" customHeight="false" outlineLevel="0" collapsed="false">
      <c r="A144" s="195" t="s">
        <v>216</v>
      </c>
      <c r="B144" s="116" t="s">
        <v>142</v>
      </c>
      <c r="C144" s="196" t="s">
        <v>443</v>
      </c>
      <c r="D144" s="222" t="s">
        <v>444</v>
      </c>
      <c r="E144" s="338" t="n">
        <v>0</v>
      </c>
      <c r="F144" s="338" t="n">
        <v>0</v>
      </c>
      <c r="G144" s="338" t="n">
        <v>0</v>
      </c>
      <c r="H144" s="338" t="n">
        <v>0</v>
      </c>
      <c r="I144" s="338" t="n">
        <v>0</v>
      </c>
      <c r="J144" s="338" t="n">
        <v>0</v>
      </c>
      <c r="K144" s="199" t="n">
        <f aca="false">SUM(E144:J144)</f>
        <v>0</v>
      </c>
      <c r="L144" s="338" t="n">
        <v>0</v>
      </c>
      <c r="P144" s="223" t="n">
        <f aca="false">K144/$K$20</f>
        <v>0</v>
      </c>
      <c r="Q144" s="239" t="n">
        <f aca="false">RANK(P144,$P$24:$P$165)</f>
        <v>33</v>
      </c>
      <c r="R144" s="225" t="n">
        <f aca="false">L144/$L$20</f>
        <v>0</v>
      </c>
      <c r="S144" s="224" t="n">
        <f aca="false">RANK(R144,$R$24:$R$165)</f>
        <v>48</v>
      </c>
      <c r="U144" s="226" t="e">
        <f aca="false">VLOOKUP(D144,DVactu!$A$2:$D$198,4,0)</f>
        <v>#N/A</v>
      </c>
      <c r="V144" s="202" t="n">
        <f aca="false">IF(ISERROR(E144/$U144),0,E144/$U144)</f>
        <v>0</v>
      </c>
      <c r="W144" s="202" t="n">
        <f aca="false">IF(ISERROR(F144/$U144),0,F144/$U144)</f>
        <v>0</v>
      </c>
      <c r="X144" s="202" t="n">
        <f aca="false">IF(ISERROR(G144/$U144),0,G144/$U144)</f>
        <v>0</v>
      </c>
      <c r="Y144" s="202" t="n">
        <f aca="false">IF(ISERROR(H144/$U144),0,H144/$U144)</f>
        <v>0</v>
      </c>
      <c r="Z144" s="202" t="n">
        <f aca="false">IF(ISERROR(I144/$U144),0,I144/$U144)</f>
        <v>0</v>
      </c>
      <c r="AA144" s="202" t="n">
        <f aca="false">IF(ISERROR(J144/$U144),0,J144/$U144)</f>
        <v>0</v>
      </c>
      <c r="AB144" s="202" t="n">
        <f aca="false">SUM(V144:AA144)</f>
        <v>0</v>
      </c>
      <c r="AC144" s="199" t="n">
        <f aca="false">IF(ISERROR(L144/$U144),0,L144/$U144)</f>
        <v>0</v>
      </c>
    </row>
    <row r="145" customFormat="false" ht="14.65" hidden="false" customHeight="false" outlineLevel="0" collapsed="false">
      <c r="A145" s="195" t="s">
        <v>216</v>
      </c>
      <c r="B145" s="116" t="s">
        <v>142</v>
      </c>
      <c r="C145" s="196" t="s">
        <v>445</v>
      </c>
      <c r="D145" s="222" t="s">
        <v>446</v>
      </c>
      <c r="E145" s="338" t="n">
        <v>0</v>
      </c>
      <c r="F145" s="338" t="n">
        <v>0</v>
      </c>
      <c r="G145" s="338" t="n">
        <v>0</v>
      </c>
      <c r="H145" s="338" t="n">
        <v>0</v>
      </c>
      <c r="I145" s="338" t="n">
        <v>0</v>
      </c>
      <c r="J145" s="338" t="n">
        <v>0</v>
      </c>
      <c r="K145" s="199" t="n">
        <f aca="false">SUM(E145:J145)</f>
        <v>0</v>
      </c>
      <c r="L145" s="338" t="n">
        <v>0</v>
      </c>
      <c r="P145" s="223" t="n">
        <f aca="false">K145/$K$20</f>
        <v>0</v>
      </c>
      <c r="Q145" s="239" t="n">
        <f aca="false">RANK(P145,$P$24:$P$165)</f>
        <v>33</v>
      </c>
      <c r="R145" s="225" t="n">
        <f aca="false">L145/$L$20</f>
        <v>0</v>
      </c>
      <c r="S145" s="224" t="n">
        <f aca="false">RANK(R145,$R$24:$R$165)</f>
        <v>48</v>
      </c>
      <c r="U145" s="226" t="e">
        <f aca="false">VLOOKUP(D145,DVactu!$A$2:$D$198,4,0)</f>
        <v>#N/A</v>
      </c>
      <c r="V145" s="202" t="n">
        <f aca="false">IF(ISERROR(E145/$U145),0,E145/$U145)</f>
        <v>0</v>
      </c>
      <c r="W145" s="202" t="n">
        <f aca="false">IF(ISERROR(F145/$U145),0,F145/$U145)</f>
        <v>0</v>
      </c>
      <c r="X145" s="202" t="n">
        <f aca="false">IF(ISERROR(G145/$U145),0,G145/$U145)</f>
        <v>0</v>
      </c>
      <c r="Y145" s="202" t="n">
        <f aca="false">IF(ISERROR(H145/$U145),0,H145/$U145)</f>
        <v>0</v>
      </c>
      <c r="Z145" s="202" t="n">
        <f aca="false">IF(ISERROR(I145/$U145),0,I145/$U145)</f>
        <v>0</v>
      </c>
      <c r="AA145" s="202" t="n">
        <f aca="false">IF(ISERROR(J145/$U145),0,J145/$U145)</f>
        <v>0</v>
      </c>
      <c r="AB145" s="202" t="n">
        <f aca="false">SUM(V145:AA145)</f>
        <v>0</v>
      </c>
      <c r="AC145" s="199" t="n">
        <f aca="false">IF(ISERROR(L145/$U145),0,L145/$U145)</f>
        <v>0</v>
      </c>
    </row>
    <row r="146" customFormat="false" ht="14.65" hidden="false" customHeight="false" outlineLevel="0" collapsed="false">
      <c r="A146" s="195" t="s">
        <v>216</v>
      </c>
      <c r="B146" s="116" t="s">
        <v>142</v>
      </c>
      <c r="C146" s="196" t="s">
        <v>447</v>
      </c>
      <c r="D146" s="222" t="s">
        <v>448</v>
      </c>
      <c r="E146" s="338" t="n">
        <v>0</v>
      </c>
      <c r="F146" s="338" t="n">
        <v>0</v>
      </c>
      <c r="G146" s="338" t="n">
        <v>0</v>
      </c>
      <c r="H146" s="338" t="n">
        <v>0</v>
      </c>
      <c r="I146" s="338" t="n">
        <v>0</v>
      </c>
      <c r="J146" s="338" t="n">
        <v>0</v>
      </c>
      <c r="K146" s="199" t="n">
        <f aca="false">SUM(E146:J146)</f>
        <v>0</v>
      </c>
      <c r="L146" s="338" t="n">
        <v>0</v>
      </c>
      <c r="P146" s="223" t="n">
        <f aca="false">K146/$K$20</f>
        <v>0</v>
      </c>
      <c r="Q146" s="239" t="n">
        <f aca="false">RANK(P146,$P$24:$P$165)</f>
        <v>33</v>
      </c>
      <c r="R146" s="225" t="n">
        <f aca="false">L146/$L$20</f>
        <v>0</v>
      </c>
      <c r="S146" s="224" t="n">
        <f aca="false">RANK(R146,$R$24:$R$165)</f>
        <v>48</v>
      </c>
      <c r="U146" s="226" t="e">
        <f aca="false">VLOOKUP(D146,DVactu!$A$2:$D$198,4,0)</f>
        <v>#N/A</v>
      </c>
      <c r="V146" s="202" t="n">
        <f aca="false">IF(ISERROR(E146/$U146),0,E146/$U146)</f>
        <v>0</v>
      </c>
      <c r="W146" s="202" t="n">
        <f aca="false">IF(ISERROR(F146/$U146),0,F146/$U146)</f>
        <v>0</v>
      </c>
      <c r="X146" s="202" t="n">
        <f aca="false">IF(ISERROR(G146/$U146),0,G146/$U146)</f>
        <v>0</v>
      </c>
      <c r="Y146" s="202" t="n">
        <f aca="false">IF(ISERROR(H146/$U146),0,H146/$U146)</f>
        <v>0</v>
      </c>
      <c r="Z146" s="202" t="n">
        <f aca="false">IF(ISERROR(I146/$U146),0,I146/$U146)</f>
        <v>0</v>
      </c>
      <c r="AA146" s="202" t="n">
        <f aca="false">IF(ISERROR(J146/$U146),0,J146/$U146)</f>
        <v>0</v>
      </c>
      <c r="AB146" s="202" t="n">
        <f aca="false">SUM(V146:AA146)</f>
        <v>0</v>
      </c>
      <c r="AC146" s="199" t="n">
        <f aca="false">IF(ISERROR(L146/$U146),0,L146/$U146)</f>
        <v>0</v>
      </c>
    </row>
    <row r="147" customFormat="false" ht="14.65" hidden="false" customHeight="false" outlineLevel="0" collapsed="false">
      <c r="A147" s="195" t="s">
        <v>216</v>
      </c>
      <c r="B147" s="116" t="s">
        <v>142</v>
      </c>
      <c r="C147" s="196" t="s">
        <v>449</v>
      </c>
      <c r="D147" s="222" t="s">
        <v>450</v>
      </c>
      <c r="E147" s="338" t="n">
        <v>0</v>
      </c>
      <c r="F147" s="338" t="n">
        <v>0</v>
      </c>
      <c r="G147" s="338" t="n">
        <v>0</v>
      </c>
      <c r="H147" s="338" t="n">
        <v>0</v>
      </c>
      <c r="I147" s="338" t="n">
        <v>0</v>
      </c>
      <c r="J147" s="338" t="n">
        <v>0</v>
      </c>
      <c r="K147" s="199" t="n">
        <f aca="false">SUM(E147:J147)</f>
        <v>0</v>
      </c>
      <c r="L147" s="338" t="n">
        <v>0</v>
      </c>
      <c r="P147" s="223" t="n">
        <f aca="false">K147/$K$20</f>
        <v>0</v>
      </c>
      <c r="Q147" s="239" t="n">
        <f aca="false">RANK(P147,$P$24:$P$165)</f>
        <v>33</v>
      </c>
      <c r="R147" s="225" t="n">
        <f aca="false">L147/$L$20</f>
        <v>0</v>
      </c>
      <c r="S147" s="224" t="n">
        <f aca="false">RANK(R147,$R$24:$R$165)</f>
        <v>48</v>
      </c>
      <c r="U147" s="226" t="e">
        <f aca="false">VLOOKUP(D147,DVactu!$A$2:$D$198,4,0)</f>
        <v>#N/A</v>
      </c>
      <c r="V147" s="202" t="n">
        <f aca="false">IF(ISERROR(E147/$U147),0,E147/$U147)</f>
        <v>0</v>
      </c>
      <c r="W147" s="202" t="n">
        <f aca="false">IF(ISERROR(F147/$U147),0,F147/$U147)</f>
        <v>0</v>
      </c>
      <c r="X147" s="202" t="n">
        <f aca="false">IF(ISERROR(G147/$U147),0,G147/$U147)</f>
        <v>0</v>
      </c>
      <c r="Y147" s="202" t="n">
        <f aca="false">IF(ISERROR(H147/$U147),0,H147/$U147)</f>
        <v>0</v>
      </c>
      <c r="Z147" s="202" t="n">
        <f aca="false">IF(ISERROR(I147/$U147),0,I147/$U147)</f>
        <v>0</v>
      </c>
      <c r="AA147" s="202" t="n">
        <f aca="false">IF(ISERROR(J147/$U147),0,J147/$U147)</f>
        <v>0</v>
      </c>
      <c r="AB147" s="202" t="n">
        <f aca="false">SUM(V147:AA147)</f>
        <v>0</v>
      </c>
      <c r="AC147" s="199" t="n">
        <f aca="false">IF(ISERROR(L147/$U147),0,L147/$U147)</f>
        <v>0</v>
      </c>
    </row>
    <row r="148" customFormat="false" ht="14.65" hidden="false" customHeight="false" outlineLevel="0" collapsed="false">
      <c r="A148" s="195" t="s">
        <v>216</v>
      </c>
      <c r="B148" s="116" t="s">
        <v>142</v>
      </c>
      <c r="C148" s="196" t="s">
        <v>451</v>
      </c>
      <c r="D148" s="222" t="s">
        <v>452</v>
      </c>
      <c r="E148" s="338" t="n">
        <v>0</v>
      </c>
      <c r="F148" s="338" t="n">
        <v>0</v>
      </c>
      <c r="G148" s="338" t="n">
        <v>0</v>
      </c>
      <c r="H148" s="338" t="n">
        <v>0</v>
      </c>
      <c r="I148" s="338" t="n">
        <v>0</v>
      </c>
      <c r="J148" s="338" t="n">
        <v>0</v>
      </c>
      <c r="K148" s="199" t="n">
        <f aca="false">SUM(E148:J148)</f>
        <v>0</v>
      </c>
      <c r="L148" s="338" t="n">
        <v>0</v>
      </c>
      <c r="P148" s="223" t="n">
        <f aca="false">K148/$K$20</f>
        <v>0</v>
      </c>
      <c r="Q148" s="239" t="n">
        <f aca="false">RANK(P148,$P$24:$P$165)</f>
        <v>33</v>
      </c>
      <c r="R148" s="225" t="n">
        <f aca="false">L148/$L$20</f>
        <v>0</v>
      </c>
      <c r="S148" s="224" t="n">
        <f aca="false">RANK(R148,$R$24:$R$165)</f>
        <v>48</v>
      </c>
      <c r="U148" s="226" t="e">
        <f aca="false">VLOOKUP(D148,DVactu!$A$2:$D$198,4,0)</f>
        <v>#N/A</v>
      </c>
      <c r="V148" s="202" t="n">
        <f aca="false">IF(ISERROR(E148/$U148),0,E148/$U148)</f>
        <v>0</v>
      </c>
      <c r="W148" s="202" t="n">
        <f aca="false">IF(ISERROR(F148/$U148),0,F148/$U148)</f>
        <v>0</v>
      </c>
      <c r="X148" s="202" t="n">
        <f aca="false">IF(ISERROR(G148/$U148),0,G148/$U148)</f>
        <v>0</v>
      </c>
      <c r="Y148" s="202" t="n">
        <f aca="false">IF(ISERROR(H148/$U148),0,H148/$U148)</f>
        <v>0</v>
      </c>
      <c r="Z148" s="202" t="n">
        <f aca="false">IF(ISERROR(I148/$U148),0,I148/$U148)</f>
        <v>0</v>
      </c>
      <c r="AA148" s="202" t="n">
        <f aca="false">IF(ISERROR(J148/$U148),0,J148/$U148)</f>
        <v>0</v>
      </c>
      <c r="AB148" s="202" t="n">
        <f aca="false">SUM(V148:AA148)</f>
        <v>0</v>
      </c>
      <c r="AC148" s="199" t="n">
        <f aca="false">IF(ISERROR(L148/$U148),0,L148/$U148)</f>
        <v>0</v>
      </c>
    </row>
    <row r="149" customFormat="false" ht="14.65" hidden="false" customHeight="false" outlineLevel="0" collapsed="false">
      <c r="A149" s="195" t="s">
        <v>216</v>
      </c>
      <c r="B149" s="116" t="s">
        <v>142</v>
      </c>
      <c r="C149" s="196" t="s">
        <v>453</v>
      </c>
      <c r="D149" s="222" t="s">
        <v>454</v>
      </c>
      <c r="E149" s="338" t="n">
        <v>0</v>
      </c>
      <c r="F149" s="338" t="n">
        <v>0</v>
      </c>
      <c r="G149" s="338" t="n">
        <v>0</v>
      </c>
      <c r="H149" s="338" t="n">
        <v>0</v>
      </c>
      <c r="I149" s="338" t="n">
        <v>0</v>
      </c>
      <c r="J149" s="338" t="n">
        <v>0</v>
      </c>
      <c r="K149" s="199" t="n">
        <f aca="false">SUM(E149:J149)</f>
        <v>0</v>
      </c>
      <c r="L149" s="338" t="n">
        <v>0</v>
      </c>
      <c r="P149" s="223" t="n">
        <f aca="false">K149/$K$20</f>
        <v>0</v>
      </c>
      <c r="Q149" s="239" t="n">
        <f aca="false">RANK(P149,$P$24:$P$165)</f>
        <v>33</v>
      </c>
      <c r="R149" s="225" t="n">
        <f aca="false">L149/$L$20</f>
        <v>0</v>
      </c>
      <c r="S149" s="224" t="n">
        <f aca="false">RANK(R149,$R$24:$R$165)</f>
        <v>48</v>
      </c>
      <c r="U149" s="226" t="e">
        <f aca="false">VLOOKUP(D149,DVactu!$A$2:$D$198,4,0)</f>
        <v>#N/A</v>
      </c>
      <c r="V149" s="202" t="n">
        <f aca="false">IF(ISERROR(E149/$U149),0,E149/$U149)</f>
        <v>0</v>
      </c>
      <c r="W149" s="202" t="n">
        <f aca="false">IF(ISERROR(F149/$U149),0,F149/$U149)</f>
        <v>0</v>
      </c>
      <c r="X149" s="202" t="n">
        <f aca="false">IF(ISERROR(G149/$U149),0,G149/$U149)</f>
        <v>0</v>
      </c>
      <c r="Y149" s="202" t="n">
        <f aca="false">IF(ISERROR(H149/$U149),0,H149/$U149)</f>
        <v>0</v>
      </c>
      <c r="Z149" s="202" t="n">
        <f aca="false">IF(ISERROR(I149/$U149),0,I149/$U149)</f>
        <v>0</v>
      </c>
      <c r="AA149" s="202" t="n">
        <f aca="false">IF(ISERROR(J149/$U149),0,J149/$U149)</f>
        <v>0</v>
      </c>
      <c r="AB149" s="202" t="n">
        <f aca="false">SUM(V149:AA149)</f>
        <v>0</v>
      </c>
      <c r="AC149" s="199" t="n">
        <f aca="false">IF(ISERROR(L149/$U149),0,L149/$U149)</f>
        <v>0</v>
      </c>
    </row>
    <row r="150" customFormat="false" ht="14.65" hidden="false" customHeight="false" outlineLevel="0" collapsed="false">
      <c r="A150" s="195" t="s">
        <v>216</v>
      </c>
      <c r="B150" s="116" t="s">
        <v>142</v>
      </c>
      <c r="C150" s="196" t="s">
        <v>455</v>
      </c>
      <c r="D150" s="222" t="s">
        <v>456</v>
      </c>
      <c r="E150" s="338" t="n">
        <v>0</v>
      </c>
      <c r="F150" s="338" t="n">
        <v>0</v>
      </c>
      <c r="G150" s="338" t="n">
        <v>0</v>
      </c>
      <c r="H150" s="338" t="n">
        <v>0</v>
      </c>
      <c r="I150" s="338" t="n">
        <v>0</v>
      </c>
      <c r="J150" s="338" t="n">
        <v>0</v>
      </c>
      <c r="K150" s="199" t="n">
        <f aca="false">SUM(E150:J150)</f>
        <v>0</v>
      </c>
      <c r="L150" s="338" t="n">
        <v>0</v>
      </c>
      <c r="P150" s="223" t="n">
        <f aca="false">K150/$K$20</f>
        <v>0</v>
      </c>
      <c r="Q150" s="239" t="n">
        <f aca="false">RANK(P150,$P$24:$P$165)</f>
        <v>33</v>
      </c>
      <c r="R150" s="225" t="n">
        <f aca="false">L150/$L$20</f>
        <v>0</v>
      </c>
      <c r="S150" s="224" t="n">
        <f aca="false">RANK(R150,$R$24:$R$165)</f>
        <v>48</v>
      </c>
      <c r="U150" s="226" t="e">
        <f aca="false">VLOOKUP(D150,DVactu!$A$2:$D$198,4,0)</f>
        <v>#N/A</v>
      </c>
      <c r="V150" s="202" t="n">
        <f aca="false">IF(ISERROR(E150/$U150),0,E150/$U150)</f>
        <v>0</v>
      </c>
      <c r="W150" s="202" t="n">
        <f aca="false">IF(ISERROR(F150/$U150),0,F150/$U150)</f>
        <v>0</v>
      </c>
      <c r="X150" s="202" t="n">
        <f aca="false">IF(ISERROR(G150/$U150),0,G150/$U150)</f>
        <v>0</v>
      </c>
      <c r="Y150" s="202" t="n">
        <f aca="false">IF(ISERROR(H150/$U150),0,H150/$U150)</f>
        <v>0</v>
      </c>
      <c r="Z150" s="202" t="n">
        <f aca="false">IF(ISERROR(I150/$U150),0,I150/$U150)</f>
        <v>0</v>
      </c>
      <c r="AA150" s="202" t="n">
        <f aca="false">IF(ISERROR(J150/$U150),0,J150/$U150)</f>
        <v>0</v>
      </c>
      <c r="AB150" s="202" t="n">
        <f aca="false">SUM(V150:AA150)</f>
        <v>0</v>
      </c>
      <c r="AC150" s="199" t="n">
        <f aca="false">IF(ISERROR(L150/$U150),0,L150/$U150)</f>
        <v>0</v>
      </c>
    </row>
    <row r="151" customFormat="false" ht="14.65" hidden="false" customHeight="false" outlineLevel="0" collapsed="false">
      <c r="A151" s="195" t="s">
        <v>216</v>
      </c>
      <c r="B151" s="116" t="s">
        <v>142</v>
      </c>
      <c r="C151" s="196" t="s">
        <v>457</v>
      </c>
      <c r="D151" s="222" t="s">
        <v>458</v>
      </c>
      <c r="E151" s="338" t="n">
        <v>0</v>
      </c>
      <c r="F151" s="338" t="n">
        <v>0</v>
      </c>
      <c r="G151" s="338" t="n">
        <v>0</v>
      </c>
      <c r="H151" s="338" t="n">
        <v>0</v>
      </c>
      <c r="I151" s="338" t="n">
        <v>0</v>
      </c>
      <c r="J151" s="338" t="n">
        <v>0</v>
      </c>
      <c r="K151" s="199" t="n">
        <f aca="false">SUM(E151:J151)</f>
        <v>0</v>
      </c>
      <c r="L151" s="338" t="n">
        <v>0</v>
      </c>
      <c r="P151" s="223" t="n">
        <f aca="false">K151/$K$20</f>
        <v>0</v>
      </c>
      <c r="Q151" s="239" t="n">
        <f aca="false">RANK(P151,$P$24:$P$165)</f>
        <v>33</v>
      </c>
      <c r="R151" s="225" t="n">
        <f aca="false">L151/$L$20</f>
        <v>0</v>
      </c>
      <c r="S151" s="224" t="n">
        <f aca="false">RANK(R151,$R$24:$R$165)</f>
        <v>48</v>
      </c>
      <c r="U151" s="226" t="e">
        <f aca="false">VLOOKUP(D151,DVactu!$A$2:$D$198,4,0)</f>
        <v>#N/A</v>
      </c>
      <c r="V151" s="202" t="n">
        <f aca="false">IF(ISERROR(E151/$U151),0,E151/$U151)</f>
        <v>0</v>
      </c>
      <c r="W151" s="202" t="n">
        <f aca="false">IF(ISERROR(F151/$U151),0,F151/$U151)</f>
        <v>0</v>
      </c>
      <c r="X151" s="202" t="n">
        <f aca="false">IF(ISERROR(G151/$U151),0,G151/$U151)</f>
        <v>0</v>
      </c>
      <c r="Y151" s="202" t="n">
        <f aca="false">IF(ISERROR(H151/$U151),0,H151/$U151)</f>
        <v>0</v>
      </c>
      <c r="Z151" s="202" t="n">
        <f aca="false">IF(ISERROR(I151/$U151),0,I151/$U151)</f>
        <v>0</v>
      </c>
      <c r="AA151" s="202" t="n">
        <f aca="false">IF(ISERROR(J151/$U151),0,J151/$U151)</f>
        <v>0</v>
      </c>
      <c r="AB151" s="202" t="n">
        <f aca="false">SUM(V151:AA151)</f>
        <v>0</v>
      </c>
      <c r="AC151" s="199" t="n">
        <f aca="false">IF(ISERROR(L151/$U151),0,L151/$U151)</f>
        <v>0</v>
      </c>
    </row>
    <row r="152" customFormat="false" ht="14.65" hidden="false" customHeight="false" outlineLevel="0" collapsed="false">
      <c r="A152" s="195" t="s">
        <v>216</v>
      </c>
      <c r="B152" s="116" t="s">
        <v>142</v>
      </c>
      <c r="C152" s="196" t="s">
        <v>459</v>
      </c>
      <c r="D152" s="222" t="s">
        <v>460</v>
      </c>
      <c r="E152" s="338" t="n">
        <v>0</v>
      </c>
      <c r="F152" s="338" t="n">
        <v>0</v>
      </c>
      <c r="G152" s="338" t="n">
        <v>0</v>
      </c>
      <c r="H152" s="338" t="n">
        <v>0</v>
      </c>
      <c r="I152" s="338" t="n">
        <v>0</v>
      </c>
      <c r="J152" s="338" t="n">
        <v>0</v>
      </c>
      <c r="K152" s="199" t="n">
        <f aca="false">SUM(E152:J152)</f>
        <v>0</v>
      </c>
      <c r="L152" s="338" t="n">
        <v>0</v>
      </c>
      <c r="P152" s="223" t="n">
        <f aca="false">K152/$K$20</f>
        <v>0</v>
      </c>
      <c r="Q152" s="239" t="n">
        <f aca="false">RANK(P152,$P$24:$P$165)</f>
        <v>33</v>
      </c>
      <c r="R152" s="225" t="n">
        <f aca="false">L152/$L$20</f>
        <v>0</v>
      </c>
      <c r="S152" s="224" t="n">
        <f aca="false">RANK(R152,$R$24:$R$165)</f>
        <v>48</v>
      </c>
      <c r="U152" s="226" t="e">
        <f aca="false">VLOOKUP(D152,DVactu!$A$2:$D$198,4,0)</f>
        <v>#N/A</v>
      </c>
      <c r="V152" s="202" t="n">
        <f aca="false">IF(ISERROR(E152/$U152),0,E152/$U152)</f>
        <v>0</v>
      </c>
      <c r="W152" s="202" t="n">
        <f aca="false">IF(ISERROR(F152/$U152),0,F152/$U152)</f>
        <v>0</v>
      </c>
      <c r="X152" s="202" t="n">
        <f aca="false">IF(ISERROR(G152/$U152),0,G152/$U152)</f>
        <v>0</v>
      </c>
      <c r="Y152" s="202" t="n">
        <f aca="false">IF(ISERROR(H152/$U152),0,H152/$U152)</f>
        <v>0</v>
      </c>
      <c r="Z152" s="202" t="n">
        <f aca="false">IF(ISERROR(I152/$U152),0,I152/$U152)</f>
        <v>0</v>
      </c>
      <c r="AA152" s="202" t="n">
        <f aca="false">IF(ISERROR(J152/$U152),0,J152/$U152)</f>
        <v>0</v>
      </c>
      <c r="AB152" s="202" t="n">
        <f aca="false">SUM(V152:AA152)</f>
        <v>0</v>
      </c>
      <c r="AC152" s="199" t="n">
        <f aca="false">IF(ISERROR(L152/$U152),0,L152/$U152)</f>
        <v>0</v>
      </c>
    </row>
    <row r="153" customFormat="false" ht="14.65" hidden="false" customHeight="false" outlineLevel="0" collapsed="false">
      <c r="A153" s="195" t="s">
        <v>216</v>
      </c>
      <c r="B153" s="116" t="s">
        <v>142</v>
      </c>
      <c r="C153" s="196" t="s">
        <v>461</v>
      </c>
      <c r="D153" s="222" t="s">
        <v>462</v>
      </c>
      <c r="E153" s="338" t="n">
        <v>0</v>
      </c>
      <c r="F153" s="338" t="n">
        <v>0</v>
      </c>
      <c r="G153" s="338" t="n">
        <v>0</v>
      </c>
      <c r="H153" s="338" t="n">
        <v>0</v>
      </c>
      <c r="I153" s="338" t="n">
        <v>0</v>
      </c>
      <c r="J153" s="338" t="n">
        <v>0</v>
      </c>
      <c r="K153" s="199" t="n">
        <f aca="false">SUM(E153:J153)</f>
        <v>0</v>
      </c>
      <c r="L153" s="338" t="n">
        <v>0</v>
      </c>
      <c r="P153" s="223" t="n">
        <f aca="false">K153/$K$20</f>
        <v>0</v>
      </c>
      <c r="Q153" s="239" t="n">
        <f aca="false">RANK(P153,$P$24:$P$165)</f>
        <v>33</v>
      </c>
      <c r="R153" s="225" t="n">
        <f aca="false">L153/$L$20</f>
        <v>0</v>
      </c>
      <c r="S153" s="224" t="n">
        <f aca="false">RANK(R153,$R$24:$R$165)</f>
        <v>48</v>
      </c>
      <c r="U153" s="226" t="e">
        <f aca="false">VLOOKUP(D153,DVactu!$A$2:$D$198,4,0)</f>
        <v>#N/A</v>
      </c>
      <c r="V153" s="202" t="n">
        <f aca="false">IF(ISERROR(E153/$U153),0,E153/$U153)</f>
        <v>0</v>
      </c>
      <c r="W153" s="202" t="n">
        <f aca="false">IF(ISERROR(F153/$U153),0,F153/$U153)</f>
        <v>0</v>
      </c>
      <c r="X153" s="202" t="n">
        <f aca="false">IF(ISERROR(G153/$U153),0,G153/$U153)</f>
        <v>0</v>
      </c>
      <c r="Y153" s="202" t="n">
        <f aca="false">IF(ISERROR(H153/$U153),0,H153/$U153)</f>
        <v>0</v>
      </c>
      <c r="Z153" s="202" t="n">
        <f aca="false">IF(ISERROR(I153/$U153),0,I153/$U153)</f>
        <v>0</v>
      </c>
      <c r="AA153" s="202" t="n">
        <f aca="false">IF(ISERROR(J153/$U153),0,J153/$U153)</f>
        <v>0</v>
      </c>
      <c r="AB153" s="202" t="n">
        <f aca="false">SUM(V153:AA153)</f>
        <v>0</v>
      </c>
      <c r="AC153" s="199" t="n">
        <f aca="false">IF(ISERROR(L153/$U153),0,L153/$U153)</f>
        <v>0</v>
      </c>
    </row>
    <row r="154" customFormat="false" ht="14.65" hidden="false" customHeight="false" outlineLevel="0" collapsed="false">
      <c r="A154" s="195" t="s">
        <v>216</v>
      </c>
      <c r="B154" s="116" t="s">
        <v>142</v>
      </c>
      <c r="C154" s="196" t="s">
        <v>463</v>
      </c>
      <c r="D154" s="222" t="s">
        <v>464</v>
      </c>
      <c r="E154" s="338" t="n">
        <v>0</v>
      </c>
      <c r="F154" s="338" t="n">
        <v>0</v>
      </c>
      <c r="G154" s="338" t="n">
        <v>0</v>
      </c>
      <c r="H154" s="338" t="n">
        <v>0</v>
      </c>
      <c r="I154" s="338" t="n">
        <v>0</v>
      </c>
      <c r="J154" s="338" t="n">
        <v>0</v>
      </c>
      <c r="K154" s="199" t="n">
        <f aca="false">SUM(E154:J154)</f>
        <v>0</v>
      </c>
      <c r="L154" s="338" t="n">
        <v>0</v>
      </c>
      <c r="P154" s="223" t="n">
        <f aca="false">K154/$K$20</f>
        <v>0</v>
      </c>
      <c r="Q154" s="239" t="n">
        <f aca="false">RANK(P154,$P$24:$P$165)</f>
        <v>33</v>
      </c>
      <c r="R154" s="225" t="n">
        <f aca="false">L154/$L$20</f>
        <v>0</v>
      </c>
      <c r="S154" s="224" t="n">
        <f aca="false">RANK(R154,$R$24:$R$165)</f>
        <v>48</v>
      </c>
      <c r="U154" s="226" t="e">
        <f aca="false">VLOOKUP(D154,DVactu!$A$2:$D$198,4,0)</f>
        <v>#N/A</v>
      </c>
      <c r="V154" s="202" t="n">
        <f aca="false">IF(ISERROR(E154/$U154),0,E154/$U154)</f>
        <v>0</v>
      </c>
      <c r="W154" s="202" t="n">
        <f aca="false">IF(ISERROR(F154/$U154),0,F154/$U154)</f>
        <v>0</v>
      </c>
      <c r="X154" s="202" t="n">
        <f aca="false">IF(ISERROR(G154/$U154),0,G154/$U154)</f>
        <v>0</v>
      </c>
      <c r="Y154" s="202" t="n">
        <f aca="false">IF(ISERROR(H154/$U154),0,H154/$U154)</f>
        <v>0</v>
      </c>
      <c r="Z154" s="202" t="n">
        <f aca="false">IF(ISERROR(I154/$U154),0,I154/$U154)</f>
        <v>0</v>
      </c>
      <c r="AA154" s="202" t="n">
        <f aca="false">IF(ISERROR(J154/$U154),0,J154/$U154)</f>
        <v>0</v>
      </c>
      <c r="AB154" s="202" t="n">
        <f aca="false">SUM(V154:AA154)</f>
        <v>0</v>
      </c>
      <c r="AC154" s="199" t="n">
        <f aca="false">IF(ISERROR(L154/$U154),0,L154/$U154)</f>
        <v>0</v>
      </c>
    </row>
    <row r="155" customFormat="false" ht="14.65" hidden="false" customHeight="false" outlineLevel="0" collapsed="false">
      <c r="A155" s="195" t="s">
        <v>216</v>
      </c>
      <c r="B155" s="116" t="s">
        <v>142</v>
      </c>
      <c r="C155" s="196" t="s">
        <v>465</v>
      </c>
      <c r="D155" s="222" t="s">
        <v>466</v>
      </c>
      <c r="E155" s="338" t="n">
        <v>0</v>
      </c>
      <c r="F155" s="338" t="n">
        <v>0</v>
      </c>
      <c r="G155" s="338" t="n">
        <v>0</v>
      </c>
      <c r="H155" s="338" t="n">
        <v>0</v>
      </c>
      <c r="I155" s="338" t="n">
        <v>0</v>
      </c>
      <c r="J155" s="338" t="n">
        <v>0</v>
      </c>
      <c r="K155" s="199" t="n">
        <f aca="false">SUM(E155:J155)</f>
        <v>0</v>
      </c>
      <c r="L155" s="338" t="n">
        <v>0</v>
      </c>
      <c r="P155" s="223" t="n">
        <f aca="false">K155/$K$20</f>
        <v>0</v>
      </c>
      <c r="Q155" s="239" t="n">
        <f aca="false">RANK(P155,$P$24:$P$165)</f>
        <v>33</v>
      </c>
      <c r="R155" s="225" t="n">
        <f aca="false">L155/$L$20</f>
        <v>0</v>
      </c>
      <c r="S155" s="224" t="n">
        <f aca="false">RANK(R155,$R$24:$R$165)</f>
        <v>48</v>
      </c>
      <c r="U155" s="226" t="e">
        <f aca="false">VLOOKUP(D155,DVactu!$A$2:$D$198,4,0)</f>
        <v>#N/A</v>
      </c>
      <c r="V155" s="202" t="n">
        <f aca="false">IF(ISERROR(E155/$U155),0,E155/$U155)</f>
        <v>0</v>
      </c>
      <c r="W155" s="202" t="n">
        <f aca="false">IF(ISERROR(F155/$U155),0,F155/$U155)</f>
        <v>0</v>
      </c>
      <c r="X155" s="202" t="n">
        <f aca="false">IF(ISERROR(G155/$U155),0,G155/$U155)</f>
        <v>0</v>
      </c>
      <c r="Y155" s="202" t="n">
        <f aca="false">IF(ISERROR(H155/$U155),0,H155/$U155)</f>
        <v>0</v>
      </c>
      <c r="Z155" s="202" t="n">
        <f aca="false">IF(ISERROR(I155/$U155),0,I155/$U155)</f>
        <v>0</v>
      </c>
      <c r="AA155" s="202" t="n">
        <f aca="false">IF(ISERROR(J155/$U155),0,J155/$U155)</f>
        <v>0</v>
      </c>
      <c r="AB155" s="202" t="n">
        <f aca="false">SUM(V155:AA155)</f>
        <v>0</v>
      </c>
      <c r="AC155" s="199" t="n">
        <f aca="false">IF(ISERROR(L155/$U155),0,L155/$U155)</f>
        <v>0</v>
      </c>
    </row>
    <row r="156" customFormat="false" ht="14.65" hidden="false" customHeight="false" outlineLevel="0" collapsed="false">
      <c r="A156" s="195" t="s">
        <v>216</v>
      </c>
      <c r="B156" s="116" t="s">
        <v>142</v>
      </c>
      <c r="C156" s="196" t="s">
        <v>467</v>
      </c>
      <c r="D156" s="222" t="s">
        <v>468</v>
      </c>
      <c r="E156" s="338" t="n">
        <v>0</v>
      </c>
      <c r="F156" s="338" t="n">
        <v>0</v>
      </c>
      <c r="G156" s="338" t="n">
        <v>0</v>
      </c>
      <c r="H156" s="338" t="n">
        <v>0</v>
      </c>
      <c r="I156" s="338" t="n">
        <v>0</v>
      </c>
      <c r="J156" s="338" t="n">
        <v>0</v>
      </c>
      <c r="K156" s="199" t="n">
        <f aca="false">SUM(E156:J156)</f>
        <v>0</v>
      </c>
      <c r="L156" s="338" t="n">
        <v>0</v>
      </c>
      <c r="P156" s="223" t="n">
        <f aca="false">K156/$K$20</f>
        <v>0</v>
      </c>
      <c r="Q156" s="239" t="n">
        <f aca="false">RANK(P156,$P$24:$P$165)</f>
        <v>33</v>
      </c>
      <c r="R156" s="225" t="n">
        <f aca="false">L156/$L$20</f>
        <v>0</v>
      </c>
      <c r="S156" s="224" t="n">
        <f aca="false">RANK(R156,$R$24:$R$165)</f>
        <v>48</v>
      </c>
      <c r="U156" s="226" t="e">
        <f aca="false">VLOOKUP(D156,DVactu!$A$2:$D$198,4,0)</f>
        <v>#N/A</v>
      </c>
      <c r="V156" s="202" t="n">
        <f aca="false">IF(ISERROR(E156/$U156),0,E156/$U156)</f>
        <v>0</v>
      </c>
      <c r="W156" s="202" t="n">
        <f aca="false">IF(ISERROR(F156/$U156),0,F156/$U156)</f>
        <v>0</v>
      </c>
      <c r="X156" s="202" t="n">
        <f aca="false">IF(ISERROR(G156/$U156),0,G156/$U156)</f>
        <v>0</v>
      </c>
      <c r="Y156" s="202" t="n">
        <f aca="false">IF(ISERROR(H156/$U156),0,H156/$U156)</f>
        <v>0</v>
      </c>
      <c r="Z156" s="202" t="n">
        <f aca="false">IF(ISERROR(I156/$U156),0,I156/$U156)</f>
        <v>0</v>
      </c>
      <c r="AA156" s="202" t="n">
        <f aca="false">IF(ISERROR(J156/$U156),0,J156/$U156)</f>
        <v>0</v>
      </c>
      <c r="AB156" s="202" t="n">
        <f aca="false">SUM(V156:AA156)</f>
        <v>0</v>
      </c>
      <c r="AC156" s="199" t="n">
        <f aca="false">IF(ISERROR(L156/$U156),0,L156/$U156)</f>
        <v>0</v>
      </c>
    </row>
    <row r="157" customFormat="false" ht="14.65" hidden="false" customHeight="false" outlineLevel="0" collapsed="false">
      <c r="A157" s="195" t="s">
        <v>216</v>
      </c>
      <c r="B157" s="116" t="s">
        <v>142</v>
      </c>
      <c r="C157" s="196" t="s">
        <v>278</v>
      </c>
      <c r="D157" s="222" t="s">
        <v>469</v>
      </c>
      <c r="E157" s="338" t="n">
        <v>0</v>
      </c>
      <c r="F157" s="338" t="n">
        <v>0</v>
      </c>
      <c r="G157" s="338" t="n">
        <v>0</v>
      </c>
      <c r="H157" s="338" t="n">
        <v>0</v>
      </c>
      <c r="I157" s="338" t="n">
        <v>0</v>
      </c>
      <c r="J157" s="338" t="n">
        <v>0</v>
      </c>
      <c r="K157" s="199" t="n">
        <f aca="false">SUM(E157:J157)</f>
        <v>0</v>
      </c>
      <c r="L157" s="338" t="n">
        <v>0</v>
      </c>
      <c r="P157" s="223" t="n">
        <f aca="false">K157/$K$20</f>
        <v>0</v>
      </c>
      <c r="Q157" s="239" t="n">
        <f aca="false">RANK(P157,$P$24:$P$165)</f>
        <v>33</v>
      </c>
      <c r="R157" s="225" t="n">
        <f aca="false">L157/$L$20</f>
        <v>0</v>
      </c>
      <c r="S157" s="224" t="n">
        <f aca="false">RANK(R157,$R$24:$R$165)</f>
        <v>48</v>
      </c>
      <c r="U157" s="226" t="e">
        <f aca="false">VLOOKUP(D157,DVactu!$A$2:$D$198,4,0)</f>
        <v>#N/A</v>
      </c>
      <c r="V157" s="202" t="n">
        <f aca="false">IF(ISERROR(E157/$U157),0,E157/$U157)</f>
        <v>0</v>
      </c>
      <c r="W157" s="202" t="n">
        <f aca="false">IF(ISERROR(F157/$U157),0,F157/$U157)</f>
        <v>0</v>
      </c>
      <c r="X157" s="202" t="n">
        <f aca="false">IF(ISERROR(G157/$U157),0,G157/$U157)</f>
        <v>0</v>
      </c>
      <c r="Y157" s="202" t="n">
        <f aca="false">IF(ISERROR(H157/$U157),0,H157/$U157)</f>
        <v>0</v>
      </c>
      <c r="Z157" s="202" t="n">
        <f aca="false">IF(ISERROR(I157/$U157),0,I157/$U157)</f>
        <v>0</v>
      </c>
      <c r="AA157" s="202" t="n">
        <f aca="false">IF(ISERROR(J157/$U157),0,J157/$U157)</f>
        <v>0</v>
      </c>
      <c r="AB157" s="202" t="n">
        <f aca="false">SUM(V157:AA157)</f>
        <v>0</v>
      </c>
      <c r="AC157" s="199" t="n">
        <f aca="false">IF(ISERROR(L157/$U157),0,L157/$U157)</f>
        <v>0</v>
      </c>
    </row>
    <row r="158" customFormat="false" ht="14.65" hidden="false" customHeight="false" outlineLevel="0" collapsed="false">
      <c r="A158" s="195" t="s">
        <v>216</v>
      </c>
      <c r="B158" s="116" t="s">
        <v>142</v>
      </c>
      <c r="C158" s="196" t="s">
        <v>387</v>
      </c>
      <c r="D158" s="222" t="s">
        <v>470</v>
      </c>
      <c r="E158" s="338" t="n">
        <v>0</v>
      </c>
      <c r="F158" s="338" t="n">
        <v>0</v>
      </c>
      <c r="G158" s="338" t="n">
        <v>0</v>
      </c>
      <c r="H158" s="338" t="n">
        <v>0</v>
      </c>
      <c r="I158" s="338" t="n">
        <v>0</v>
      </c>
      <c r="J158" s="338" t="n">
        <v>0</v>
      </c>
      <c r="K158" s="199" t="n">
        <f aca="false">SUM(E158:J158)</f>
        <v>0</v>
      </c>
      <c r="L158" s="338" t="n">
        <v>0</v>
      </c>
      <c r="P158" s="223" t="n">
        <f aca="false">K158/$K$20</f>
        <v>0</v>
      </c>
      <c r="Q158" s="239" t="n">
        <f aca="false">RANK(P158,$P$24:$P$165)</f>
        <v>33</v>
      </c>
      <c r="R158" s="225" t="n">
        <f aca="false">L158/$L$20</f>
        <v>0</v>
      </c>
      <c r="S158" s="224" t="n">
        <f aca="false">RANK(R158,$R$24:$R$165)</f>
        <v>48</v>
      </c>
      <c r="U158" s="226" t="e">
        <f aca="false">VLOOKUP(D158,DVactu!$A$2:$D$198,4,0)</f>
        <v>#N/A</v>
      </c>
      <c r="V158" s="202" t="n">
        <f aca="false">IF(ISERROR(E158/$U158),0,E158/$U158)</f>
        <v>0</v>
      </c>
      <c r="W158" s="202" t="n">
        <f aca="false">IF(ISERROR(F158/$U158),0,F158/$U158)</f>
        <v>0</v>
      </c>
      <c r="X158" s="202" t="n">
        <f aca="false">IF(ISERROR(G158/$U158),0,G158/$U158)</f>
        <v>0</v>
      </c>
      <c r="Y158" s="202" t="n">
        <f aca="false">IF(ISERROR(H158/$U158),0,H158/$U158)</f>
        <v>0</v>
      </c>
      <c r="Z158" s="202" t="n">
        <f aca="false">IF(ISERROR(I158/$U158),0,I158/$U158)</f>
        <v>0</v>
      </c>
      <c r="AA158" s="202" t="n">
        <f aca="false">IF(ISERROR(J158/$U158),0,J158/$U158)</f>
        <v>0</v>
      </c>
      <c r="AB158" s="202" t="n">
        <f aca="false">SUM(V158:AA158)</f>
        <v>0</v>
      </c>
      <c r="AC158" s="199" t="n">
        <f aca="false">IF(ISERROR(L158/$U158),0,L158/$U158)</f>
        <v>0</v>
      </c>
    </row>
    <row r="159" customFormat="false" ht="14.65" hidden="false" customHeight="false" outlineLevel="0" collapsed="false">
      <c r="A159" s="195" t="s">
        <v>216</v>
      </c>
      <c r="B159" s="116" t="s">
        <v>142</v>
      </c>
      <c r="C159" s="196" t="s">
        <v>471</v>
      </c>
      <c r="D159" s="222" t="s">
        <v>472</v>
      </c>
      <c r="E159" s="338" t="n">
        <v>0</v>
      </c>
      <c r="F159" s="338" t="n">
        <v>0</v>
      </c>
      <c r="G159" s="338" t="n">
        <v>0</v>
      </c>
      <c r="H159" s="338" t="n">
        <v>0</v>
      </c>
      <c r="I159" s="338" t="n">
        <v>0</v>
      </c>
      <c r="J159" s="338" t="n">
        <v>0</v>
      </c>
      <c r="K159" s="199" t="n">
        <f aca="false">SUM(E159:J159)</f>
        <v>0</v>
      </c>
      <c r="L159" s="338" t="n">
        <v>0</v>
      </c>
      <c r="P159" s="223" t="n">
        <f aca="false">K159/$K$20</f>
        <v>0</v>
      </c>
      <c r="Q159" s="239" t="n">
        <f aca="false">RANK(P159,$P$24:$P$165)</f>
        <v>33</v>
      </c>
      <c r="R159" s="225" t="n">
        <f aca="false">L159/$L$20</f>
        <v>0</v>
      </c>
      <c r="S159" s="224" t="n">
        <f aca="false">RANK(R159,$R$24:$R$165)</f>
        <v>48</v>
      </c>
      <c r="U159" s="226" t="e">
        <f aca="false">VLOOKUP(D159,DVactu!$A$2:$D$198,4,0)</f>
        <v>#N/A</v>
      </c>
      <c r="V159" s="202" t="n">
        <f aca="false">IF(ISERROR(E159/$U159),0,E159/$U159)</f>
        <v>0</v>
      </c>
      <c r="W159" s="202" t="n">
        <f aca="false">IF(ISERROR(F159/$U159),0,F159/$U159)</f>
        <v>0</v>
      </c>
      <c r="X159" s="202" t="n">
        <f aca="false">IF(ISERROR(G159/$U159),0,G159/$U159)</f>
        <v>0</v>
      </c>
      <c r="Y159" s="202" t="n">
        <f aca="false">IF(ISERROR(H159/$U159),0,H159/$U159)</f>
        <v>0</v>
      </c>
      <c r="Z159" s="202" t="n">
        <f aca="false">IF(ISERROR(I159/$U159),0,I159/$U159)</f>
        <v>0</v>
      </c>
      <c r="AA159" s="202" t="n">
        <f aca="false">IF(ISERROR(J159/$U159),0,J159/$U159)</f>
        <v>0</v>
      </c>
      <c r="AB159" s="202" t="n">
        <f aca="false">SUM(V159:AA159)</f>
        <v>0</v>
      </c>
      <c r="AC159" s="199" t="n">
        <f aca="false">IF(ISERROR(L159/$U159),0,L159/$U159)</f>
        <v>0</v>
      </c>
    </row>
    <row r="160" customFormat="false" ht="14.65" hidden="false" customHeight="false" outlineLevel="0" collapsed="false">
      <c r="A160" s="195" t="s">
        <v>216</v>
      </c>
      <c r="B160" s="116" t="s">
        <v>142</v>
      </c>
      <c r="C160" s="196" t="s">
        <v>473</v>
      </c>
      <c r="D160" s="222" t="s">
        <v>474</v>
      </c>
      <c r="E160" s="338" t="n">
        <v>0</v>
      </c>
      <c r="F160" s="338" t="n">
        <v>0</v>
      </c>
      <c r="G160" s="338" t="n">
        <v>0</v>
      </c>
      <c r="H160" s="338" t="n">
        <v>0</v>
      </c>
      <c r="I160" s="338" t="n">
        <v>0</v>
      </c>
      <c r="J160" s="338" t="n">
        <v>0</v>
      </c>
      <c r="K160" s="199" t="n">
        <f aca="false">SUM(E160:J160)</f>
        <v>0</v>
      </c>
      <c r="L160" s="338" t="n">
        <v>0</v>
      </c>
      <c r="P160" s="223" t="n">
        <f aca="false">K160/$K$20</f>
        <v>0</v>
      </c>
      <c r="Q160" s="239" t="n">
        <f aca="false">RANK(P160,$P$24:$P$165)</f>
        <v>33</v>
      </c>
      <c r="R160" s="225" t="n">
        <f aca="false">L160/$L$20</f>
        <v>0</v>
      </c>
      <c r="S160" s="224" t="n">
        <f aca="false">RANK(R160,$R$24:$R$165)</f>
        <v>48</v>
      </c>
      <c r="U160" s="226" t="e">
        <f aca="false">VLOOKUP(D160,DVactu!$A$2:$D$198,4,0)</f>
        <v>#N/A</v>
      </c>
      <c r="V160" s="202" t="n">
        <f aca="false">IF(ISERROR(E160/$U160),0,E160/$U160)</f>
        <v>0</v>
      </c>
      <c r="W160" s="202" t="n">
        <f aca="false">IF(ISERROR(F160/$U160),0,F160/$U160)</f>
        <v>0</v>
      </c>
      <c r="X160" s="202" t="n">
        <f aca="false">IF(ISERROR(G160/$U160),0,G160/$U160)</f>
        <v>0</v>
      </c>
      <c r="Y160" s="202" t="n">
        <f aca="false">IF(ISERROR(H160/$U160),0,H160/$U160)</f>
        <v>0</v>
      </c>
      <c r="Z160" s="202" t="n">
        <f aca="false">IF(ISERROR(I160/$U160),0,I160/$U160)</f>
        <v>0</v>
      </c>
      <c r="AA160" s="202" t="n">
        <f aca="false">IF(ISERROR(J160/$U160),0,J160/$U160)</f>
        <v>0</v>
      </c>
      <c r="AB160" s="202" t="n">
        <f aca="false">SUM(V160:AA160)</f>
        <v>0</v>
      </c>
      <c r="AC160" s="199" t="n">
        <f aca="false">IF(ISERROR(L160/$U160),0,L160/$U160)</f>
        <v>0</v>
      </c>
    </row>
    <row r="161" customFormat="false" ht="14.65" hidden="false" customHeight="false" outlineLevel="0" collapsed="false">
      <c r="A161" s="195" t="s">
        <v>216</v>
      </c>
      <c r="B161" s="116" t="s">
        <v>142</v>
      </c>
      <c r="C161" s="196" t="s">
        <v>475</v>
      </c>
      <c r="D161" s="222" t="s">
        <v>476</v>
      </c>
      <c r="E161" s="338" t="n">
        <v>0</v>
      </c>
      <c r="F161" s="338" t="n">
        <v>0</v>
      </c>
      <c r="G161" s="338" t="n">
        <v>0</v>
      </c>
      <c r="H161" s="338" t="n">
        <v>0</v>
      </c>
      <c r="I161" s="338" t="n">
        <v>0</v>
      </c>
      <c r="J161" s="338" t="n">
        <v>0</v>
      </c>
      <c r="K161" s="199" t="n">
        <f aca="false">SUM(E161:J161)</f>
        <v>0</v>
      </c>
      <c r="L161" s="338" t="n">
        <v>0</v>
      </c>
      <c r="P161" s="223" t="n">
        <f aca="false">K161/$K$20</f>
        <v>0</v>
      </c>
      <c r="Q161" s="239" t="n">
        <f aca="false">RANK(P161,$P$24:$P$165)</f>
        <v>33</v>
      </c>
      <c r="R161" s="225" t="n">
        <f aca="false">L161/$L$20</f>
        <v>0</v>
      </c>
      <c r="S161" s="224" t="n">
        <f aca="false">RANK(R161,$R$24:$R$165)</f>
        <v>48</v>
      </c>
      <c r="U161" s="226" t="e">
        <f aca="false">VLOOKUP(D161,DVactu!$A$2:$D$198,4,0)</f>
        <v>#N/A</v>
      </c>
      <c r="V161" s="202" t="n">
        <f aca="false">IF(ISERROR(E161/$U161),0,E161/$U161)</f>
        <v>0</v>
      </c>
      <c r="W161" s="202" t="n">
        <f aca="false">IF(ISERROR(F161/$U161),0,F161/$U161)</f>
        <v>0</v>
      </c>
      <c r="X161" s="202" t="n">
        <f aca="false">IF(ISERROR(G161/$U161),0,G161/$U161)</f>
        <v>0</v>
      </c>
      <c r="Y161" s="202" t="n">
        <f aca="false">IF(ISERROR(H161/$U161),0,H161/$U161)</f>
        <v>0</v>
      </c>
      <c r="Z161" s="202" t="n">
        <f aca="false">IF(ISERROR(I161/$U161),0,I161/$U161)</f>
        <v>0</v>
      </c>
      <c r="AA161" s="202" t="n">
        <f aca="false">IF(ISERROR(J161/$U161),0,J161/$U161)</f>
        <v>0</v>
      </c>
      <c r="AB161" s="202" t="n">
        <f aca="false">SUM(V161:AA161)</f>
        <v>0</v>
      </c>
      <c r="AC161" s="199" t="n">
        <f aca="false">IF(ISERROR(L161/$U161),0,L161/$U161)</f>
        <v>0</v>
      </c>
    </row>
    <row r="162" customFormat="false" ht="14.65" hidden="false" customHeight="false" outlineLevel="0" collapsed="false">
      <c r="A162" s="195" t="s">
        <v>216</v>
      </c>
      <c r="B162" s="116" t="s">
        <v>142</v>
      </c>
      <c r="C162" s="196" t="s">
        <v>477</v>
      </c>
      <c r="D162" s="222" t="s">
        <v>478</v>
      </c>
      <c r="E162" s="338" t="n">
        <v>0</v>
      </c>
      <c r="F162" s="338" t="n">
        <v>0</v>
      </c>
      <c r="G162" s="338" t="n">
        <v>0</v>
      </c>
      <c r="H162" s="338" t="n">
        <v>0</v>
      </c>
      <c r="I162" s="338" t="n">
        <v>0</v>
      </c>
      <c r="J162" s="338" t="n">
        <v>0</v>
      </c>
      <c r="K162" s="199" t="n">
        <f aca="false">SUM(E162:J162)</f>
        <v>0</v>
      </c>
      <c r="L162" s="338" t="n">
        <v>0</v>
      </c>
      <c r="P162" s="223" t="n">
        <f aca="false">K162/$K$20</f>
        <v>0</v>
      </c>
      <c r="Q162" s="239" t="n">
        <f aca="false">RANK(P162,$P$24:$P$165)</f>
        <v>33</v>
      </c>
      <c r="R162" s="225" t="n">
        <f aca="false">L162/$L$20</f>
        <v>0</v>
      </c>
      <c r="S162" s="224" t="n">
        <f aca="false">RANK(R162,$R$24:$R$165)</f>
        <v>48</v>
      </c>
      <c r="U162" s="226" t="e">
        <f aca="false">VLOOKUP(D162,DVactu!$A$2:$D$198,4,0)</f>
        <v>#N/A</v>
      </c>
      <c r="V162" s="202" t="n">
        <f aca="false">IF(ISERROR(E162/$U162),0,E162/$U162)</f>
        <v>0</v>
      </c>
      <c r="W162" s="202" t="n">
        <f aca="false">IF(ISERROR(F162/$U162),0,F162/$U162)</f>
        <v>0</v>
      </c>
      <c r="X162" s="202" t="n">
        <f aca="false">IF(ISERROR(G162/$U162),0,G162/$U162)</f>
        <v>0</v>
      </c>
      <c r="Y162" s="202" t="n">
        <f aca="false">IF(ISERROR(H162/$U162),0,H162/$U162)</f>
        <v>0</v>
      </c>
      <c r="Z162" s="202" t="n">
        <f aca="false">IF(ISERROR(I162/$U162),0,I162/$U162)</f>
        <v>0</v>
      </c>
      <c r="AA162" s="202" t="n">
        <f aca="false">IF(ISERROR(J162/$U162),0,J162/$U162)</f>
        <v>0</v>
      </c>
      <c r="AB162" s="202" t="n">
        <f aca="false">SUM(V162:AA162)</f>
        <v>0</v>
      </c>
      <c r="AC162" s="199" t="n">
        <f aca="false">IF(ISERROR(L162/$U162),0,L162/$U162)</f>
        <v>0</v>
      </c>
    </row>
    <row r="163" customFormat="false" ht="14.65" hidden="false" customHeight="false" outlineLevel="0" collapsed="false">
      <c r="A163" s="195" t="s">
        <v>216</v>
      </c>
      <c r="B163" s="116" t="s">
        <v>142</v>
      </c>
      <c r="C163" s="196" t="s">
        <v>479</v>
      </c>
      <c r="D163" s="222" t="s">
        <v>480</v>
      </c>
      <c r="E163" s="338" t="n">
        <v>0</v>
      </c>
      <c r="F163" s="338" t="n">
        <v>0</v>
      </c>
      <c r="G163" s="338" t="n">
        <v>0</v>
      </c>
      <c r="H163" s="338" t="n">
        <v>0</v>
      </c>
      <c r="I163" s="338" t="n">
        <v>0</v>
      </c>
      <c r="J163" s="338" t="n">
        <v>0</v>
      </c>
      <c r="K163" s="199" t="n">
        <f aca="false">SUM(E163:J163)</f>
        <v>0</v>
      </c>
      <c r="L163" s="338" t="n">
        <v>0</v>
      </c>
      <c r="P163" s="223" t="n">
        <f aca="false">K163/$K$20</f>
        <v>0</v>
      </c>
      <c r="Q163" s="239" t="n">
        <f aca="false">RANK(P163,$P$24:$P$165)</f>
        <v>33</v>
      </c>
      <c r="R163" s="225" t="n">
        <f aca="false">L163/$L$20</f>
        <v>0</v>
      </c>
      <c r="S163" s="224" t="n">
        <f aca="false">RANK(R163,$R$24:$R$165)</f>
        <v>48</v>
      </c>
      <c r="U163" s="226" t="e">
        <f aca="false">VLOOKUP(D163,DVactu!$A$2:$D$198,4,0)</f>
        <v>#N/A</v>
      </c>
      <c r="V163" s="202" t="n">
        <f aca="false">IF(ISERROR(E163/$U163),0,E163/$U163)</f>
        <v>0</v>
      </c>
      <c r="W163" s="202" t="n">
        <f aca="false">IF(ISERROR(F163/$U163),0,F163/$U163)</f>
        <v>0</v>
      </c>
      <c r="X163" s="202" t="n">
        <f aca="false">IF(ISERROR(G163/$U163),0,G163/$U163)</f>
        <v>0</v>
      </c>
      <c r="Y163" s="202" t="n">
        <f aca="false">IF(ISERROR(H163/$U163),0,H163/$U163)</f>
        <v>0</v>
      </c>
      <c r="Z163" s="202" t="n">
        <f aca="false">IF(ISERROR(I163/$U163),0,I163/$U163)</f>
        <v>0</v>
      </c>
      <c r="AA163" s="202" t="n">
        <f aca="false">IF(ISERROR(J163/$U163),0,J163/$U163)</f>
        <v>0</v>
      </c>
      <c r="AB163" s="202" t="n">
        <f aca="false">SUM(V163:AA163)</f>
        <v>0</v>
      </c>
      <c r="AC163" s="199" t="n">
        <f aca="false">IF(ISERROR(L163/$U163),0,L163/$U163)</f>
        <v>0</v>
      </c>
    </row>
    <row r="164" customFormat="false" ht="14.65" hidden="false" customHeight="false" outlineLevel="0" collapsed="false">
      <c r="A164" s="195" t="s">
        <v>216</v>
      </c>
      <c r="B164" s="116" t="s">
        <v>142</v>
      </c>
      <c r="C164" s="196" t="s">
        <v>481</v>
      </c>
      <c r="D164" s="222" t="s">
        <v>482</v>
      </c>
      <c r="E164" s="338" t="n">
        <v>0</v>
      </c>
      <c r="F164" s="338" t="n">
        <v>0</v>
      </c>
      <c r="G164" s="338" t="n">
        <v>0</v>
      </c>
      <c r="H164" s="338" t="n">
        <v>0</v>
      </c>
      <c r="I164" s="338" t="n">
        <v>0</v>
      </c>
      <c r="J164" s="338" t="n">
        <v>0</v>
      </c>
      <c r="K164" s="199" t="n">
        <f aca="false">SUM(E164:J164)</f>
        <v>0</v>
      </c>
      <c r="L164" s="338" t="n">
        <v>0</v>
      </c>
      <c r="P164" s="223" t="n">
        <f aca="false">K164/$K$20</f>
        <v>0</v>
      </c>
      <c r="Q164" s="239" t="n">
        <f aca="false">RANK(P164,$P$24:$P$165)</f>
        <v>33</v>
      </c>
      <c r="R164" s="225" t="n">
        <f aca="false">L164/$L$20</f>
        <v>0</v>
      </c>
      <c r="S164" s="224" t="n">
        <f aca="false">RANK(R164,$R$24:$R$165)</f>
        <v>48</v>
      </c>
      <c r="U164" s="226" t="e">
        <f aca="false">VLOOKUP(D164,DVactu!$A$2:$D$198,4,0)</f>
        <v>#N/A</v>
      </c>
      <c r="V164" s="202" t="n">
        <f aca="false">IF(ISERROR(E164/$U164),0,E164/$U164)</f>
        <v>0</v>
      </c>
      <c r="W164" s="202" t="n">
        <f aca="false">IF(ISERROR(F164/$U164),0,F164/$U164)</f>
        <v>0</v>
      </c>
      <c r="X164" s="202" t="n">
        <f aca="false">IF(ISERROR(G164/$U164),0,G164/$U164)</f>
        <v>0</v>
      </c>
      <c r="Y164" s="202" t="n">
        <f aca="false">IF(ISERROR(H164/$U164),0,H164/$U164)</f>
        <v>0</v>
      </c>
      <c r="Z164" s="202" t="n">
        <f aca="false">IF(ISERROR(I164/$U164),0,I164/$U164)</f>
        <v>0</v>
      </c>
      <c r="AA164" s="202" t="n">
        <f aca="false">IF(ISERROR(J164/$U164),0,J164/$U164)</f>
        <v>0</v>
      </c>
      <c r="AB164" s="202" t="n">
        <f aca="false">SUM(V164:AA164)</f>
        <v>0</v>
      </c>
      <c r="AC164" s="199" t="n">
        <f aca="false">IF(ISERROR(L164/$U164),0,L164/$U164)</f>
        <v>0</v>
      </c>
    </row>
    <row r="165" customFormat="false" ht="19.3" hidden="false" customHeight="false" outlineLevel="0" collapsed="false">
      <c r="A165" s="195" t="s">
        <v>216</v>
      </c>
      <c r="B165" s="116" t="s">
        <v>142</v>
      </c>
      <c r="C165" s="196" t="s">
        <v>483</v>
      </c>
      <c r="D165" s="222" t="s">
        <v>484</v>
      </c>
      <c r="E165" s="338" t="n">
        <v>0</v>
      </c>
      <c r="F165" s="338" t="n">
        <v>0</v>
      </c>
      <c r="G165" s="338" t="n">
        <v>0</v>
      </c>
      <c r="H165" s="338" t="n">
        <v>0</v>
      </c>
      <c r="I165" s="338" t="n">
        <v>0</v>
      </c>
      <c r="J165" s="338" t="n">
        <v>0</v>
      </c>
      <c r="K165" s="199" t="n">
        <f aca="false">SUM(E165:J165)</f>
        <v>0</v>
      </c>
      <c r="L165" s="338" t="n">
        <v>0</v>
      </c>
      <c r="P165" s="223" t="n">
        <f aca="false">K165/$K$20</f>
        <v>0</v>
      </c>
      <c r="Q165" s="239" t="n">
        <f aca="false">RANK(P165,$P$24:$P$165)</f>
        <v>33</v>
      </c>
      <c r="R165" s="225" t="n">
        <f aca="false">L165/$L$20</f>
        <v>0</v>
      </c>
      <c r="S165" s="224" t="n">
        <f aca="false">RANK(R165,$R$24:$R$165)</f>
        <v>48</v>
      </c>
      <c r="U165" s="226" t="e">
        <f aca="false">VLOOKUP(D165,DVactu!$A$2:$D$198,4,0)</f>
        <v>#N/A</v>
      </c>
      <c r="V165" s="202" t="n">
        <f aca="false">IF(ISERROR(E165/$U165),0,E165/$U165)</f>
        <v>0</v>
      </c>
      <c r="W165" s="202" t="n">
        <f aca="false">IF(ISERROR(F165/$U165),0,F165/$U165)</f>
        <v>0</v>
      </c>
      <c r="X165" s="202" t="n">
        <f aca="false">IF(ISERROR(G165/$U165),0,G165/$U165)</f>
        <v>0</v>
      </c>
      <c r="Y165" s="202" t="n">
        <f aca="false">IF(ISERROR(H165/$U165),0,H165/$U165)</f>
        <v>0</v>
      </c>
      <c r="Z165" s="202" t="n">
        <f aca="false">IF(ISERROR(I165/$U165),0,I165/$U165)</f>
        <v>0</v>
      </c>
      <c r="AA165" s="202" t="n">
        <f aca="false">IF(ISERROR(J165/$U165),0,J165/$U165)</f>
        <v>0</v>
      </c>
      <c r="AB165" s="202" t="n">
        <f aca="false">SUM(V165:AA165)</f>
        <v>0</v>
      </c>
      <c r="AC165" s="199" t="n">
        <f aca="false">IF(ISERROR(L165/$U165),0,L165/$U165)</f>
        <v>0</v>
      </c>
    </row>
    <row r="166" customFormat="false" ht="27" hidden="false" customHeight="true" outlineLevel="0" collapsed="false">
      <c r="E166" s="341"/>
      <c r="F166" s="0"/>
      <c r="G166" s="341"/>
      <c r="H166" s="342"/>
      <c r="I166" s="0"/>
      <c r="J166" s="0"/>
    </row>
    <row r="167" customFormat="false" ht="31.75" hidden="false" customHeight="true" outlineLevel="0" collapsed="false">
      <c r="A167" s="302" t="s">
        <v>1115</v>
      </c>
      <c r="B167" s="302"/>
      <c r="C167" s="302"/>
      <c r="D167" s="302"/>
      <c r="E167" s="302"/>
      <c r="F167" s="302"/>
      <c r="G167" s="302"/>
      <c r="H167" s="302"/>
      <c r="I167" s="302"/>
      <c r="J167" s="302"/>
      <c r="K167" s="302"/>
      <c r="L167" s="302"/>
    </row>
    <row r="168" customFormat="false" ht="40.5" hidden="false" customHeight="true" outlineLevel="0" collapsed="false">
      <c r="E168" s="52" t="s">
        <v>59</v>
      </c>
      <c r="F168" s="52" t="s">
        <v>60</v>
      </c>
      <c r="G168" s="52" t="s">
        <v>61</v>
      </c>
      <c r="H168" s="52" t="s">
        <v>62</v>
      </c>
      <c r="I168" s="52" t="s">
        <v>63</v>
      </c>
      <c r="J168" s="52" t="s">
        <v>64</v>
      </c>
      <c r="K168" s="52" t="s">
        <v>65</v>
      </c>
      <c r="L168" s="52" t="s">
        <v>67</v>
      </c>
      <c r="M168" s="119" t="s">
        <v>90</v>
      </c>
      <c r="N168" s="119" t="s">
        <v>91</v>
      </c>
      <c r="U168" s="90"/>
      <c r="V168" s="52" t="s">
        <v>59</v>
      </c>
      <c r="W168" s="52" t="s">
        <v>60</v>
      </c>
      <c r="X168" s="52" t="s">
        <v>61</v>
      </c>
      <c r="Y168" s="52" t="s">
        <v>62</v>
      </c>
      <c r="Z168" s="52" t="s">
        <v>63</v>
      </c>
      <c r="AA168" s="52" t="s">
        <v>64</v>
      </c>
      <c r="AB168" s="52" t="s">
        <v>65</v>
      </c>
      <c r="AC168" s="52" t="s">
        <v>67</v>
      </c>
    </row>
    <row r="169" customFormat="false" ht="12.8" hidden="false" customHeight="false" outlineLevel="0" collapsed="false">
      <c r="A169" s="227" t="s">
        <v>216</v>
      </c>
      <c r="B169" s="227" t="s">
        <v>217</v>
      </c>
      <c r="C169" s="227" t="s">
        <v>218</v>
      </c>
      <c r="D169" s="228" t="s">
        <v>236</v>
      </c>
      <c r="E169" s="229" t="n">
        <v>78508800</v>
      </c>
      <c r="F169" s="229" t="n">
        <v>24605200</v>
      </c>
      <c r="G169" s="229" t="n">
        <v>40207400</v>
      </c>
      <c r="H169" s="229" t="n">
        <v>345264988.6</v>
      </c>
      <c r="I169" s="229" t="n">
        <v>199770784</v>
      </c>
      <c r="J169" s="229" t="n">
        <v>249568424</v>
      </c>
      <c r="K169" s="230" t="n">
        <f aca="false">SUM(E169:J169)</f>
        <v>937925596.6</v>
      </c>
      <c r="L169" s="229" t="n">
        <v>14071237690.4</v>
      </c>
      <c r="M169" s="305" t="n">
        <f aca="false">K169*$O$15/1000</f>
        <v>7222027.09382</v>
      </c>
      <c r="N169" s="305" t="n">
        <f aca="false">L169*$O$15/1000</f>
        <v>108348530.21608</v>
      </c>
      <c r="U169" s="226" t="n">
        <f aca="false">VLOOKUP(D169,DVactu!$A$2:$D$198,4,0)</f>
        <v>17.9837146326911</v>
      </c>
      <c r="V169" s="343" t="n">
        <f aca="false">IF(ISERROR(E169/$U169),0,E169/$U169)</f>
        <v>4365549.69890844</v>
      </c>
      <c r="W169" s="343" t="n">
        <f aca="false">IF(ISERROR(F169/$U169),0,F169/$U169)</f>
        <v>1368193.41846496</v>
      </c>
      <c r="X169" s="343" t="n">
        <f aca="false">IF(ISERROR(G169/$U169),0,G169/$U169)</f>
        <v>2235767.23837189</v>
      </c>
      <c r="Y169" s="343" t="n">
        <f aca="false">IF(ISERROR(H169/$U169),0,H169/$U169)</f>
        <v>19198758.1905004</v>
      </c>
      <c r="Z169" s="343" t="n">
        <f aca="false">IF(ISERROR(I169/$U169),0,I169/$U169)</f>
        <v>11108427.1564704</v>
      </c>
      <c r="AA169" s="343" t="n">
        <f aca="false">IF(ISERROR(J169/$U169),0,J169/$U169)</f>
        <v>13877467.9812996</v>
      </c>
      <c r="AB169" s="230" t="n">
        <f aca="false">SUM(V169:AA169)</f>
        <v>52154163.6840157</v>
      </c>
      <c r="AC169" s="343" t="n">
        <f aca="false">IF(ISERROR(L169/$U169),0,L169/$U169)</f>
        <v>782443337.085713</v>
      </c>
    </row>
    <row r="170" customFormat="false" ht="12.8" hidden="false" customHeight="false" outlineLevel="0" collapsed="false">
      <c r="A170" s="227" t="s">
        <v>216</v>
      </c>
      <c r="B170" s="227" t="s">
        <v>217</v>
      </c>
      <c r="C170" s="227" t="s">
        <v>222</v>
      </c>
      <c r="D170" s="228" t="s">
        <v>238</v>
      </c>
      <c r="E170" s="229" t="n">
        <v>10589040</v>
      </c>
      <c r="F170" s="229" t="n">
        <v>5027990</v>
      </c>
      <c r="G170" s="229" t="n">
        <v>1496000</v>
      </c>
      <c r="H170" s="229" t="n">
        <v>34244595</v>
      </c>
      <c r="I170" s="229" t="n">
        <v>26123790</v>
      </c>
      <c r="J170" s="229" t="n">
        <v>23672000</v>
      </c>
      <c r="K170" s="230" t="n">
        <f aca="false">SUM(E170:J170)</f>
        <v>101153415</v>
      </c>
      <c r="L170" s="229" t="n">
        <v>3279845440</v>
      </c>
      <c r="M170" s="305" t="n">
        <f aca="false">K170*$O$15/1000</f>
        <v>778881.2955</v>
      </c>
      <c r="N170" s="305" t="n">
        <f aca="false">L170*$O$15/1000</f>
        <v>25254809.888</v>
      </c>
      <c r="U170" s="226" t="n">
        <f aca="false">VLOOKUP(D170,DVactu!$A$2:$D$198,4,0)</f>
        <v>17.9837146326911</v>
      </c>
      <c r="V170" s="343" t="n">
        <f aca="false">IF(ISERROR(E170/$U170),0,E170/$U170)</f>
        <v>588812.723971446</v>
      </c>
      <c r="W170" s="343" t="n">
        <f aca="false">IF(ISERROR(F170/$U170),0,F170/$U170)</f>
        <v>279585.730906786</v>
      </c>
      <c r="X170" s="343" t="n">
        <f aca="false">IF(ISERROR(G170/$U170),0,G170/$U170)</f>
        <v>83186.3733691896</v>
      </c>
      <c r="Y170" s="343" t="n">
        <f aca="false">IF(ISERROR(H170/$U170),0,H170/$U170)</f>
        <v>1904200.31119431</v>
      </c>
      <c r="Z170" s="343" t="n">
        <f aca="false">IF(ISERROR(I170/$U170),0,I170/$U170)</f>
        <v>1452635.92831437</v>
      </c>
      <c r="AA170" s="343" t="n">
        <f aca="false">IF(ISERROR(J170/$U170),0,J170/$U170)</f>
        <v>1316302.02566541</v>
      </c>
      <c r="AB170" s="230" t="n">
        <f aca="false">SUM(V170:AA170)</f>
        <v>5624723.09342151</v>
      </c>
      <c r="AC170" s="343" t="n">
        <f aca="false">IF(ISERROR(L170/$U170),0,L170/$U170)</f>
        <v>182378641.286814</v>
      </c>
    </row>
    <row r="171" customFormat="false" ht="12.8" hidden="false" customHeight="false" outlineLevel="0" collapsed="false">
      <c r="A171" s="227" t="s">
        <v>216</v>
      </c>
      <c r="B171" s="227" t="s">
        <v>142</v>
      </c>
      <c r="C171" s="227" t="s">
        <v>173</v>
      </c>
      <c r="D171" s="228" t="s">
        <v>323</v>
      </c>
      <c r="E171" s="229" t="n">
        <v>9776300</v>
      </c>
      <c r="F171" s="229" t="n">
        <v>8666300</v>
      </c>
      <c r="G171" s="229" t="n">
        <v>8000300</v>
      </c>
      <c r="H171" s="229" t="n">
        <v>43614800</v>
      </c>
      <c r="I171" s="229" t="n">
        <v>25271600</v>
      </c>
      <c r="J171" s="229" t="n">
        <v>41494200</v>
      </c>
      <c r="K171" s="230" t="n">
        <f aca="false">SUM(E171:J171)</f>
        <v>136823500</v>
      </c>
      <c r="L171" s="229" t="n">
        <v>3370024500</v>
      </c>
      <c r="M171" s="305" t="n">
        <f aca="false">K171*$O$15/1000</f>
        <v>1053540.95</v>
      </c>
      <c r="N171" s="305" t="n">
        <f aca="false">L171*$O$15/1000</f>
        <v>25949188.65</v>
      </c>
      <c r="U171" s="226" t="n">
        <f aca="false">VLOOKUP(D171,DVactu!$A$2:$D$198,4,0)</f>
        <v>12.652295607854</v>
      </c>
      <c r="V171" s="343" t="n">
        <f aca="false">IF(ISERROR(E171/$U171),0,E171/$U171)</f>
        <v>772689.818749674</v>
      </c>
      <c r="W171" s="343" t="n">
        <f aca="false">IF(ISERROR(F171/$U171),0,F171/$U171)</f>
        <v>684958.703827654</v>
      </c>
      <c r="X171" s="343" t="n">
        <f aca="false">IF(ISERROR(G171/$U171),0,G171/$U171)</f>
        <v>632320.034874443</v>
      </c>
      <c r="Y171" s="343" t="n">
        <f aca="false">IF(ISERROR(H171/$U171),0,H171/$U171)</f>
        <v>3447184.7127035</v>
      </c>
      <c r="Z171" s="343" t="n">
        <f aca="false">IF(ISERROR(I171/$U171),0,I171/$U171)</f>
        <v>1997392.47194892</v>
      </c>
      <c r="AA171" s="343" t="n">
        <f aca="false">IF(ISERROR(J171/$U171),0,J171/$U171)</f>
        <v>3279578.76468221</v>
      </c>
      <c r="AB171" s="230" t="n">
        <f aca="false">SUM(V171:AA171)</f>
        <v>10814124.5067864</v>
      </c>
      <c r="AC171" s="343" t="n">
        <f aca="false">IF(ISERROR(L171/$U171),0,L171/$U171)</f>
        <v>266356762.792361</v>
      </c>
    </row>
    <row r="172" customFormat="false" ht="19.4" hidden="false" customHeight="false" outlineLevel="0" collapsed="false">
      <c r="A172" s="227" t="s">
        <v>216</v>
      </c>
      <c r="B172" s="227" t="s">
        <v>142</v>
      </c>
      <c r="C172" s="227" t="s">
        <v>324</v>
      </c>
      <c r="D172" s="228" t="s">
        <v>325</v>
      </c>
      <c r="E172" s="229" t="n">
        <v>8543120</v>
      </c>
      <c r="F172" s="229" t="n">
        <v>5292240</v>
      </c>
      <c r="G172" s="229" t="n">
        <v>124357800</v>
      </c>
      <c r="H172" s="229" t="n">
        <v>277186400</v>
      </c>
      <c r="I172" s="229" t="n">
        <v>98009180</v>
      </c>
      <c r="J172" s="229" t="n">
        <v>23193440</v>
      </c>
      <c r="K172" s="230" t="n">
        <f aca="false">SUM(E172:J172)</f>
        <v>536582180</v>
      </c>
      <c r="L172" s="229" t="n">
        <v>9495276715.5</v>
      </c>
      <c r="M172" s="305" t="n">
        <f aca="false">K172*$O$15/1000</f>
        <v>4131682.786</v>
      </c>
      <c r="N172" s="305" t="n">
        <f aca="false">L172*$O$15/1000</f>
        <v>73113630.70935</v>
      </c>
      <c r="U172" s="226" t="n">
        <f aca="false">VLOOKUP(D172,DVactu!$A$2:$D$198,4,0)</f>
        <v>12.652295607854</v>
      </c>
      <c r="V172" s="343" t="n">
        <f aca="false">IF(ISERROR(E172/$U172),0,E172/$U172)</f>
        <v>675222.921182524</v>
      </c>
      <c r="W172" s="343" t="n">
        <f aca="false">IF(ISERROR(F172/$U172),0,F172/$U172)</f>
        <v>418282.987058475</v>
      </c>
      <c r="X172" s="343" t="n">
        <f aca="false">IF(ISERROR(G172/$U172),0,G172/$U172)</f>
        <v>9828872.47139594</v>
      </c>
      <c r="Y172" s="343" t="n">
        <f aca="false">IF(ISERROR(H172/$U172),0,H172/$U172)</f>
        <v>21907992.7146134</v>
      </c>
      <c r="Z172" s="343" t="n">
        <f aca="false">IF(ISERROR(I172/$U172),0,I172/$U172)</f>
        <v>7746355.52611971</v>
      </c>
      <c r="AA172" s="343" t="n">
        <f aca="false">IF(ISERROR(J172/$U172),0,J172/$U172)</f>
        <v>1833140.85592519</v>
      </c>
      <c r="AB172" s="230" t="n">
        <f aca="false">SUM(V172:AA172)</f>
        <v>42409867.4762952</v>
      </c>
      <c r="AC172" s="343" t="n">
        <f aca="false">IF(ISERROR(L172/$U172),0,L172/$U172)</f>
        <v>750478570.039554</v>
      </c>
    </row>
    <row r="173" customFormat="false" ht="12.8" hidden="false" customHeight="false" outlineLevel="0" collapsed="false">
      <c r="A173" s="195" t="s">
        <v>216</v>
      </c>
      <c r="B173" s="116" t="s">
        <v>142</v>
      </c>
      <c r="C173" s="196" t="s">
        <v>335</v>
      </c>
      <c r="D173" s="222" t="s">
        <v>336</v>
      </c>
      <c r="E173" s="198" t="n">
        <v>0</v>
      </c>
      <c r="F173" s="198" t="n">
        <v>0</v>
      </c>
      <c r="G173" s="198" t="n">
        <v>0</v>
      </c>
      <c r="H173" s="198" t="n">
        <v>0</v>
      </c>
      <c r="I173" s="198" t="n">
        <v>0</v>
      </c>
      <c r="J173" s="198" t="n">
        <v>0</v>
      </c>
      <c r="K173" s="199" t="n">
        <f aca="false">SUM(E173:J173)</f>
        <v>0</v>
      </c>
      <c r="L173" s="198" t="n">
        <v>7711500</v>
      </c>
      <c r="M173" s="90"/>
      <c r="N173" s="305" t="n">
        <f aca="false">L173*$O$15/1000</f>
        <v>59378.55</v>
      </c>
      <c r="U173" s="226" t="n">
        <f aca="false">VLOOKUP(D173,DVactu!$A$2:$D$198,4,0)</f>
        <v>9.7604767109183</v>
      </c>
      <c r="V173" s="343" t="n">
        <f aca="false">IF(ISERROR(E173/$U173),0,E173/$U173)</f>
        <v>0</v>
      </c>
      <c r="W173" s="343" t="n">
        <f aca="false">IF(ISERROR(F173/$U173),0,F173/$U173)</f>
        <v>0</v>
      </c>
      <c r="X173" s="343" t="n">
        <f aca="false">IF(ISERROR(G173/$U173),0,G173/$U173)</f>
        <v>0</v>
      </c>
      <c r="Y173" s="343" t="n">
        <f aca="false">IF(ISERROR(H173/$U173),0,H173/$U173)</f>
        <v>0</v>
      </c>
      <c r="Z173" s="343" t="n">
        <f aca="false">IF(ISERROR(I173/$U173),0,I173/$U173)</f>
        <v>0</v>
      </c>
      <c r="AA173" s="343" t="n">
        <f aca="false">IF(ISERROR(J173/$U173),0,J173/$U173)</f>
        <v>0</v>
      </c>
      <c r="AB173" s="199" t="n">
        <f aca="false">SUM(V173:AA173)</f>
        <v>0</v>
      </c>
      <c r="AC173" s="343" t="n">
        <f aca="false">IF(ISERROR(L173/$U173),0,L173/$U173)</f>
        <v>790074.115065889</v>
      </c>
    </row>
    <row r="174" customFormat="false" ht="12.8" hidden="false" customHeight="false" outlineLevel="0" collapsed="false">
      <c r="A174" s="227" t="s">
        <v>216</v>
      </c>
      <c r="B174" s="227" t="s">
        <v>142</v>
      </c>
      <c r="C174" s="227" t="s">
        <v>337</v>
      </c>
      <c r="D174" s="228" t="s">
        <v>338</v>
      </c>
      <c r="E174" s="229" t="n">
        <v>1898600</v>
      </c>
      <c r="F174" s="229" t="n">
        <v>1998000</v>
      </c>
      <c r="G174" s="229" t="n">
        <v>0</v>
      </c>
      <c r="H174" s="229" t="n">
        <v>1110000</v>
      </c>
      <c r="I174" s="229" t="n">
        <v>444000</v>
      </c>
      <c r="J174" s="229" t="n">
        <v>727300</v>
      </c>
      <c r="K174" s="230" t="n">
        <f aca="false">SUM(E174:J174)</f>
        <v>6177900</v>
      </c>
      <c r="L174" s="229" t="n">
        <v>371360980</v>
      </c>
      <c r="M174" s="305" t="n">
        <f aca="false">K174*$O$15/1000</f>
        <v>47569.83</v>
      </c>
      <c r="N174" s="305" t="n">
        <f aca="false">L174*$O$15/1000</f>
        <v>2859479.546</v>
      </c>
      <c r="U174" s="226" t="n">
        <f aca="false">VLOOKUP(D174,DVactu!$A$2:$D$198,4,0)</f>
        <v>12.652295607854</v>
      </c>
      <c r="V174" s="343" t="n">
        <f aca="false">IF(ISERROR(E174/$U174),0,E174/$U174)</f>
        <v>150059.725036888</v>
      </c>
      <c r="W174" s="343" t="n">
        <f aca="false">IF(ISERROR(F174/$U174),0,F174/$U174)</f>
        <v>157916.006859635</v>
      </c>
      <c r="X174" s="343" t="n">
        <f aca="false">IF(ISERROR(G174/$U174),0,G174/$U174)</f>
        <v>0</v>
      </c>
      <c r="Y174" s="343" t="n">
        <f aca="false">IF(ISERROR(H174/$U174),0,H174/$U174)</f>
        <v>87731.1149220193</v>
      </c>
      <c r="Z174" s="343" t="n">
        <f aca="false">IF(ISERROR(I174/$U174),0,I174/$U174)</f>
        <v>35092.4459688077</v>
      </c>
      <c r="AA174" s="343" t="n">
        <f aca="false">IF(ISERROR(J174/$U174),0,J174/$U174)</f>
        <v>57483.6395340402</v>
      </c>
      <c r="AB174" s="230" t="n">
        <f aca="false">SUM(V174:AA174)</f>
        <v>488282.93232139</v>
      </c>
      <c r="AC174" s="343" t="n">
        <f aca="false">IF(ISERROR(L174/$U174),0,L174/$U174)</f>
        <v>29351272.8053457</v>
      </c>
    </row>
    <row r="175" customFormat="false" ht="19.4" hidden="false" customHeight="false" outlineLevel="0" collapsed="false">
      <c r="A175" s="195" t="s">
        <v>216</v>
      </c>
      <c r="B175" s="116" t="s">
        <v>142</v>
      </c>
      <c r="C175" s="196" t="s">
        <v>345</v>
      </c>
      <c r="D175" s="222" t="s">
        <v>346</v>
      </c>
      <c r="E175" s="198" t="n">
        <v>0</v>
      </c>
      <c r="F175" s="198" t="n">
        <v>0</v>
      </c>
      <c r="G175" s="198" t="n">
        <v>0</v>
      </c>
      <c r="H175" s="198" t="n">
        <v>0</v>
      </c>
      <c r="I175" s="198" t="n">
        <v>0</v>
      </c>
      <c r="J175" s="198" t="n">
        <v>0</v>
      </c>
      <c r="K175" s="199" t="n">
        <f aca="false">SUM(E175:J175)</f>
        <v>0</v>
      </c>
      <c r="L175" s="198" t="n">
        <v>19314</v>
      </c>
      <c r="M175" s="90"/>
      <c r="N175" s="305" t="n">
        <f aca="false">L175*$O$15/1000</f>
        <v>148.7178</v>
      </c>
      <c r="U175" s="226" t="n">
        <f aca="false">VLOOKUP(D175,DVactu!$A$2:$D$198,4,0)</f>
        <v>9.7604767109183</v>
      </c>
      <c r="V175" s="343" t="n">
        <f aca="false">IF(ISERROR(E175/$U175),0,E175/$U175)</f>
        <v>0</v>
      </c>
      <c r="W175" s="343" t="n">
        <f aca="false">IF(ISERROR(F175/$U175),0,F175/$U175)</f>
        <v>0</v>
      </c>
      <c r="X175" s="343" t="n">
        <f aca="false">IF(ISERROR(G175/$U175),0,G175/$U175)</f>
        <v>0</v>
      </c>
      <c r="Y175" s="343" t="n">
        <f aca="false">IF(ISERROR(H175/$U175),0,H175/$U175)</f>
        <v>0</v>
      </c>
      <c r="Z175" s="343" t="n">
        <f aca="false">IF(ISERROR(I175/$U175),0,I175/$U175)</f>
        <v>0</v>
      </c>
      <c r="AA175" s="343" t="n">
        <f aca="false">IF(ISERROR(J175/$U175),0,J175/$U175)</f>
        <v>0</v>
      </c>
      <c r="AB175" s="199" t="n">
        <f aca="false">SUM(V175:AA175)</f>
        <v>0</v>
      </c>
      <c r="AC175" s="343" t="n">
        <f aca="false">IF(ISERROR(L175/$U175),0,L175/$U175)</f>
        <v>1978.79679159471</v>
      </c>
    </row>
    <row r="176" customFormat="false" ht="19.4" hidden="false" customHeight="false" outlineLevel="0" collapsed="false">
      <c r="A176" s="195" t="s">
        <v>216</v>
      </c>
      <c r="B176" s="116" t="s">
        <v>142</v>
      </c>
      <c r="C176" s="196" t="s">
        <v>369</v>
      </c>
      <c r="D176" s="222" t="s">
        <v>370</v>
      </c>
      <c r="E176" s="198" t="n">
        <v>0</v>
      </c>
      <c r="F176" s="198" t="n">
        <v>0</v>
      </c>
      <c r="G176" s="198" t="n">
        <v>0</v>
      </c>
      <c r="H176" s="198" t="n">
        <v>0</v>
      </c>
      <c r="I176" s="198" t="n">
        <v>0</v>
      </c>
      <c r="J176" s="198" t="n">
        <v>0</v>
      </c>
      <c r="K176" s="199" t="n">
        <f aca="false">SUM(E176:J176)</f>
        <v>0</v>
      </c>
      <c r="L176" s="198" t="n">
        <v>0</v>
      </c>
      <c r="M176" s="0"/>
      <c r="U176" s="226" t="n">
        <f aca="false">VLOOKUP(D176,DVactu!$A$2:$D$198,4,0)</f>
        <v>17.9837146326911</v>
      </c>
      <c r="V176" s="343" t="n">
        <f aca="false">IF(ISERROR(E176/$U176),0,E176/$U176)</f>
        <v>0</v>
      </c>
      <c r="W176" s="343" t="n">
        <f aca="false">IF(ISERROR(F176/$U176),0,F176/$U176)</f>
        <v>0</v>
      </c>
      <c r="X176" s="343" t="n">
        <f aca="false">IF(ISERROR(G176/$U176),0,G176/$U176)</f>
        <v>0</v>
      </c>
      <c r="Y176" s="343" t="n">
        <f aca="false">IF(ISERROR(H176/$U176),0,H176/$U176)</f>
        <v>0</v>
      </c>
      <c r="Z176" s="343" t="n">
        <f aca="false">IF(ISERROR(I176/$U176),0,I176/$U176)</f>
        <v>0</v>
      </c>
      <c r="AA176" s="343" t="n">
        <f aca="false">IF(ISERROR(J176/$U176),0,J176/$U176)</f>
        <v>0</v>
      </c>
      <c r="AB176" s="199" t="n">
        <f aca="false">SUM(V176:AA176)</f>
        <v>0</v>
      </c>
      <c r="AC176" s="343" t="n">
        <f aca="false">IF(ISERROR(L176/$U176),0,L176/$U176)</f>
        <v>0</v>
      </c>
    </row>
    <row r="177" customFormat="false" ht="12.8" hidden="false" customHeight="false" outlineLevel="0" collapsed="false">
      <c r="A177" s="195" t="s">
        <v>216</v>
      </c>
      <c r="B177" s="116" t="s">
        <v>142</v>
      </c>
      <c r="C177" s="196" t="s">
        <v>379</v>
      </c>
      <c r="D177" s="222" t="s">
        <v>380</v>
      </c>
      <c r="E177" s="198" t="n">
        <v>0</v>
      </c>
      <c r="F177" s="198" t="n">
        <v>0</v>
      </c>
      <c r="G177" s="198" t="n">
        <v>0</v>
      </c>
      <c r="H177" s="198" t="n">
        <v>0</v>
      </c>
      <c r="I177" s="198" t="n">
        <v>0</v>
      </c>
      <c r="J177" s="198" t="n">
        <v>0</v>
      </c>
      <c r="K177" s="199" t="n">
        <f aca="false">SUM(E177:J177)</f>
        <v>0</v>
      </c>
      <c r="L177" s="198" t="n">
        <v>1837300</v>
      </c>
      <c r="M177" s="90"/>
      <c r="N177" s="305" t="n">
        <f aca="false">L177*$O$15/1000</f>
        <v>14147.21</v>
      </c>
      <c r="U177" s="226" t="n">
        <f aca="false">VLOOKUP(D177,DVactu!$A$2:$D$198,4,0)</f>
        <v>14.1339393987664</v>
      </c>
      <c r="V177" s="343" t="n">
        <f aca="false">IF(ISERROR(E177/$U177),0,E177/$U177)</f>
        <v>0</v>
      </c>
      <c r="W177" s="343" t="n">
        <f aca="false">IF(ISERROR(F177/$U177),0,F177/$U177)</f>
        <v>0</v>
      </c>
      <c r="X177" s="343" t="n">
        <f aca="false">IF(ISERROR(G177/$U177),0,G177/$U177)</f>
        <v>0</v>
      </c>
      <c r="Y177" s="343" t="n">
        <f aca="false">IF(ISERROR(H177/$U177),0,H177/$U177)</f>
        <v>0</v>
      </c>
      <c r="Z177" s="343" t="n">
        <f aca="false">IF(ISERROR(I177/$U177),0,I177/$U177)</f>
        <v>0</v>
      </c>
      <c r="AA177" s="343" t="n">
        <f aca="false">IF(ISERROR(J177/$U177),0,J177/$U177)</f>
        <v>0</v>
      </c>
      <c r="AB177" s="199" t="n">
        <f aca="false">SUM(V177:AA177)</f>
        <v>0</v>
      </c>
      <c r="AC177" s="343" t="n">
        <f aca="false">IF(ISERROR(L177/$U177),0,L177/$U177)</f>
        <v>129992.067191144</v>
      </c>
    </row>
    <row r="178" customFormat="false" ht="19.4" hidden="false" customHeight="false" outlineLevel="0" collapsed="false">
      <c r="A178" s="227" t="s">
        <v>216</v>
      </c>
      <c r="B178" s="227" t="s">
        <v>142</v>
      </c>
      <c r="C178" s="227" t="s">
        <v>391</v>
      </c>
      <c r="D178" s="228" t="s">
        <v>392</v>
      </c>
      <c r="E178" s="229" t="n">
        <v>0</v>
      </c>
      <c r="F178" s="229" t="n">
        <v>0</v>
      </c>
      <c r="G178" s="229" t="n">
        <v>0</v>
      </c>
      <c r="H178" s="229" t="n">
        <v>0</v>
      </c>
      <c r="I178" s="229" t="n">
        <v>283050</v>
      </c>
      <c r="J178" s="229" t="n">
        <v>0</v>
      </c>
      <c r="K178" s="230" t="n">
        <f aca="false">SUM(E178:J178)</f>
        <v>283050</v>
      </c>
      <c r="L178" s="229" t="n">
        <v>145160361</v>
      </c>
      <c r="M178" s="305" t="n">
        <f aca="false">K178*$O$15/1000</f>
        <v>2179.485</v>
      </c>
      <c r="N178" s="305" t="n">
        <f aca="false">L178*$O$15/1000</f>
        <v>1117734.7797</v>
      </c>
      <c r="U178" s="226" t="n">
        <f aca="false">VLOOKUP(D178,DVactu!$A$2:$D$198,4,0)</f>
        <v>12.1183874321681</v>
      </c>
      <c r="V178" s="343" t="n">
        <f aca="false">IF(ISERROR(E178/$U178),0,E178/$U178)</f>
        <v>0</v>
      </c>
      <c r="W178" s="343" t="n">
        <f aca="false">IF(ISERROR(F178/$U178),0,F178/$U178)</f>
        <v>0</v>
      </c>
      <c r="X178" s="343" t="n">
        <f aca="false">IF(ISERROR(G178/$U178),0,G178/$U178)</f>
        <v>0</v>
      </c>
      <c r="Y178" s="343" t="n">
        <f aca="false">IF(ISERROR(H178/$U178),0,H178/$U178)</f>
        <v>0</v>
      </c>
      <c r="Z178" s="343" t="n">
        <f aca="false">IF(ISERROR(I178/$U178),0,I178/$U178)</f>
        <v>23357.068057475</v>
      </c>
      <c r="AA178" s="343" t="n">
        <f aca="false">IF(ISERROR(J178/$U178),0,J178/$U178)</f>
        <v>0</v>
      </c>
      <c r="AB178" s="230" t="n">
        <f aca="false">SUM(V178:AA178)</f>
        <v>23357.068057475</v>
      </c>
      <c r="AC178" s="343" t="n">
        <f aca="false">IF(ISERROR(L178/$U178),0,L178/$U178)</f>
        <v>11978521.2193063</v>
      </c>
    </row>
    <row r="179" customFormat="false" ht="12.8" hidden="false" customHeight="false" outlineLevel="0" collapsed="false">
      <c r="A179" s="227" t="s">
        <v>216</v>
      </c>
      <c r="B179" s="227" t="s">
        <v>142</v>
      </c>
      <c r="C179" s="227" t="s">
        <v>393</v>
      </c>
      <c r="D179" s="228" t="s">
        <v>394</v>
      </c>
      <c r="E179" s="229" t="n">
        <v>666000</v>
      </c>
      <c r="F179" s="229" t="n">
        <v>0</v>
      </c>
      <c r="G179" s="229" t="n">
        <v>0</v>
      </c>
      <c r="H179" s="229" t="n">
        <v>0</v>
      </c>
      <c r="I179" s="229" t="n">
        <v>0</v>
      </c>
      <c r="J179" s="229" t="n">
        <v>0</v>
      </c>
      <c r="K179" s="230" t="n">
        <f aca="false">SUM(E179:J179)</f>
        <v>666000</v>
      </c>
      <c r="L179" s="229" t="n">
        <v>26220900</v>
      </c>
      <c r="M179" s="305" t="n">
        <f aca="false">K179*$O$15/1000</f>
        <v>5128.2</v>
      </c>
      <c r="N179" s="305" t="n">
        <f aca="false">L179*$O$15/1000</f>
        <v>201900.93</v>
      </c>
      <c r="U179" s="226" t="n">
        <f aca="false">VLOOKUP(D179,DVactu!$A$2:$D$198,4,0)</f>
        <v>12.652295607854</v>
      </c>
      <c r="V179" s="343" t="n">
        <f aca="false">IF(ISERROR(E179/$U179),0,E179/$U179)</f>
        <v>52638.6689532116</v>
      </c>
      <c r="W179" s="343" t="n">
        <f aca="false">IF(ISERROR(F179/$U179),0,F179/$U179)</f>
        <v>0</v>
      </c>
      <c r="X179" s="343" t="n">
        <f aca="false">IF(ISERROR(G179/$U179),0,G179/$U179)</f>
        <v>0</v>
      </c>
      <c r="Y179" s="343" t="n">
        <f aca="false">IF(ISERROR(H179/$U179),0,H179/$U179)</f>
        <v>0</v>
      </c>
      <c r="Z179" s="343" t="n">
        <f aca="false">IF(ISERROR(I179/$U179),0,I179/$U179)</f>
        <v>0</v>
      </c>
      <c r="AA179" s="343" t="n">
        <f aca="false">IF(ISERROR(J179/$U179),0,J179/$U179)</f>
        <v>0</v>
      </c>
      <c r="AB179" s="230" t="n">
        <f aca="false">SUM(V179:AA179)</f>
        <v>52638.6689532116</v>
      </c>
      <c r="AC179" s="343" t="n">
        <f aca="false">IF(ISERROR(L179/$U179),0,L179/$U179)</f>
        <v>2072422.33446737</v>
      </c>
    </row>
    <row r="180" customFormat="false" ht="12.8" hidden="false" customHeight="false" outlineLevel="0" collapsed="false">
      <c r="A180" s="195" t="s">
        <v>216</v>
      </c>
      <c r="B180" s="116" t="s">
        <v>142</v>
      </c>
      <c r="C180" s="196" t="s">
        <v>403</v>
      </c>
      <c r="D180" s="222" t="s">
        <v>404</v>
      </c>
      <c r="E180" s="198" t="n">
        <v>0</v>
      </c>
      <c r="F180" s="198" t="n">
        <v>0</v>
      </c>
      <c r="G180" s="198" t="n">
        <v>0</v>
      </c>
      <c r="H180" s="198" t="n">
        <v>0</v>
      </c>
      <c r="I180" s="198" t="n">
        <v>0</v>
      </c>
      <c r="J180" s="198" t="n">
        <v>0</v>
      </c>
      <c r="K180" s="199"/>
      <c r="L180" s="198" t="n">
        <v>0</v>
      </c>
      <c r="U180" s="226" t="n">
        <f aca="false">VLOOKUP(D180,DVactu!$A$2:$D$198,4,0)</f>
        <v>17.9837146326911</v>
      </c>
      <c r="V180" s="343" t="n">
        <f aca="false">IF(ISERROR(E180/$U180),0,E180/$U180)</f>
        <v>0</v>
      </c>
      <c r="W180" s="343" t="n">
        <f aca="false">IF(ISERROR(F180/$U180),0,F180/$U180)</f>
        <v>0</v>
      </c>
      <c r="X180" s="343" t="n">
        <f aca="false">IF(ISERROR(G180/$U180),0,G180/$U180)</f>
        <v>0</v>
      </c>
      <c r="Y180" s="343" t="n">
        <f aca="false">IF(ISERROR(H180/$U180),0,H180/$U180)</f>
        <v>0</v>
      </c>
      <c r="Z180" s="343" t="n">
        <f aca="false">IF(ISERROR(I180/$U180),0,I180/$U180)</f>
        <v>0</v>
      </c>
      <c r="AA180" s="343" t="n">
        <f aca="false">IF(ISERROR(J180/$U180),0,J180/$U180)</f>
        <v>0</v>
      </c>
      <c r="AB180" s="199"/>
      <c r="AC180" s="198" t="n">
        <v>0</v>
      </c>
    </row>
    <row r="181" customFormat="false" ht="27" hidden="false" customHeight="true" outlineLevel="0" collapsed="false">
      <c r="A181" s="195"/>
      <c r="D181" s="306" t="s">
        <v>110</v>
      </c>
      <c r="E181" s="307" t="n">
        <f aca="false">SUM(E169:E179)</f>
        <v>109981860</v>
      </c>
      <c r="F181" s="307" t="n">
        <f aca="false">SUM(F169:F179)</f>
        <v>45589730</v>
      </c>
      <c r="G181" s="307" t="n">
        <f aca="false">SUM(G169:G179)</f>
        <v>174061500</v>
      </c>
      <c r="H181" s="307" t="n">
        <f aca="false">SUM(H169:H179)</f>
        <v>701420783.6</v>
      </c>
      <c r="I181" s="307" t="n">
        <f aca="false">SUM(I169:I179)</f>
        <v>349902404</v>
      </c>
      <c r="J181" s="307" t="n">
        <f aca="false">SUM(J169:J179)</f>
        <v>338655364</v>
      </c>
      <c r="K181" s="308" t="n">
        <f aca="false">SUM(E181:J181)</f>
        <v>1719611641.6</v>
      </c>
      <c r="L181" s="307" t="n">
        <f aca="false">SUM(L169:L179)</f>
        <v>30768694700.9</v>
      </c>
      <c r="M181" s="305" t="n">
        <f aca="false">K181*$O$15/1000</f>
        <v>13241009.64032</v>
      </c>
      <c r="N181" s="305" t="n">
        <f aca="false">L181*$O$15/1000</f>
        <v>236918949.19693</v>
      </c>
    </row>
    <row r="182" customFormat="false" ht="36" hidden="false" customHeight="true" outlineLevel="0" collapsed="false">
      <c r="A182" s="302" t="s">
        <v>1337</v>
      </c>
      <c r="B182" s="302"/>
      <c r="C182" s="302"/>
      <c r="D182" s="302"/>
      <c r="E182" s="302"/>
      <c r="F182" s="302"/>
    </row>
    <row r="183" customFormat="false" ht="23" hidden="false" customHeight="true" outlineLevel="0" collapsed="false">
      <c r="A183" s="50" t="s">
        <v>1125</v>
      </c>
      <c r="B183" s="50"/>
      <c r="C183" s="50"/>
      <c r="D183" s="50"/>
      <c r="E183" s="50"/>
      <c r="F183" s="50"/>
      <c r="G183" s="50"/>
      <c r="H183" s="50"/>
      <c r="M183" s="90"/>
    </row>
    <row r="184" customFormat="false" ht="25" hidden="false" customHeight="true" outlineLevel="0" collapsed="false">
      <c r="A184" s="87"/>
      <c r="C184" s="89"/>
      <c r="D184" s="118"/>
      <c r="E184" s="52" t="s">
        <v>59</v>
      </c>
      <c r="F184" s="52" t="s">
        <v>60</v>
      </c>
      <c r="G184" s="52" t="s">
        <v>61</v>
      </c>
      <c r="H184" s="52" t="s">
        <v>62</v>
      </c>
      <c r="I184" s="52" t="s">
        <v>63</v>
      </c>
      <c r="J184" s="52" t="s">
        <v>64</v>
      </c>
      <c r="K184" s="52" t="s">
        <v>65</v>
      </c>
      <c r="L184" s="52" t="s">
        <v>67</v>
      </c>
      <c r="M184" s="119" t="s">
        <v>1126</v>
      </c>
      <c r="N184" s="119" t="s">
        <v>1127</v>
      </c>
    </row>
    <row r="185" customFormat="false" ht="14.15" hidden="false" customHeight="true" outlineLevel="0" collapsed="false">
      <c r="A185" s="87"/>
      <c r="C185" s="89"/>
      <c r="D185" s="311" t="s">
        <v>66</v>
      </c>
      <c r="E185" s="109" t="n">
        <f aca="false">E187/$L$187</f>
        <v>0</v>
      </c>
      <c r="F185" s="109" t="n">
        <f aca="false">F187/$L$187</f>
        <v>0</v>
      </c>
      <c r="G185" s="109" t="n">
        <f aca="false">G187/$L$187</f>
        <v>0</v>
      </c>
      <c r="H185" s="109" t="n">
        <f aca="false">H187/$L$187</f>
        <v>0.101545216849056</v>
      </c>
      <c r="I185" s="109" t="n">
        <f aca="false">I187/$L$187</f>
        <v>0</v>
      </c>
      <c r="J185" s="109" t="n">
        <f aca="false">J187/$L$187</f>
        <v>0</v>
      </c>
      <c r="K185" s="109" t="n">
        <f aca="false">K187/$L$187</f>
        <v>0.101545216849056</v>
      </c>
      <c r="L185" s="52"/>
      <c r="M185" s="119"/>
      <c r="N185" s="119"/>
    </row>
    <row r="186" customFormat="false" ht="14.15" hidden="false" customHeight="true" outlineLevel="0" collapsed="false">
      <c r="A186" s="87"/>
      <c r="C186" s="89"/>
      <c r="D186" s="313" t="s">
        <v>75</v>
      </c>
      <c r="E186" s="109" t="n">
        <f aca="false">E187/$K$187</f>
        <v>0</v>
      </c>
      <c r="F186" s="109" t="n">
        <f aca="false">F187/$K$187</f>
        <v>0</v>
      </c>
      <c r="G186" s="109" t="n">
        <f aca="false">G187/$K$187</f>
        <v>0</v>
      </c>
      <c r="H186" s="109" t="n">
        <f aca="false">H187/$K$187</f>
        <v>1</v>
      </c>
      <c r="I186" s="109" t="n">
        <f aca="false">I187/$K$187</f>
        <v>0</v>
      </c>
      <c r="J186" s="109" t="n">
        <f aca="false">J187/$K$187</f>
        <v>0</v>
      </c>
      <c r="K186" s="109" t="n">
        <f aca="false">K187/$K$187</f>
        <v>1</v>
      </c>
      <c r="L186" s="52"/>
      <c r="M186" s="119"/>
      <c r="N186" s="119"/>
    </row>
    <row r="187" customFormat="false" ht="18.4" hidden="false" customHeight="true" outlineLevel="0" collapsed="false">
      <c r="A187" s="87"/>
      <c r="C187" s="89"/>
      <c r="D187" s="320" t="s">
        <v>86</v>
      </c>
      <c r="E187" s="101" t="n">
        <v>0</v>
      </c>
      <c r="F187" s="101" t="n">
        <v>0</v>
      </c>
      <c r="G187" s="101" t="n">
        <v>0</v>
      </c>
      <c r="H187" s="344" t="n">
        <f aca="false">SUM(H189:H193)</f>
        <v>397404400</v>
      </c>
      <c r="I187" s="101" t="n">
        <v>0</v>
      </c>
      <c r="J187" s="101" t="n">
        <v>0</v>
      </c>
      <c r="K187" s="127" t="n">
        <f aca="false">SUM(K195:K212)</f>
        <v>397404400</v>
      </c>
      <c r="L187" s="100" t="n">
        <f aca="false">SUM(L195:L212)</f>
        <v>3913570843.92</v>
      </c>
      <c r="M187" s="124"/>
      <c r="N187" s="120"/>
    </row>
    <row r="188" customFormat="false" ht="20.15" hidden="false" customHeight="true" outlineLevel="0" collapsed="false">
      <c r="A188" s="87"/>
      <c r="C188" s="89"/>
      <c r="D188" s="321" t="s">
        <v>87</v>
      </c>
      <c r="E188" s="322" t="n">
        <f aca="false">E187*5/1000</f>
        <v>0</v>
      </c>
      <c r="F188" s="322" t="n">
        <f aca="false">F187*5/1000</f>
        <v>0</v>
      </c>
      <c r="G188" s="322" t="n">
        <f aca="false">G187*5/1000</f>
        <v>0</v>
      </c>
      <c r="H188" s="322" t="n">
        <f aca="false">H187*5/1000</f>
        <v>1987022</v>
      </c>
      <c r="I188" s="322" t="n">
        <f aca="false">I187*5/1000</f>
        <v>0</v>
      </c>
      <c r="J188" s="322" t="n">
        <f aca="false">J187*5/1000</f>
        <v>0</v>
      </c>
      <c r="K188" s="107" t="n">
        <f aca="false">K187*5/1000</f>
        <v>1987022</v>
      </c>
      <c r="L188" s="322" t="n">
        <f aca="false">L187*5/1000</f>
        <v>19567854.2196</v>
      </c>
      <c r="M188" s="107" t="n">
        <f aca="false">K188</f>
        <v>1987022</v>
      </c>
      <c r="N188" s="322" t="n">
        <f aca="false">L188</f>
        <v>19567854.2196</v>
      </c>
    </row>
    <row r="189" customFormat="false" ht="14.15" hidden="false" customHeight="true" outlineLevel="0" collapsed="false">
      <c r="A189" s="87"/>
      <c r="C189" s="89"/>
      <c r="D189" s="325" t="s">
        <v>1128</v>
      </c>
      <c r="E189" s="184" t="n">
        <f aca="false">SUM(E195:E195)</f>
        <v>0</v>
      </c>
      <c r="F189" s="184" t="n">
        <f aca="false">SUM(F195:F195)</f>
        <v>0</v>
      </c>
      <c r="G189" s="184" t="n">
        <f aca="false">SUM(G195:G195)</f>
        <v>0</v>
      </c>
      <c r="H189" s="184" t="n">
        <f aca="false">SUM(H195:H195)</f>
        <v>0</v>
      </c>
      <c r="I189" s="184" t="n">
        <f aca="false">SUM(I195:I195)</f>
        <v>0</v>
      </c>
      <c r="J189" s="184" t="n">
        <f aca="false">SUM(J195:J195)</f>
        <v>0</v>
      </c>
      <c r="K189" s="185" t="n">
        <f aca="false">SUM(K195:K195)</f>
        <v>0</v>
      </c>
      <c r="L189" s="184" t="n">
        <f aca="false">SUM(L195:L195)</f>
        <v>1500000000</v>
      </c>
      <c r="M189" s="107" t="n">
        <f aca="false">K189*5/1000</f>
        <v>0</v>
      </c>
      <c r="N189" s="322" t="n">
        <f aca="false">L189*5/1000</f>
        <v>7500000</v>
      </c>
    </row>
    <row r="190" customFormat="false" ht="14.15" hidden="false" customHeight="true" outlineLevel="0" collapsed="false">
      <c r="A190" s="87"/>
      <c r="C190" s="89"/>
      <c r="D190" s="325" t="s">
        <v>1129</v>
      </c>
      <c r="E190" s="184" t="e">
        <f aca="false">SUM(#REF!)</f>
        <v>#REF!</v>
      </c>
      <c r="F190" s="184" t="e">
        <f aca="false">SUM(#REF!)</f>
        <v>#REF!</v>
      </c>
      <c r="G190" s="184" t="e">
        <f aca="false">SUM(#REF!)</f>
        <v>#REF!</v>
      </c>
      <c r="H190" s="184"/>
      <c r="I190" s="184" t="e">
        <f aca="false">SUM(#REF!)</f>
        <v>#REF!</v>
      </c>
      <c r="J190" s="184" t="e">
        <f aca="false">SUM(#REF!)</f>
        <v>#REF!</v>
      </c>
      <c r="K190" s="185" t="e">
        <f aca="false">SUM(#REF!)</f>
        <v>#REF!</v>
      </c>
      <c r="L190" s="184" t="e">
        <f aca="false">SUM(#REF!)</f>
        <v>#REF!</v>
      </c>
      <c r="M190" s="107" t="e">
        <f aca="false">K190*5/1000</f>
        <v>#REF!</v>
      </c>
      <c r="N190" s="322" t="e">
        <f aca="false">L190*5/1000</f>
        <v>#REF!</v>
      </c>
    </row>
    <row r="191" customFormat="false" ht="14.15" hidden="false" customHeight="true" outlineLevel="0" collapsed="false">
      <c r="A191" s="87"/>
      <c r="C191" s="89"/>
      <c r="D191" s="325" t="s">
        <v>1130</v>
      </c>
      <c r="E191" s="202" t="n">
        <f aca="false">SUM(E196:E196)</f>
        <v>0</v>
      </c>
      <c r="F191" s="202" t="n">
        <f aca="false">SUM(F196:F196)</f>
        <v>0</v>
      </c>
      <c r="G191" s="202" t="n">
        <f aca="false">SUM(G196:G196)</f>
        <v>0</v>
      </c>
      <c r="H191" s="202" t="n">
        <f aca="false">SUM(H196:H196)</f>
        <v>0</v>
      </c>
      <c r="I191" s="202" t="n">
        <f aca="false">SUM(I196:I196)</f>
        <v>0</v>
      </c>
      <c r="J191" s="202" t="n">
        <f aca="false">SUM(J196:J196)</f>
        <v>0</v>
      </c>
      <c r="K191" s="199" t="n">
        <f aca="false">SUM(K196:K196)</f>
        <v>0</v>
      </c>
      <c r="L191" s="202" t="n">
        <f aca="false">SUM(L196:L196)</f>
        <v>788107587.14</v>
      </c>
      <c r="M191" s="107" t="n">
        <f aca="false">K191*5/1000</f>
        <v>0</v>
      </c>
      <c r="N191" s="322" t="n">
        <f aca="false">L191*5/1000</f>
        <v>3940537.9357</v>
      </c>
    </row>
    <row r="192" customFormat="false" ht="14.15" hidden="false" customHeight="true" outlineLevel="0" collapsed="false">
      <c r="A192" s="87"/>
      <c r="C192" s="89"/>
      <c r="D192" s="325" t="s">
        <v>1131</v>
      </c>
      <c r="E192" s="184" t="e">
        <f aca="false">SUM(#REF!)</f>
        <v>#REF!</v>
      </c>
      <c r="F192" s="184" t="e">
        <f aca="false">SUM(#REF!)</f>
        <v>#REF!</v>
      </c>
      <c r="G192" s="184" t="e">
        <f aca="false">SUM(#REF!)</f>
        <v>#REF!</v>
      </c>
      <c r="H192" s="184"/>
      <c r="I192" s="184" t="e">
        <f aca="false">SUM(#REF!)</f>
        <v>#REF!</v>
      </c>
      <c r="J192" s="184" t="e">
        <f aca="false">SUM(#REF!)</f>
        <v>#REF!</v>
      </c>
      <c r="K192" s="185" t="e">
        <f aca="false">SUM(#REF!)</f>
        <v>#REF!</v>
      </c>
      <c r="L192" s="184" t="e">
        <f aca="false">SUM(#REF!)</f>
        <v>#REF!</v>
      </c>
      <c r="M192" s="107" t="e">
        <f aca="false">K192*5/1000</f>
        <v>#REF!</v>
      </c>
      <c r="N192" s="322" t="e">
        <f aca="false">L192*5/1000</f>
        <v>#REF!</v>
      </c>
    </row>
    <row r="193" customFormat="false" ht="14.15" hidden="false" customHeight="true" outlineLevel="0" collapsed="false">
      <c r="A193" s="87"/>
      <c r="C193" s="89"/>
      <c r="D193" s="325" t="s">
        <v>1132</v>
      </c>
      <c r="E193" s="184" t="n">
        <f aca="false">SUM(E197:E212)</f>
        <v>0</v>
      </c>
      <c r="F193" s="184" t="n">
        <f aca="false">SUM(F197:F212)</f>
        <v>0</v>
      </c>
      <c r="G193" s="184" t="n">
        <f aca="false">SUM(G197:G212)</f>
        <v>0</v>
      </c>
      <c r="H193" s="184" t="n">
        <f aca="false">SUM(H197:H212)</f>
        <v>397404400</v>
      </c>
      <c r="I193" s="184" t="n">
        <f aca="false">SUM(I197:I212)</f>
        <v>0</v>
      </c>
      <c r="J193" s="184" t="n">
        <f aca="false">SUM(J197:J212)</f>
        <v>0</v>
      </c>
      <c r="K193" s="185" t="n">
        <f aca="false">SUM(K197:K212)</f>
        <v>397404400</v>
      </c>
      <c r="L193" s="184" t="n">
        <f aca="false">SUM(L197:L212)</f>
        <v>1625463256.78</v>
      </c>
      <c r="M193" s="107" t="n">
        <f aca="false">K193*5/1000</f>
        <v>1987022</v>
      </c>
      <c r="N193" s="322" t="n">
        <f aca="false">L193*5/1000</f>
        <v>8127316.2839</v>
      </c>
    </row>
    <row r="194" customFormat="false" ht="28.95" hidden="false" customHeight="false" outlineLevel="0" collapsed="false">
      <c r="A194" s="50" t="s">
        <v>1133</v>
      </c>
      <c r="B194" s="50"/>
      <c r="C194" s="50"/>
      <c r="D194" s="50"/>
      <c r="E194" s="50"/>
      <c r="F194" s="50"/>
      <c r="G194" s="50"/>
      <c r="H194" s="50"/>
      <c r="I194" s="50"/>
      <c r="M194" s="90"/>
      <c r="P194" s="193" t="s">
        <v>93</v>
      </c>
      <c r="Q194" s="194" t="s">
        <v>94</v>
      </c>
      <c r="R194" s="194" t="s">
        <v>93</v>
      </c>
      <c r="S194" s="193" t="s">
        <v>94</v>
      </c>
    </row>
    <row r="195" customFormat="false" ht="17.55" hidden="false" customHeight="true" outlineLevel="0" collapsed="false">
      <c r="A195" s="87"/>
      <c r="C195" s="326" t="s">
        <v>1134</v>
      </c>
      <c r="D195" s="327" t="s">
        <v>1135</v>
      </c>
      <c r="E195" s="198" t="n">
        <v>0</v>
      </c>
      <c r="F195" s="198" t="n">
        <v>0</v>
      </c>
      <c r="G195" s="198" t="n">
        <v>0</v>
      </c>
      <c r="H195" s="198" t="n">
        <v>0</v>
      </c>
      <c r="I195" s="198" t="n">
        <v>0</v>
      </c>
      <c r="J195" s="198" t="n">
        <v>0</v>
      </c>
      <c r="K195" s="328" t="n">
        <f aca="false">SUM(E195:J195)</f>
        <v>0</v>
      </c>
      <c r="L195" s="198" t="n">
        <v>1500000000</v>
      </c>
      <c r="M195" s="90"/>
      <c r="P195" s="200" t="n">
        <f aca="false">K195/$K$20</f>
        <v>0</v>
      </c>
      <c r="Q195" s="201" t="n">
        <f aca="false">RANK(P195,$P$29:$P$78)</f>
        <v>12</v>
      </c>
      <c r="R195" s="200" t="n">
        <f aca="false">L195/$L$20</f>
        <v>0.00973334879751501</v>
      </c>
      <c r="S195" s="201" t="n">
        <f aca="false">RANK(R195,$R$29:$R$78)</f>
        <v>7</v>
      </c>
    </row>
    <row r="196" customFormat="false" ht="14.65" hidden="false" customHeight="false" outlineLevel="0" collapsed="false">
      <c r="A196" s="87"/>
      <c r="C196" s="326" t="s">
        <v>1201</v>
      </c>
      <c r="D196" s="327" t="s">
        <v>1202</v>
      </c>
      <c r="E196" s="198" t="n">
        <v>0</v>
      </c>
      <c r="F196" s="198" t="n">
        <v>0</v>
      </c>
      <c r="G196" s="198" t="n">
        <v>0</v>
      </c>
      <c r="H196" s="198" t="n">
        <v>0</v>
      </c>
      <c r="I196" s="198" t="n">
        <v>0</v>
      </c>
      <c r="J196" s="198" t="n">
        <v>0</v>
      </c>
      <c r="K196" s="328" t="n">
        <f aca="false">SUM(E196:J196)</f>
        <v>0</v>
      </c>
      <c r="L196" s="198" t="n">
        <v>788107587.14</v>
      </c>
      <c r="M196" s="90"/>
    </row>
    <row r="197" customFormat="false" ht="12.8" hidden="false" customHeight="false" outlineLevel="0" collapsed="false">
      <c r="A197" s="87"/>
      <c r="C197" s="326"/>
      <c r="D197" s="327" t="s">
        <v>1302</v>
      </c>
      <c r="E197" s="198" t="n">
        <v>0</v>
      </c>
      <c r="F197" s="198" t="n">
        <v>0</v>
      </c>
      <c r="G197" s="198" t="n">
        <v>0</v>
      </c>
      <c r="H197" s="198" t="n">
        <v>0</v>
      </c>
      <c r="I197" s="198" t="n">
        <v>0</v>
      </c>
      <c r="J197" s="198" t="n">
        <v>0</v>
      </c>
      <c r="K197" s="328" t="n">
        <f aca="false">SUM(E197:J197)</f>
        <v>0</v>
      </c>
      <c r="L197" s="198" t="n">
        <v>0</v>
      </c>
      <c r="M197" s="90"/>
    </row>
    <row r="198" customFormat="false" ht="14.65" hidden="false" customHeight="false" outlineLevel="0" collapsed="false">
      <c r="A198" s="87"/>
      <c r="C198" s="326" t="s">
        <v>1303</v>
      </c>
      <c r="D198" s="327" t="s">
        <v>1304</v>
      </c>
      <c r="E198" s="198" t="n">
        <v>0</v>
      </c>
      <c r="F198" s="198" t="n">
        <v>0</v>
      </c>
      <c r="G198" s="198" t="n">
        <v>0</v>
      </c>
      <c r="H198" s="198" t="n">
        <v>0</v>
      </c>
      <c r="I198" s="198" t="n">
        <v>0</v>
      </c>
      <c r="J198" s="198" t="n">
        <v>0</v>
      </c>
      <c r="K198" s="328" t="n">
        <f aca="false">SUM(E198:J198)</f>
        <v>0</v>
      </c>
      <c r="L198" s="198" t="n">
        <v>285714285.71</v>
      </c>
      <c r="M198" s="90"/>
    </row>
    <row r="199" customFormat="false" ht="14.65" hidden="false" customHeight="false" outlineLevel="0" collapsed="false">
      <c r="A199" s="87"/>
      <c r="C199" s="326"/>
      <c r="D199" s="327" t="s">
        <v>1305</v>
      </c>
      <c r="E199" s="198" t="n">
        <v>0</v>
      </c>
      <c r="F199" s="198" t="n">
        <v>0</v>
      </c>
      <c r="G199" s="198" t="n">
        <v>0</v>
      </c>
      <c r="H199" s="198" t="n">
        <v>0</v>
      </c>
      <c r="I199" s="198" t="n">
        <v>0</v>
      </c>
      <c r="J199" s="198" t="n">
        <v>0</v>
      </c>
      <c r="K199" s="328" t="n">
        <f aca="false">SUM(E199:J199)</f>
        <v>0</v>
      </c>
      <c r="L199" s="198" t="n">
        <v>0</v>
      </c>
      <c r="M199" s="90"/>
    </row>
    <row r="200" customFormat="false" ht="14.65" hidden="false" customHeight="false" outlineLevel="0" collapsed="false">
      <c r="A200" s="87"/>
      <c r="C200" s="326"/>
      <c r="D200" s="327" t="s">
        <v>1306</v>
      </c>
      <c r="E200" s="198" t="n">
        <v>0</v>
      </c>
      <c r="F200" s="198" t="n">
        <v>0</v>
      </c>
      <c r="G200" s="198" t="n">
        <v>0</v>
      </c>
      <c r="H200" s="198" t="n">
        <v>0</v>
      </c>
      <c r="I200" s="198" t="n">
        <v>0</v>
      </c>
      <c r="J200" s="198" t="n">
        <v>0</v>
      </c>
      <c r="K200" s="328" t="n">
        <f aca="false">SUM(E200:J200)</f>
        <v>0</v>
      </c>
      <c r="L200" s="198" t="n">
        <v>0</v>
      </c>
      <c r="M200" s="90"/>
    </row>
    <row r="201" customFormat="false" ht="14.65" hidden="false" customHeight="false" outlineLevel="0" collapsed="false">
      <c r="A201" s="87"/>
      <c r="C201" s="326" t="s">
        <v>1307</v>
      </c>
      <c r="D201" s="327" t="s">
        <v>1308</v>
      </c>
      <c r="E201" s="198" t="n">
        <v>0</v>
      </c>
      <c r="F201" s="198" t="n">
        <v>0</v>
      </c>
      <c r="G201" s="198" t="n">
        <v>0</v>
      </c>
      <c r="H201" s="198" t="n">
        <v>0</v>
      </c>
      <c r="I201" s="198" t="n">
        <v>0</v>
      </c>
      <c r="J201" s="198" t="n">
        <v>0</v>
      </c>
      <c r="K201" s="328" t="n">
        <f aca="false">SUM(E201:J201)</f>
        <v>0</v>
      </c>
      <c r="L201" s="198" t="n">
        <v>0</v>
      </c>
      <c r="M201" s="90"/>
    </row>
    <row r="202" customFormat="false" ht="14.65" hidden="false" customHeight="false" outlineLevel="0" collapsed="false">
      <c r="A202" s="87"/>
      <c r="C202" s="326" t="s">
        <v>1309</v>
      </c>
      <c r="D202" s="327" t="s">
        <v>1310</v>
      </c>
      <c r="E202" s="198" t="n">
        <v>0</v>
      </c>
      <c r="F202" s="198" t="n">
        <v>0</v>
      </c>
      <c r="G202" s="198" t="n">
        <v>0</v>
      </c>
      <c r="H202" s="198" t="n">
        <v>0</v>
      </c>
      <c r="I202" s="198" t="n">
        <v>0</v>
      </c>
      <c r="J202" s="198" t="n">
        <v>0</v>
      </c>
      <c r="K202" s="328" t="n">
        <f aca="false">SUM(E202:J202)</f>
        <v>0</v>
      </c>
      <c r="L202" s="198" t="n">
        <v>149782625</v>
      </c>
      <c r="M202" s="90"/>
    </row>
    <row r="203" customFormat="false" ht="14.65" hidden="false" customHeight="false" outlineLevel="0" collapsed="false">
      <c r="A203" s="87"/>
      <c r="C203" s="326" t="s">
        <v>1311</v>
      </c>
      <c r="D203" s="327" t="s">
        <v>1312</v>
      </c>
      <c r="E203" s="198" t="n">
        <v>0</v>
      </c>
      <c r="F203" s="198" t="n">
        <v>0</v>
      </c>
      <c r="G203" s="198" t="n">
        <v>0</v>
      </c>
      <c r="H203" s="198" t="n">
        <v>0</v>
      </c>
      <c r="I203" s="198" t="n">
        <v>0</v>
      </c>
      <c r="J203" s="198" t="n">
        <v>0</v>
      </c>
      <c r="K203" s="328" t="n">
        <f aca="false">SUM(E203:J203)</f>
        <v>0</v>
      </c>
      <c r="L203" s="198" t="n">
        <v>0</v>
      </c>
      <c r="M203" s="90"/>
    </row>
    <row r="204" customFormat="false" ht="14.65" hidden="false" customHeight="false" outlineLevel="0" collapsed="false">
      <c r="A204" s="87"/>
      <c r="C204" s="326" t="s">
        <v>1313</v>
      </c>
      <c r="D204" s="327" t="s">
        <v>1314</v>
      </c>
      <c r="E204" s="198" t="n">
        <v>0</v>
      </c>
      <c r="F204" s="198" t="n">
        <v>0</v>
      </c>
      <c r="G204" s="198" t="n">
        <v>0</v>
      </c>
      <c r="H204" s="198" t="n">
        <v>0</v>
      </c>
      <c r="I204" s="198" t="n">
        <v>0</v>
      </c>
      <c r="J204" s="198" t="n">
        <v>0</v>
      </c>
      <c r="K204" s="328" t="n">
        <f aca="false">SUM(E204:J204)</f>
        <v>0</v>
      </c>
      <c r="L204" s="198" t="n">
        <v>118625000</v>
      </c>
      <c r="M204" s="90"/>
    </row>
    <row r="205" customFormat="false" ht="14.65" hidden="false" customHeight="false" outlineLevel="0" collapsed="false">
      <c r="A205" s="87"/>
      <c r="C205" s="326" t="s">
        <v>1315</v>
      </c>
      <c r="D205" s="327" t="s">
        <v>1316</v>
      </c>
      <c r="E205" s="198" t="n">
        <v>0</v>
      </c>
      <c r="F205" s="198" t="n">
        <v>0</v>
      </c>
      <c r="G205" s="198" t="n">
        <v>0</v>
      </c>
      <c r="H205" s="198" t="n">
        <v>0</v>
      </c>
      <c r="I205" s="198" t="n">
        <v>0</v>
      </c>
      <c r="J205" s="198" t="n">
        <v>0</v>
      </c>
      <c r="K205" s="328" t="n">
        <f aca="false">SUM(E205:J205)</f>
        <v>0</v>
      </c>
      <c r="L205" s="198" t="n">
        <v>0</v>
      </c>
      <c r="M205" s="90"/>
    </row>
    <row r="206" customFormat="false" ht="14.65" hidden="false" customHeight="false" outlineLevel="0" collapsed="false">
      <c r="A206" s="87"/>
      <c r="C206" s="326" t="s">
        <v>1317</v>
      </c>
      <c r="D206" s="327" t="s">
        <v>1318</v>
      </c>
      <c r="E206" s="198" t="n">
        <v>0</v>
      </c>
      <c r="F206" s="198" t="n">
        <v>0</v>
      </c>
      <c r="G206" s="198" t="n">
        <v>0</v>
      </c>
      <c r="H206" s="198" t="n">
        <v>404400</v>
      </c>
      <c r="I206" s="198" t="n">
        <v>0</v>
      </c>
      <c r="J206" s="198" t="n">
        <v>0</v>
      </c>
      <c r="K206" s="328" t="n">
        <f aca="false">SUM(E206:J206)</f>
        <v>404400</v>
      </c>
      <c r="L206" s="198" t="n">
        <v>133805837.5</v>
      </c>
      <c r="M206" s="90"/>
    </row>
    <row r="207" customFormat="false" ht="14.65" hidden="false" customHeight="false" outlineLevel="0" collapsed="false">
      <c r="A207" s="87"/>
      <c r="C207" s="326" t="s">
        <v>1319</v>
      </c>
      <c r="D207" s="327" t="s">
        <v>1320</v>
      </c>
      <c r="E207" s="198" t="n">
        <v>0</v>
      </c>
      <c r="F207" s="198" t="n">
        <v>0</v>
      </c>
      <c r="G207" s="198" t="n">
        <v>0</v>
      </c>
      <c r="H207" s="198" t="n">
        <v>0</v>
      </c>
      <c r="I207" s="198" t="n">
        <v>0</v>
      </c>
      <c r="J207" s="198" t="n">
        <v>0</v>
      </c>
      <c r="K207" s="328" t="n">
        <f aca="false">SUM(E207:J207)</f>
        <v>0</v>
      </c>
      <c r="L207" s="198" t="n">
        <v>37500000</v>
      </c>
      <c r="M207" s="90"/>
    </row>
    <row r="208" customFormat="false" ht="14.65" hidden="false" customHeight="false" outlineLevel="0" collapsed="false">
      <c r="A208" s="87"/>
      <c r="C208" s="326" t="s">
        <v>1321</v>
      </c>
      <c r="D208" s="327" t="s">
        <v>1322</v>
      </c>
      <c r="E208" s="198" t="n">
        <v>0</v>
      </c>
      <c r="F208" s="198" t="n">
        <v>0</v>
      </c>
      <c r="G208" s="198" t="n">
        <v>0</v>
      </c>
      <c r="H208" s="198" t="n">
        <v>390000000</v>
      </c>
      <c r="I208" s="198" t="n">
        <v>0</v>
      </c>
      <c r="J208" s="198" t="n">
        <v>0</v>
      </c>
      <c r="K208" s="328" t="n">
        <f aca="false">SUM(E208:J208)</f>
        <v>390000000</v>
      </c>
      <c r="L208" s="198" t="n">
        <v>390000000</v>
      </c>
      <c r="M208" s="90"/>
    </row>
    <row r="209" customFormat="false" ht="14.65" hidden="false" customHeight="false" outlineLevel="0" collapsed="false">
      <c r="A209" s="87"/>
      <c r="C209" s="326" t="s">
        <v>1323</v>
      </c>
      <c r="D209" s="327" t="s">
        <v>1324</v>
      </c>
      <c r="E209" s="198" t="n">
        <v>0</v>
      </c>
      <c r="F209" s="198" t="n">
        <v>0</v>
      </c>
      <c r="G209" s="198" t="n">
        <v>0</v>
      </c>
      <c r="H209" s="198" t="n">
        <v>0</v>
      </c>
      <c r="I209" s="198" t="n">
        <v>0</v>
      </c>
      <c r="J209" s="198" t="n">
        <v>0</v>
      </c>
      <c r="K209" s="328" t="n">
        <f aca="false">SUM(E209:J209)</f>
        <v>0</v>
      </c>
      <c r="L209" s="198" t="n">
        <v>27312500</v>
      </c>
      <c r="M209" s="90"/>
    </row>
    <row r="210" customFormat="false" ht="14.65" hidden="false" customHeight="false" outlineLevel="0" collapsed="false">
      <c r="A210" s="87"/>
      <c r="C210" s="326" t="s">
        <v>1325</v>
      </c>
      <c r="D210" s="327" t="s">
        <v>1326</v>
      </c>
      <c r="E210" s="198" t="n">
        <v>0</v>
      </c>
      <c r="F210" s="198" t="n">
        <v>0</v>
      </c>
      <c r="G210" s="198" t="n">
        <v>0</v>
      </c>
      <c r="H210" s="198" t="n">
        <v>7000000</v>
      </c>
      <c r="I210" s="198" t="n">
        <v>0</v>
      </c>
      <c r="J210" s="198" t="n">
        <v>0</v>
      </c>
      <c r="K210" s="328" t="n">
        <f aca="false">SUM(E210:J210)</f>
        <v>7000000</v>
      </c>
      <c r="L210" s="198" t="n">
        <v>368000051.07</v>
      </c>
      <c r="M210" s="90"/>
    </row>
    <row r="211" customFormat="false" ht="14.65" hidden="false" customHeight="false" outlineLevel="0" collapsed="false">
      <c r="A211" s="87"/>
      <c r="C211" s="326" t="s">
        <v>1327</v>
      </c>
      <c r="D211" s="327" t="s">
        <v>1328</v>
      </c>
      <c r="E211" s="198" t="n">
        <v>0</v>
      </c>
      <c r="F211" s="198" t="n">
        <v>0</v>
      </c>
      <c r="G211" s="198" t="n">
        <v>0</v>
      </c>
      <c r="H211" s="198" t="n">
        <v>0</v>
      </c>
      <c r="I211" s="198" t="n">
        <v>0</v>
      </c>
      <c r="J211" s="198" t="n">
        <v>0</v>
      </c>
      <c r="K211" s="328" t="n">
        <f aca="false">SUM(E211:J211)</f>
        <v>0</v>
      </c>
      <c r="L211" s="198" t="n">
        <v>71109345</v>
      </c>
      <c r="M211" s="90"/>
    </row>
    <row r="212" customFormat="false" ht="14.65" hidden="false" customHeight="false" outlineLevel="0" collapsed="false">
      <c r="A212" s="87"/>
      <c r="C212" s="326" t="s">
        <v>1329</v>
      </c>
      <c r="D212" s="327" t="s">
        <v>1330</v>
      </c>
      <c r="E212" s="198" t="n">
        <v>0</v>
      </c>
      <c r="F212" s="198" t="n">
        <v>0</v>
      </c>
      <c r="G212" s="198" t="n">
        <v>0</v>
      </c>
      <c r="H212" s="198" t="n">
        <v>0</v>
      </c>
      <c r="I212" s="198" t="n">
        <v>0</v>
      </c>
      <c r="J212" s="198" t="n">
        <v>0</v>
      </c>
      <c r="K212" s="328" t="n">
        <f aca="false">SUM(E212:J212)</f>
        <v>0</v>
      </c>
      <c r="L212" s="198" t="n">
        <v>43613612.5</v>
      </c>
      <c r="M212" s="90"/>
    </row>
  </sheetData>
  <autoFilter ref="A23:S165"/>
  <mergeCells count="21">
    <mergeCell ref="C3:D3"/>
    <mergeCell ref="C4:D4"/>
    <mergeCell ref="C5:D5"/>
    <mergeCell ref="P11:Q11"/>
    <mergeCell ref="R11:S11"/>
    <mergeCell ref="K13:K14"/>
    <mergeCell ref="L13:L16"/>
    <mergeCell ref="M13:M15"/>
    <mergeCell ref="N13:N15"/>
    <mergeCell ref="P13:P16"/>
    <mergeCell ref="Q13:Q16"/>
    <mergeCell ref="R13:R16"/>
    <mergeCell ref="S13:S16"/>
    <mergeCell ref="AB13:AB14"/>
    <mergeCell ref="AC13:AC16"/>
    <mergeCell ref="A182:F182"/>
    <mergeCell ref="A183:H183"/>
    <mergeCell ref="L184:L186"/>
    <mergeCell ref="M184:M186"/>
    <mergeCell ref="N184:N186"/>
    <mergeCell ref="A194:I194"/>
  </mergeCells>
  <printOptions headings="false" gridLines="false" gridLinesSet="true" horizontalCentered="true" verticalCentered="true"/>
  <pageMargins left="0.0784722222222222" right="0.0784722222222222" top="0.0784722222222222" bottom="0.0784722222222222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00A65D"/>
    <pageSetUpPr fitToPage="true"/>
  </sheetPr>
  <dimension ref="A1:AMJ77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M7" activeCellId="0" sqref="M7"/>
    </sheetView>
  </sheetViews>
  <sheetFormatPr defaultRowHeight="12.8" zeroHeight="false" outlineLevelRow="0" outlineLevelCol="0"/>
  <cols>
    <col collapsed="false" customWidth="true" hidden="false" outlineLevel="0" max="1" min="1" style="87" width="10"/>
    <col collapsed="false" customWidth="true" hidden="false" outlineLevel="0" max="2" min="2" style="88" width="10.99"/>
    <col collapsed="false" customWidth="true" hidden="false" outlineLevel="0" max="3" min="3" style="89" width="36.95"/>
    <col collapsed="false" customWidth="true" hidden="false" outlineLevel="0" max="4" min="4" style="90" width="20.91"/>
    <col collapsed="false" customWidth="true" hidden="false" outlineLevel="0" max="5" min="5" style="29" width="19.57"/>
    <col collapsed="false" customWidth="true" hidden="false" outlineLevel="0" max="6" min="6" style="29" width="18.2"/>
    <col collapsed="false" customWidth="true" hidden="false" outlineLevel="0" max="7" min="7" style="29" width="19.57"/>
    <col collapsed="false" customWidth="true" hidden="false" outlineLevel="0" max="8" min="8" style="29" width="20.27"/>
    <col collapsed="false" customWidth="true" hidden="false" outlineLevel="0" max="10" min="9" style="29" width="15.71"/>
    <col collapsed="false" customWidth="true" hidden="false" outlineLevel="0" max="11" min="11" style="29" width="16.53"/>
    <col collapsed="false" customWidth="true" hidden="false" outlineLevel="0" max="12" min="12" style="29" width="18.38"/>
    <col collapsed="false" customWidth="true" hidden="false" outlineLevel="0" max="13" min="13" style="90" width="17.21"/>
    <col collapsed="false" customWidth="true" hidden="false" outlineLevel="0" max="14" min="14" style="29" width="15.84"/>
    <col collapsed="false" customWidth="true" hidden="false" outlineLevel="0" max="15" min="15" style="29" width="21.82"/>
    <col collapsed="false" customWidth="true" hidden="false" outlineLevel="0" max="19" min="16" style="29" width="10.99"/>
    <col collapsed="false" customWidth="true" hidden="false" outlineLevel="0" max="20" min="20" style="29" width="11.94"/>
    <col collapsed="false" customWidth="true" hidden="false" outlineLevel="0" max="21" min="21" style="90" width="15.56"/>
    <col collapsed="false" customWidth="true" hidden="false" outlineLevel="0" max="29" min="22" style="29" width="17.6"/>
    <col collapsed="false" customWidth="true" hidden="false" outlineLevel="0" max="30" min="30" style="29" width="10.99"/>
    <col collapsed="false" customWidth="true" hidden="false" outlineLevel="0" max="31" min="31" style="29" width="14.08"/>
    <col collapsed="false" customWidth="true" hidden="false" outlineLevel="0" max="257" min="32" style="29" width="10.99"/>
    <col collapsed="false" customWidth="true" hidden="false" outlineLevel="0" max="258" min="258" style="29" width="34.42"/>
    <col collapsed="false" customWidth="true" hidden="false" outlineLevel="0" max="259" min="259" style="29" width="22.57"/>
    <col collapsed="false" customWidth="true" hidden="false" outlineLevel="0" max="262" min="260" style="29" width="15.71"/>
    <col collapsed="false" customWidth="true" hidden="false" outlineLevel="0" max="263" min="263" style="29" width="15.57"/>
    <col collapsed="false" customWidth="true" hidden="false" outlineLevel="0" max="266" min="264" style="29" width="15.71"/>
    <col collapsed="false" customWidth="true" hidden="false" outlineLevel="0" max="267" min="267" style="29" width="20.42"/>
    <col collapsed="false" customWidth="true" hidden="false" outlineLevel="0" max="513" min="268" style="29" width="10.99"/>
    <col collapsed="false" customWidth="true" hidden="false" outlineLevel="0" max="514" min="514" style="29" width="34.42"/>
    <col collapsed="false" customWidth="true" hidden="false" outlineLevel="0" max="515" min="515" style="29" width="22.57"/>
    <col collapsed="false" customWidth="true" hidden="false" outlineLevel="0" max="518" min="516" style="29" width="15.71"/>
    <col collapsed="false" customWidth="true" hidden="false" outlineLevel="0" max="519" min="519" style="29" width="15.57"/>
    <col collapsed="false" customWidth="true" hidden="false" outlineLevel="0" max="522" min="520" style="29" width="15.71"/>
    <col collapsed="false" customWidth="true" hidden="false" outlineLevel="0" max="523" min="523" style="29" width="20.42"/>
    <col collapsed="false" customWidth="true" hidden="false" outlineLevel="0" max="769" min="524" style="29" width="10.99"/>
    <col collapsed="false" customWidth="true" hidden="false" outlineLevel="0" max="770" min="770" style="29" width="34.42"/>
    <col collapsed="false" customWidth="true" hidden="false" outlineLevel="0" max="771" min="771" style="29" width="22.57"/>
    <col collapsed="false" customWidth="true" hidden="false" outlineLevel="0" max="774" min="772" style="29" width="15.71"/>
    <col collapsed="false" customWidth="true" hidden="false" outlineLevel="0" max="775" min="775" style="29" width="15.57"/>
    <col collapsed="false" customWidth="true" hidden="false" outlineLevel="0" max="778" min="776" style="29" width="15.71"/>
    <col collapsed="false" customWidth="true" hidden="false" outlineLevel="0" max="779" min="779" style="29" width="20.42"/>
    <col collapsed="false" customWidth="true" hidden="false" outlineLevel="0" max="1021" min="780" style="29" width="10.99"/>
    <col collapsed="false" customWidth="true" hidden="false" outlineLevel="0" max="1025" min="1022" style="0" width="10.99"/>
  </cols>
  <sheetData>
    <row r="1" s="96" customFormat="true" ht="26.3" hidden="false" customHeight="true" outlineLevel="0" collapsed="false">
      <c r="A1" s="91" t="s">
        <v>80</v>
      </c>
      <c r="B1" s="92"/>
      <c r="C1" s="93"/>
      <c r="D1" s="94"/>
      <c r="E1" s="95"/>
      <c r="F1" s="95"/>
      <c r="H1" s="97"/>
      <c r="I1" s="97"/>
      <c r="J1" s="84"/>
      <c r="K1" s="84"/>
      <c r="L1" s="97"/>
      <c r="M1" s="97"/>
      <c r="N1" s="84"/>
      <c r="O1" s="84"/>
      <c r="U1" s="94"/>
      <c r="AMH1" s="0"/>
      <c r="AMI1" s="0"/>
      <c r="AMJ1" s="0"/>
    </row>
    <row r="2" s="96" customFormat="true" ht="34.2" hidden="false" customHeight="true" outlineLevel="0" collapsed="false">
      <c r="A2" s="50" t="s">
        <v>1338</v>
      </c>
      <c r="B2" s="92"/>
      <c r="C2" s="93"/>
      <c r="D2" s="57" t="s">
        <v>58</v>
      </c>
      <c r="E2" s="52" t="s">
        <v>59</v>
      </c>
      <c r="F2" s="52" t="s">
        <v>60</v>
      </c>
      <c r="G2" s="52" t="s">
        <v>61</v>
      </c>
      <c r="H2" s="52" t="s">
        <v>62</v>
      </c>
      <c r="I2" s="52" t="s">
        <v>63</v>
      </c>
      <c r="J2" s="52" t="s">
        <v>64</v>
      </c>
      <c r="K2" s="52" t="s">
        <v>65</v>
      </c>
      <c r="L2" s="52" t="s">
        <v>67</v>
      </c>
      <c r="M2" s="84"/>
      <c r="N2" s="84"/>
      <c r="O2" s="84"/>
      <c r="U2" s="94"/>
      <c r="AMH2" s="0"/>
      <c r="AMI2" s="0"/>
      <c r="AMJ2" s="0"/>
    </row>
    <row r="3" s="96" customFormat="true" ht="17" hidden="false" customHeight="true" outlineLevel="0" collapsed="false">
      <c r="A3" s="50" t="s">
        <v>1332</v>
      </c>
      <c r="B3" s="92"/>
      <c r="C3" s="85" t="s">
        <v>83</v>
      </c>
      <c r="D3" s="85"/>
      <c r="E3" s="100" t="n">
        <f aca="false">E17</f>
        <v>368467411.94</v>
      </c>
      <c r="F3" s="100" t="n">
        <f aca="false">F17</f>
        <v>199445104</v>
      </c>
      <c r="G3" s="100" t="n">
        <f aca="false">G17</f>
        <v>1058885008</v>
      </c>
      <c r="H3" s="100" t="n">
        <f aca="false">H17</f>
        <v>1354907651.85</v>
      </c>
      <c r="I3" s="100" t="n">
        <f aca="false">I17</f>
        <v>1143374525.08</v>
      </c>
      <c r="J3" s="100" t="n">
        <f aca="false">J17</f>
        <v>1369557057.07</v>
      </c>
      <c r="K3" s="101" t="n">
        <f aca="false">K17</f>
        <v>5494636757.94</v>
      </c>
      <c r="L3" s="100" t="n">
        <f aca="false">L17</f>
        <v>125514219509.01</v>
      </c>
      <c r="M3" s="84"/>
      <c r="N3" s="84"/>
      <c r="O3" s="84"/>
      <c r="U3" s="94"/>
      <c r="AMH3" s="0"/>
      <c r="AMI3" s="0"/>
      <c r="AMJ3" s="0"/>
    </row>
    <row r="4" s="96" customFormat="true" ht="17" hidden="false" customHeight="true" outlineLevel="0" collapsed="false">
      <c r="A4" s="50"/>
      <c r="B4" s="92"/>
      <c r="C4" s="85" t="s">
        <v>84</v>
      </c>
      <c r="D4" s="85"/>
      <c r="E4" s="100" t="n">
        <f aca="false">E581</f>
        <v>0</v>
      </c>
      <c r="F4" s="100" t="n">
        <f aca="false">F581</f>
        <v>0</v>
      </c>
      <c r="G4" s="100" t="n">
        <f aca="false">G581</f>
        <v>222300</v>
      </c>
      <c r="H4" s="100" t="n">
        <f aca="false">H581</f>
        <v>12094270</v>
      </c>
      <c r="I4" s="100" t="n">
        <f aca="false">I581</f>
        <v>0</v>
      </c>
      <c r="J4" s="100" t="n">
        <f aca="false">J581</f>
        <v>105000</v>
      </c>
      <c r="K4" s="101" t="n">
        <f aca="false">K581</f>
        <v>12421570</v>
      </c>
      <c r="L4" s="100" t="n">
        <f aca="false">L581</f>
        <v>10860139314</v>
      </c>
      <c r="M4" s="84"/>
      <c r="N4" s="84"/>
      <c r="O4" s="84"/>
      <c r="U4" s="94"/>
      <c r="AMH4" s="0"/>
      <c r="AMI4" s="0"/>
      <c r="AMJ4" s="0"/>
    </row>
    <row r="5" s="96" customFormat="true" ht="17" hidden="false" customHeight="true" outlineLevel="0" collapsed="false">
      <c r="A5" s="50"/>
      <c r="B5" s="92"/>
      <c r="C5" s="85" t="s">
        <v>85</v>
      </c>
      <c r="D5" s="85"/>
      <c r="E5" s="100" t="n">
        <f aca="false">E595</f>
        <v>17906784.62</v>
      </c>
      <c r="F5" s="100" t="n">
        <f aca="false">F595</f>
        <v>296755510.77</v>
      </c>
      <c r="G5" s="100" t="n">
        <f aca="false">G595</f>
        <v>50610147.69</v>
      </c>
      <c r="H5" s="100" t="n">
        <f aca="false">H595</f>
        <v>0</v>
      </c>
      <c r="I5" s="100" t="n">
        <f aca="false">I595</f>
        <v>0</v>
      </c>
      <c r="J5" s="100" t="n">
        <f aca="false">J595</f>
        <v>241317713.87</v>
      </c>
      <c r="K5" s="101" t="n">
        <f aca="false">K595</f>
        <v>606590156.95</v>
      </c>
      <c r="L5" s="100" t="n">
        <f aca="false">L595</f>
        <v>10925494624.93</v>
      </c>
      <c r="M5" s="84"/>
      <c r="N5" s="84"/>
      <c r="O5" s="84"/>
      <c r="U5" s="94"/>
      <c r="AMH5" s="0"/>
      <c r="AMI5" s="0"/>
      <c r="AMJ5" s="0"/>
    </row>
    <row r="6" s="96" customFormat="true" ht="17" hidden="false" customHeight="true" outlineLevel="0" collapsed="false">
      <c r="A6" s="50"/>
      <c r="B6" s="92"/>
      <c r="C6" s="93"/>
      <c r="D6" s="104" t="s">
        <v>86</v>
      </c>
      <c r="E6" s="105" t="n">
        <f aca="false">SUM(E3:E5)</f>
        <v>386374196.56</v>
      </c>
      <c r="F6" s="105" t="n">
        <f aca="false">SUM(F3:F5)</f>
        <v>496200614.77</v>
      </c>
      <c r="G6" s="105" t="n">
        <f aca="false">SUM(G3:G5)</f>
        <v>1109717455.69</v>
      </c>
      <c r="H6" s="105" t="n">
        <f aca="false">SUM(H3:H5)</f>
        <v>1367001921.85</v>
      </c>
      <c r="I6" s="105" t="n">
        <f aca="false">SUM(I3:I5)</f>
        <v>1143374525.08</v>
      </c>
      <c r="J6" s="105" t="n">
        <f aca="false">SUM(J3:J5)</f>
        <v>1610979770.94</v>
      </c>
      <c r="K6" s="105" t="n">
        <f aca="false">SUM(K3:K5)</f>
        <v>6113648484.89</v>
      </c>
      <c r="L6" s="105" t="n">
        <f aca="false">SUM(L3:L5)</f>
        <v>147299853447.94</v>
      </c>
      <c r="M6" s="84"/>
      <c r="N6" s="84"/>
      <c r="O6" s="84"/>
      <c r="U6" s="94"/>
      <c r="AMH6" s="0"/>
      <c r="AMI6" s="0"/>
      <c r="AMJ6" s="0"/>
    </row>
    <row r="7" s="96" customFormat="true" ht="17" hidden="false" customHeight="true" outlineLevel="0" collapsed="false">
      <c r="A7" s="50"/>
      <c r="B7" s="92"/>
      <c r="C7" s="93"/>
      <c r="D7" s="129" t="s">
        <v>87</v>
      </c>
      <c r="E7" s="107" t="n">
        <f aca="false">(E3+E4)*$O$15/1000+E596</f>
        <v>1940775.61192188</v>
      </c>
      <c r="F7" s="107" t="n">
        <f aca="false">(F3+F4)*$O$15/1000+F596</f>
        <v>2485822.99719667</v>
      </c>
      <c r="G7" s="107" t="n">
        <f aca="false">(G3+G4)*$O$15/1000+G596</f>
        <v>5574182.37172667</v>
      </c>
      <c r="H7" s="107" t="n">
        <f aca="false">(H3+H4)*$O$15/1000+H596</f>
        <v>6868045.48902804</v>
      </c>
      <c r="I7" s="107" t="n">
        <f aca="false">(I3+I4)*$O$15/1000+I596</f>
        <v>5744504.17642277</v>
      </c>
      <c r="J7" s="107" t="n">
        <f aca="false">(J3+J4)*$O$15/1000+J596</f>
        <v>8087999.02107919</v>
      </c>
      <c r="K7" s="107" t="n">
        <f aca="false">(K3+K4)*$O$15/1000+K596</f>
        <v>30701329.6673752</v>
      </c>
      <c r="L7" s="107" t="n">
        <f aca="false">(L3+L4)*$O$15/1000+L596</f>
        <v>739794980.911256</v>
      </c>
      <c r="M7" s="345"/>
      <c r="N7" s="84"/>
      <c r="O7" s="84"/>
      <c r="U7" s="94"/>
      <c r="AMH7" s="0"/>
      <c r="AMI7" s="0"/>
      <c r="AMJ7" s="0"/>
    </row>
    <row r="8" s="96" customFormat="true" ht="17" hidden="false" customHeight="true" outlineLevel="0" collapsed="false">
      <c r="A8" s="0"/>
      <c r="B8" s="92"/>
      <c r="C8" s="93"/>
      <c r="D8" s="108" t="s">
        <v>75</v>
      </c>
      <c r="E8" s="109" t="n">
        <f aca="false">E6/$K$6</f>
        <v>0.0631986280393666</v>
      </c>
      <c r="F8" s="109" t="n">
        <f aca="false">F6/$K$6</f>
        <v>0.0811627649179323</v>
      </c>
      <c r="G8" s="109" t="n">
        <f aca="false">G6/$K$6</f>
        <v>0.181514762981988</v>
      </c>
      <c r="H8" s="109" t="n">
        <f aca="false">H6/$K$6</f>
        <v>0.223598384046543</v>
      </c>
      <c r="I8" s="109" t="n">
        <f aca="false">I6/$K$6</f>
        <v>0.187019997617768</v>
      </c>
      <c r="J8" s="109" t="n">
        <f aca="false">J6/$K$6</f>
        <v>0.263505462396402</v>
      </c>
      <c r="K8" s="109" t="n">
        <f aca="false">K6/$K$6</f>
        <v>1</v>
      </c>
      <c r="L8" s="52"/>
      <c r="M8" s="84"/>
      <c r="N8" s="84"/>
      <c r="O8" s="331"/>
      <c r="U8" s="94"/>
      <c r="Y8" s="84"/>
      <c r="Z8" s="84"/>
      <c r="AA8" s="84"/>
      <c r="AB8" s="84"/>
      <c r="AC8" s="84"/>
      <c r="AMH8" s="0"/>
      <c r="AMI8" s="0"/>
      <c r="AMJ8" s="0"/>
    </row>
    <row r="9" s="96" customFormat="true" ht="17" hidden="false" customHeight="true" outlineLevel="0" collapsed="false">
      <c r="A9" s="0"/>
      <c r="B9" s="92"/>
      <c r="C9" s="93"/>
      <c r="D9" s="110" t="s">
        <v>66</v>
      </c>
      <c r="E9" s="109" t="n">
        <f aca="false">E6/$L$6</f>
        <v>0.00262304535623015</v>
      </c>
      <c r="F9" s="109" t="n">
        <f aca="false">F6/$L$6</f>
        <v>0.00336864296301131</v>
      </c>
      <c r="G9" s="109" t="n">
        <f aca="false">G6/$L$6</f>
        <v>0.00753373088780571</v>
      </c>
      <c r="H9" s="109" t="n">
        <f aca="false">H6/$L$6</f>
        <v>0.00928040245697283</v>
      </c>
      <c r="I9" s="109" t="n">
        <f aca="false">I6/$L$6</f>
        <v>0.00776222445790893</v>
      </c>
      <c r="J9" s="109" t="n">
        <f aca="false">J6/$L$6</f>
        <v>0.0109367370926093</v>
      </c>
      <c r="K9" s="111" t="n">
        <f aca="false">K6/$L$6</f>
        <v>0.0415047832145382</v>
      </c>
      <c r="L9" s="109" t="n">
        <f aca="false">L6/$L$6</f>
        <v>1</v>
      </c>
      <c r="M9" s="97"/>
      <c r="N9" s="84"/>
      <c r="U9" s="94"/>
      <c r="AMH9" s="0"/>
      <c r="AMI9" s="0"/>
      <c r="AMJ9" s="0"/>
    </row>
    <row r="10" s="84" customFormat="true" ht="15" hidden="false" customHeight="false" outlineLevel="0" collapsed="false">
      <c r="A10" s="0"/>
      <c r="B10" s="102"/>
      <c r="C10" s="103"/>
      <c r="D10" s="112"/>
      <c r="E10" s="0"/>
      <c r="F10" s="97"/>
      <c r="I10" s="85"/>
      <c r="J10" s="85"/>
      <c r="K10" s="86"/>
      <c r="L10" s="86"/>
      <c r="M10" s="96"/>
      <c r="N10" s="96"/>
      <c r="U10" s="50" t="s">
        <v>1333</v>
      </c>
      <c r="AMH10" s="0"/>
      <c r="AMI10" s="0"/>
      <c r="AMJ10" s="0"/>
    </row>
    <row r="11" s="84" customFormat="true" ht="15" hidden="false" customHeight="true" outlineLevel="0" collapsed="false">
      <c r="A11" s="50" t="s">
        <v>88</v>
      </c>
      <c r="B11" s="102"/>
      <c r="C11" s="103"/>
      <c r="D11" s="113"/>
      <c r="E11" s="97"/>
      <c r="F11" s="97"/>
      <c r="I11" s="85"/>
      <c r="J11" s="85"/>
      <c r="K11" s="86"/>
      <c r="L11" s="86"/>
      <c r="P11" s="0"/>
      <c r="Q11" s="0"/>
      <c r="R11" s="0"/>
      <c r="S11" s="0"/>
      <c r="U11" s="113"/>
      <c r="AMH11" s="0"/>
      <c r="AMI11" s="0"/>
      <c r="AMJ11" s="0"/>
    </row>
    <row r="12" s="84" customFormat="true" ht="15" hidden="false" customHeight="true" outlineLevel="0" collapsed="false">
      <c r="A12" s="50"/>
      <c r="B12" s="102"/>
      <c r="C12" s="103"/>
      <c r="D12" s="113"/>
      <c r="E12" s="97"/>
      <c r="F12" s="97"/>
      <c r="J12" s="114"/>
      <c r="L12" s="114"/>
      <c r="N12" s="114"/>
      <c r="P12" s="52" t="s">
        <v>89</v>
      </c>
      <c r="Q12" s="52"/>
      <c r="R12" s="52" t="s">
        <v>67</v>
      </c>
      <c r="S12" s="52"/>
      <c r="U12" s="113"/>
      <c r="AMH12" s="0"/>
      <c r="AMI12" s="0"/>
      <c r="AMJ12" s="0"/>
    </row>
    <row r="13" s="120" customFormat="true" ht="41.25" hidden="false" customHeight="true" outlineLevel="0" collapsed="false">
      <c r="A13" s="115"/>
      <c r="B13" s="116"/>
      <c r="C13" s="117"/>
      <c r="D13" s="118"/>
      <c r="E13" s="52" t="s">
        <v>59</v>
      </c>
      <c r="F13" s="52" t="s">
        <v>60</v>
      </c>
      <c r="G13" s="52" t="s">
        <v>61</v>
      </c>
      <c r="H13" s="52" t="s">
        <v>62</v>
      </c>
      <c r="I13" s="52" t="s">
        <v>63</v>
      </c>
      <c r="J13" s="52" t="s">
        <v>64</v>
      </c>
      <c r="K13" s="52" t="s">
        <v>65</v>
      </c>
      <c r="L13" s="52" t="s">
        <v>67</v>
      </c>
      <c r="M13" s="119" t="s">
        <v>90</v>
      </c>
      <c r="N13" s="119" t="s">
        <v>91</v>
      </c>
      <c r="O13" s="55" t="s">
        <v>92</v>
      </c>
      <c r="P13" s="52" t="s">
        <v>93</v>
      </c>
      <c r="Q13" s="52" t="s">
        <v>94</v>
      </c>
      <c r="R13" s="52" t="s">
        <v>93</v>
      </c>
      <c r="S13" s="52" t="s">
        <v>94</v>
      </c>
      <c r="U13" s="57" t="s">
        <v>70</v>
      </c>
      <c r="V13" s="52" t="s">
        <v>59</v>
      </c>
      <c r="W13" s="52" t="s">
        <v>60</v>
      </c>
      <c r="X13" s="52" t="s">
        <v>61</v>
      </c>
      <c r="Y13" s="52" t="s">
        <v>62</v>
      </c>
      <c r="Z13" s="52" t="s">
        <v>63</v>
      </c>
      <c r="AA13" s="52" t="s">
        <v>64</v>
      </c>
      <c r="AB13" s="52" t="s">
        <v>65</v>
      </c>
      <c r="AC13" s="52" t="s">
        <v>67</v>
      </c>
      <c r="AMH13" s="0"/>
      <c r="AMI13" s="0"/>
      <c r="AMJ13" s="0"/>
    </row>
    <row r="14" s="120" customFormat="true" ht="17" hidden="false" customHeight="true" outlineLevel="0" collapsed="false">
      <c r="A14" s="115"/>
      <c r="B14" s="116"/>
      <c r="C14" s="117"/>
      <c r="D14" s="110" t="s">
        <v>95</v>
      </c>
      <c r="E14" s="121" t="s">
        <v>96</v>
      </c>
      <c r="F14" s="121" t="s">
        <v>97</v>
      </c>
      <c r="G14" s="121" t="s">
        <v>97</v>
      </c>
      <c r="H14" s="121" t="s">
        <v>98</v>
      </c>
      <c r="I14" s="121" t="s">
        <v>97</v>
      </c>
      <c r="J14" s="121" t="s">
        <v>96</v>
      </c>
      <c r="K14" s="52"/>
      <c r="L14" s="52"/>
      <c r="M14" s="119"/>
      <c r="N14" s="119"/>
      <c r="O14" s="55" t="n">
        <v>2018</v>
      </c>
      <c r="P14" s="52"/>
      <c r="Q14" s="52"/>
      <c r="R14" s="52"/>
      <c r="S14" s="52"/>
      <c r="U14" s="110" t="s">
        <v>95</v>
      </c>
      <c r="V14" s="121" t="s">
        <v>96</v>
      </c>
      <c r="W14" s="121" t="s">
        <v>97</v>
      </c>
      <c r="X14" s="121" t="s">
        <v>97</v>
      </c>
      <c r="Y14" s="121" t="s">
        <v>98</v>
      </c>
      <c r="Z14" s="121" t="s">
        <v>97</v>
      </c>
      <c r="AA14" s="121" t="s">
        <v>96</v>
      </c>
      <c r="AB14" s="52"/>
      <c r="AC14" s="52"/>
      <c r="AMH14" s="0"/>
      <c r="AMI14" s="0"/>
      <c r="AMJ14" s="0"/>
    </row>
    <row r="15" s="120" customFormat="true" ht="17" hidden="false" customHeight="true" outlineLevel="0" collapsed="false">
      <c r="A15" s="115"/>
      <c r="B15" s="116"/>
      <c r="C15" s="117"/>
      <c r="D15" s="110" t="s">
        <v>66</v>
      </c>
      <c r="E15" s="109" t="n">
        <f aca="false">E17/$L$17</f>
        <v>0.00293566269528171</v>
      </c>
      <c r="F15" s="109" t="n">
        <f aca="false">F17/$L$17</f>
        <v>0.00158902397497427</v>
      </c>
      <c r="G15" s="109" t="n">
        <f aca="false">G17/$L$17</f>
        <v>0.00843637487562904</v>
      </c>
      <c r="H15" s="109" t="n">
        <f aca="false">H17/$L$17</f>
        <v>0.0107948538193534</v>
      </c>
      <c r="I15" s="109" t="n">
        <f aca="false">I17/$L$17</f>
        <v>0.00910952184981657</v>
      </c>
      <c r="J15" s="109" t="n">
        <f aca="false">J17/$L$17</f>
        <v>0.0109115689236444</v>
      </c>
      <c r="K15" s="109" t="n">
        <f aca="false">K17/$L$17</f>
        <v>0.0437770061386995</v>
      </c>
      <c r="L15" s="52"/>
      <c r="M15" s="119"/>
      <c r="N15" s="119"/>
      <c r="O15" s="122" t="n">
        <f aca="false">PrixCEE_Classique!D125</f>
        <v>5.02416666666667</v>
      </c>
      <c r="P15" s="52"/>
      <c r="Q15" s="52"/>
      <c r="R15" s="52"/>
      <c r="S15" s="52"/>
      <c r="U15" s="110" t="s">
        <v>66</v>
      </c>
      <c r="V15" s="109" t="n">
        <f aca="false">V17/$AC$17</f>
        <v>0.00318639063148102</v>
      </c>
      <c r="W15" s="109" t="n">
        <f aca="false">W17/$AC$17</f>
        <v>0.00129799266943167</v>
      </c>
      <c r="X15" s="109" t="n">
        <f aca="false">X17/$AC$17</f>
        <v>0.0110995554854499</v>
      </c>
      <c r="Y15" s="109" t="n">
        <f aca="false">Y17/$AC$17</f>
        <v>0.0116791663780939</v>
      </c>
      <c r="Z15" s="109" t="n">
        <f aca="false">Z17/$AC$17</f>
        <v>0.00865345871241996</v>
      </c>
      <c r="AA15" s="109" t="n">
        <f aca="false">AA17/$AC$17</f>
        <v>0.0120876742729194</v>
      </c>
      <c r="AB15" s="109" t="n">
        <f aca="false">AB17/$AC$17</f>
        <v>0.0480042381497959</v>
      </c>
      <c r="AC15" s="52"/>
      <c r="AMH15" s="0"/>
      <c r="AMI15" s="0"/>
      <c r="AMJ15" s="0"/>
    </row>
    <row r="16" s="120" customFormat="true" ht="17" hidden="false" customHeight="true" outlineLevel="0" collapsed="false">
      <c r="A16" s="115"/>
      <c r="B16" s="116"/>
      <c r="C16" s="117"/>
      <c r="D16" s="108" t="s">
        <v>75</v>
      </c>
      <c r="E16" s="109" t="n">
        <f aca="false">E17/$K$17</f>
        <v>0.067059466926098</v>
      </c>
      <c r="F16" s="109" t="n">
        <f aca="false">F17/$K$17</f>
        <v>0.0362981417673867</v>
      </c>
      <c r="G16" s="109" t="n">
        <f aca="false">G17/$K$17</f>
        <v>0.192712467565734</v>
      </c>
      <c r="H16" s="109" t="n">
        <f aca="false">H17/$K$17</f>
        <v>0.246587301679605</v>
      </c>
      <c r="I16" s="109" t="n">
        <f aca="false">I17/$K$17</f>
        <v>0.208089192325184</v>
      </c>
      <c r="J16" s="109" t="n">
        <f aca="false">J17/$K$17</f>
        <v>0.249253429735993</v>
      </c>
      <c r="K16" s="123" t="n">
        <f aca="false">K17/$K$17</f>
        <v>1</v>
      </c>
      <c r="L16" s="52"/>
      <c r="M16" s="124"/>
      <c r="O16" s="125"/>
      <c r="P16" s="52"/>
      <c r="Q16" s="52"/>
      <c r="R16" s="52"/>
      <c r="S16" s="52"/>
      <c r="U16" s="108" t="s">
        <v>75</v>
      </c>
      <c r="V16" s="123" t="n">
        <f aca="false">V17/$AB$17</f>
        <v>0.0663772773882584</v>
      </c>
      <c r="W16" s="123" t="n">
        <f aca="false">W17/$AB$17</f>
        <v>0.0270391265325641</v>
      </c>
      <c r="X16" s="123" t="n">
        <f aca="false">X17/$AB$17</f>
        <v>0.231220323730876</v>
      </c>
      <c r="Y16" s="123" t="n">
        <f aca="false">Y17/$AB$17</f>
        <v>0.243294484575496</v>
      </c>
      <c r="Z16" s="123" t="n">
        <f aca="false">Z17/$AB$17</f>
        <v>0.180264473428723</v>
      </c>
      <c r="AA16" s="123" t="n">
        <f aca="false">AA17/$AB$17</f>
        <v>0.251804314344083</v>
      </c>
      <c r="AB16" s="123" t="n">
        <f aca="false">AB17/$AB$17</f>
        <v>1</v>
      </c>
      <c r="AC16" s="52"/>
      <c r="AMH16" s="0"/>
      <c r="AMI16" s="0"/>
      <c r="AMJ16" s="0"/>
    </row>
    <row r="17" s="120" customFormat="true" ht="17" hidden="false" customHeight="true" outlineLevel="0" collapsed="false">
      <c r="A17" s="115"/>
      <c r="B17" s="116"/>
      <c r="C17" s="117"/>
      <c r="D17" s="126" t="s">
        <v>86</v>
      </c>
      <c r="E17" s="101" t="n">
        <f aca="false">SUM(E20:E25)</f>
        <v>368467411.94</v>
      </c>
      <c r="F17" s="101" t="n">
        <f aca="false">SUM(F20:F25)</f>
        <v>199445104</v>
      </c>
      <c r="G17" s="101" t="n">
        <f aca="false">SUM(G20:G25)</f>
        <v>1058885008</v>
      </c>
      <c r="H17" s="101" t="n">
        <f aca="false">SUM(H20:H25)</f>
        <v>1354907651.85</v>
      </c>
      <c r="I17" s="101" t="n">
        <f aca="false">SUM(I20:I25)</f>
        <v>1143374525.08</v>
      </c>
      <c r="J17" s="101" t="n">
        <f aca="false">SUM(J20:J25)</f>
        <v>1369557057.07</v>
      </c>
      <c r="K17" s="101" t="n">
        <f aca="false">SUM(E17:J17)</f>
        <v>5494636757.94</v>
      </c>
      <c r="L17" s="101" t="n">
        <f aca="false">SUM(L20:L25)</f>
        <v>125514219509.01</v>
      </c>
      <c r="M17" s="124"/>
      <c r="U17" s="126" t="s">
        <v>99</v>
      </c>
      <c r="V17" s="101" t="n">
        <f aca="false">SUM(V20:V25)</f>
        <v>37235987.9696983</v>
      </c>
      <c r="W17" s="101" t="n">
        <f aca="false">SUM(W20:W25)</f>
        <v>15168271.8829893</v>
      </c>
      <c r="X17" s="101" t="n">
        <f aca="false">SUM(X20:X25)</f>
        <v>129708802.945202</v>
      </c>
      <c r="Y17" s="101" t="n">
        <f aca="false">SUM(Y20:Y25)</f>
        <v>136482104.376725</v>
      </c>
      <c r="Z17" s="101" t="n">
        <f aca="false">SUM(Z20:Z25)</f>
        <v>101123848.823954</v>
      </c>
      <c r="AA17" s="101" t="n">
        <f aca="false">SUM(AA20:AA25)</f>
        <v>141255905.462808</v>
      </c>
      <c r="AB17" s="127" t="n">
        <f aca="false">SUM(AB20:AB25)</f>
        <v>560974921.461377</v>
      </c>
      <c r="AC17" s="127" t="n">
        <f aca="false">SUM(AC20:AC25)</f>
        <v>11685945722.3521</v>
      </c>
      <c r="AD17" s="128" t="s">
        <v>100</v>
      </c>
      <c r="AMH17" s="0"/>
      <c r="AMI17" s="0"/>
      <c r="AMJ17" s="0"/>
    </row>
    <row r="18" s="120" customFormat="true" ht="18.75" hidden="false" customHeight="true" outlineLevel="0" collapsed="false">
      <c r="A18" s="115"/>
      <c r="B18" s="116"/>
      <c r="C18" s="117"/>
      <c r="D18" s="129" t="s">
        <v>87</v>
      </c>
      <c r="E18" s="107" t="n">
        <f aca="false">E17*$O$15/1000</f>
        <v>1851241.68882188</v>
      </c>
      <c r="F18" s="107" t="n">
        <f aca="false">F17*$O$15/1000</f>
        <v>1002045.44334667</v>
      </c>
      <c r="G18" s="107" t="n">
        <f aca="false">G17*$O$15/1000</f>
        <v>5320014.76102667</v>
      </c>
      <c r="H18" s="107" t="n">
        <f aca="false">H17*$O$15/1000</f>
        <v>6807281.86083638</v>
      </c>
      <c r="I18" s="107" t="n">
        <f aca="false">I17*$O$15/1000</f>
        <v>5744504.17642277</v>
      </c>
      <c r="J18" s="107" t="n">
        <f aca="false">J17*$O$15/1000</f>
        <v>6880882.91422919</v>
      </c>
      <c r="K18" s="107" t="n">
        <f aca="false">K17*$O$15/1000</f>
        <v>27605970.8446836</v>
      </c>
      <c r="L18" s="107" t="n">
        <f aca="false">L17*$O$15/1000</f>
        <v>630604357.849851</v>
      </c>
      <c r="M18" s="124"/>
      <c r="U18" s="126" t="s">
        <v>101</v>
      </c>
      <c r="V18" s="101" t="n">
        <f aca="false">V17*0.086/1000</f>
        <v>3202.29496539405</v>
      </c>
      <c r="W18" s="101" t="n">
        <f aca="false">W17*0.086/1000</f>
        <v>1304.47138193708</v>
      </c>
      <c r="X18" s="101" t="n">
        <f aca="false">X17*0.086/1000</f>
        <v>11154.9570532874</v>
      </c>
      <c r="Y18" s="101" t="n">
        <f aca="false">Y17*0.086/1000</f>
        <v>11737.4609763983</v>
      </c>
      <c r="Z18" s="101" t="n">
        <f aca="false">Z17*0.086/1000</f>
        <v>8696.65099886006</v>
      </c>
      <c r="AA18" s="101" t="n">
        <f aca="false">AA17*0.086/1000</f>
        <v>12148.0078698015</v>
      </c>
      <c r="AB18" s="127" t="n">
        <f aca="false">AB17*0.086/1000</f>
        <v>48243.8432456784</v>
      </c>
      <c r="AC18" s="127" t="n">
        <f aca="false">AC17*0.086/1000</f>
        <v>1004991.33212228</v>
      </c>
      <c r="AD18" s="130" t="s">
        <v>102</v>
      </c>
      <c r="AE18" s="0"/>
      <c r="AF18" s="0"/>
      <c r="AMH18" s="0"/>
      <c r="AMI18" s="0"/>
      <c r="AMJ18" s="0"/>
    </row>
    <row r="19" s="120" customFormat="true" ht="17" hidden="false" customHeight="true" outlineLevel="0" collapsed="false">
      <c r="A19" s="115"/>
      <c r="B19" s="116"/>
      <c r="C19" s="117"/>
      <c r="D19" s="131"/>
      <c r="E19" s="132"/>
      <c r="F19" s="132"/>
      <c r="G19" s="132"/>
      <c r="H19" s="132"/>
      <c r="I19" s="132"/>
      <c r="J19" s="132"/>
      <c r="K19" s="132"/>
      <c r="L19" s="133"/>
      <c r="M19" s="124"/>
      <c r="AMH19" s="0"/>
      <c r="AMI19" s="0"/>
      <c r="AMJ19" s="0"/>
    </row>
    <row r="20" s="120" customFormat="true" ht="17" hidden="false" customHeight="true" outlineLevel="0" collapsed="false">
      <c r="A20" s="115"/>
      <c r="B20" s="134" t="n">
        <f aca="false">COUNTIF($A$29:$A$560,"Agriculture")</f>
        <v>49</v>
      </c>
      <c r="C20" s="117" t="s">
        <v>103</v>
      </c>
      <c r="D20" s="135" t="s">
        <v>104</v>
      </c>
      <c r="E20" s="136" t="n">
        <f aca="false">SUMIFS(E29:E560,$A$29:$A$560,"Agriculture")</f>
        <v>95498294.9</v>
      </c>
      <c r="F20" s="136" t="n">
        <f aca="false">SUMIFS(F29:F560,$A$29:$A$560,"Agriculture")</f>
        <v>0</v>
      </c>
      <c r="G20" s="136" t="n">
        <f aca="false">SUMIFS(G29:G560,$A$29:$A$560,"Agriculture")</f>
        <v>0</v>
      </c>
      <c r="H20" s="136" t="n">
        <f aca="false">SUMIFS(H29:H560,$A$29:$A$560,"Agriculture")</f>
        <v>114595479</v>
      </c>
      <c r="I20" s="136" t="n">
        <f aca="false">SUMIFS(I29:I560,$A$29:$A$560,"Agriculture")</f>
        <v>0</v>
      </c>
      <c r="J20" s="136" t="n">
        <f aca="false">SUMIFS(J29:J560,$A$29:$A$560,"Agriculture")</f>
        <v>9080934</v>
      </c>
      <c r="K20" s="137" t="n">
        <f aca="false">SUMIFS(K29:K560,$A$29:$A$560,"Agriculture")</f>
        <v>219174707.9</v>
      </c>
      <c r="L20" s="136" t="n">
        <f aca="false">SUMIFS(L29:L560,$A$29:$A$560,"Agriculture")</f>
        <v>3885316924.41</v>
      </c>
      <c r="M20" s="138" t="n">
        <f aca="false">K20*$O$15/1000</f>
        <v>1101170.26160758</v>
      </c>
      <c r="N20" s="138" t="n">
        <f aca="false">L20*$O$15/1000</f>
        <v>19520479.7810566</v>
      </c>
      <c r="P20" s="139" t="n">
        <f aca="false">K20/$K$17</f>
        <v>0.03988884389551</v>
      </c>
      <c r="Q20" s="140" t="n">
        <f aca="false">RANK(P20,$P$20:$P$25)</f>
        <v>5</v>
      </c>
      <c r="R20" s="141" t="n">
        <f aca="false">L20/$L$17</f>
        <v>0.0309551932809581</v>
      </c>
      <c r="S20" s="140" t="n">
        <f aca="false">RANK(R20,$R$20:$R$25)</f>
        <v>5</v>
      </c>
      <c r="U20" s="135" t="s">
        <v>104</v>
      </c>
      <c r="V20" s="136" t="n">
        <f aca="false">SUMIFS(V29:V560,$A$29:$A$560,"Agriculture")</f>
        <v>8684275.9236423</v>
      </c>
      <c r="W20" s="136" t="n">
        <f aca="false">SUMIFS(W29:W560,$A$29:$A$560,"Agriculture")</f>
        <v>0</v>
      </c>
      <c r="X20" s="136" t="n">
        <f aca="false">SUMIFS(X29:X560,$A$29:$A$560,"Agriculture")</f>
        <v>0</v>
      </c>
      <c r="Y20" s="136" t="n">
        <f aca="false">SUMIFS(Y29:Y560,$A$29:$A$560,"Agriculture")</f>
        <v>11571441.3140424</v>
      </c>
      <c r="Z20" s="136" t="n">
        <f aca="false">SUMIFS(Z29:Z560,$A$29:$A$560,"Agriculture")</f>
        <v>0</v>
      </c>
      <c r="AA20" s="136" t="n">
        <f aca="false">SUMIFS(AA29:AA560,$A$29:$A$560,"Agriculture")</f>
        <v>1884527.22414374</v>
      </c>
      <c r="AB20" s="137" t="n">
        <f aca="false">SUMIFS(AB29:AB560,$A$29:$A$560,"Agriculture")</f>
        <v>22140244.4618285</v>
      </c>
      <c r="AC20" s="136" t="n">
        <f aca="false">SUMIFS(AC29:AC560,$A$29:$A$560,"Agriculture")</f>
        <v>349814127.034643</v>
      </c>
      <c r="AMH20" s="0"/>
      <c r="AMI20" s="0"/>
      <c r="AMJ20" s="0"/>
    </row>
    <row r="21" s="120" customFormat="true" ht="17" hidden="false" customHeight="true" outlineLevel="0" collapsed="false">
      <c r="A21" s="115"/>
      <c r="B21" s="134" t="n">
        <f aca="false">COUNTIF($A$29:$A$560,"Résidentiel")</f>
        <v>140</v>
      </c>
      <c r="C21" s="117" t="s">
        <v>103</v>
      </c>
      <c r="D21" s="142" t="s">
        <v>105</v>
      </c>
      <c r="E21" s="143" t="n">
        <f aca="false">SUMIFS(E29:E560,$A$29:$A$560,"Résidentiel")</f>
        <v>46525641</v>
      </c>
      <c r="F21" s="143" t="n">
        <f aca="false">SUMIFS(F29:F560,$A$29:$A$560,"Résidentiel")</f>
        <v>77796085.72</v>
      </c>
      <c r="G21" s="143" t="n">
        <f aca="false">SUMIFS(G29:G560,$A$29:$A$560,"Résidentiel")</f>
        <v>341059648.65</v>
      </c>
      <c r="H21" s="143" t="n">
        <f aca="false">SUMIFS(H29:H560,$A$29:$A$560,"Résidentiel")</f>
        <v>556062233.92</v>
      </c>
      <c r="I21" s="143" t="n">
        <f aca="false">SUMIFS(I29:I560,$A$29:$A$560,"Résidentiel")</f>
        <v>331815197</v>
      </c>
      <c r="J21" s="143" t="n">
        <f aca="false">SUMIFS(J29:J560,$A$29:$A$560,"Résidentiel")</f>
        <v>345471914.1</v>
      </c>
      <c r="K21" s="144" t="n">
        <f aca="false">SUMIFS(K29:K560,$A$29:$A$560,"Résidentiel")</f>
        <v>1698728320.39</v>
      </c>
      <c r="L21" s="143" t="n">
        <f aca="false">SUMIFS(L29:L560,$A$29:$A$560,"Résidentiel")</f>
        <v>53786752258.87</v>
      </c>
      <c r="M21" s="145" t="n">
        <f aca="false">K21*$O$15/1000</f>
        <v>8534694.20302609</v>
      </c>
      <c r="N21" s="145" t="n">
        <f aca="false">L21*$O$15/1000</f>
        <v>270233607.807273</v>
      </c>
      <c r="P21" s="146" t="n">
        <f aca="false">K21/$K$17</f>
        <v>0.309161168467644</v>
      </c>
      <c r="Q21" s="147" t="n">
        <f aca="false">RANK(P21,$P$20:$P$25)</f>
        <v>2</v>
      </c>
      <c r="R21" s="148" t="n">
        <f aca="false">L21/$L$17</f>
        <v>0.428531145469211</v>
      </c>
      <c r="S21" s="149" t="n">
        <f aca="false">RANK(R21,$R$20:$R$25)</f>
        <v>1</v>
      </c>
      <c r="U21" s="142" t="s">
        <v>105</v>
      </c>
      <c r="V21" s="143" t="n">
        <f aca="false">SUMIFS(V29:V560,$A$29:$A$560,"Résidentiel")</f>
        <v>2920178.87859645</v>
      </c>
      <c r="W21" s="143" t="n">
        <f aca="false">SUMIFS(W29:W560,$A$29:$A$560,"Résidentiel")</f>
        <v>4725786.38757812</v>
      </c>
      <c r="X21" s="143" t="n">
        <f aca="false">SUMIFS(X29:X560,$A$29:$A$560,"Résidentiel")</f>
        <v>22938363.2044515</v>
      </c>
      <c r="Y21" s="143" t="n">
        <f aca="false">SUMIFS(Y29:Y560,$A$29:$A$560,"Résidentiel")</f>
        <v>33729204.6077922</v>
      </c>
      <c r="Z21" s="143" t="n">
        <f aca="false">SUMIFS(Z29:Z560,$A$29:$A$560,"Résidentiel")</f>
        <v>21889979.2128775</v>
      </c>
      <c r="AA21" s="143" t="n">
        <f aca="false">SUMIFS(AA29:AA560,$A$29:$A$560,"Résidentiel")</f>
        <v>21098550.4189698</v>
      </c>
      <c r="AB21" s="144" t="n">
        <f aca="false">SUMIFS(AB29:AB560,$A$29:$A$560,"Résidentiel")</f>
        <v>107302062.710266</v>
      </c>
      <c r="AC21" s="143" t="n">
        <f aca="false">SUMIFS(AC29:AC560,$A$29:$A$560,"Résidentiel")</f>
        <v>3462343439.57875</v>
      </c>
      <c r="AMH21" s="0"/>
      <c r="AMI21" s="0"/>
      <c r="AMJ21" s="0"/>
    </row>
    <row r="22" s="120" customFormat="true" ht="17" hidden="false" customHeight="true" outlineLevel="0" collapsed="false">
      <c r="A22" s="115"/>
      <c r="B22" s="134" t="n">
        <f aca="false">COUNTIF($A$29:$A$560,"Tertiaire")</f>
        <v>174</v>
      </c>
      <c r="C22" s="117" t="s">
        <v>103</v>
      </c>
      <c r="D22" s="150" t="s">
        <v>106</v>
      </c>
      <c r="E22" s="151" t="n">
        <f aca="false">SUMIFS(E29:E560,$A$29:$A$560,"Tertiaire")</f>
        <v>56505709</v>
      </c>
      <c r="F22" s="151" t="n">
        <f aca="false">SUMIFS(F29:F560,$A$29:$A$560,"Tertiaire")</f>
        <v>70584445</v>
      </c>
      <c r="G22" s="151" t="n">
        <f aca="false">SUMIFS(G29:G560,$A$29:$A$560,"Tertiaire")</f>
        <v>184333535.08</v>
      </c>
      <c r="H22" s="151" t="n">
        <f aca="false">SUMIFS(H29:H560,$A$29:$A$560,"Tertiaire")</f>
        <v>248762840.74</v>
      </c>
      <c r="I22" s="151" t="n">
        <f aca="false">SUMIFS(I29:I560,$A$29:$A$560,"Tertiaire")</f>
        <v>179980191.81</v>
      </c>
      <c r="J22" s="151" t="n">
        <f aca="false">SUMIFS(J29:J560,$A$29:$A$560,"Tertiaire")</f>
        <v>74999750.84</v>
      </c>
      <c r="K22" s="152" t="n">
        <f aca="false">SUMIFS(K29:K560,$A$29:$A$560,"Tertiaire")</f>
        <v>815166472.47</v>
      </c>
      <c r="L22" s="151" t="n">
        <f aca="false">SUMIFS(L29:L560,$A$29:$A$560,"Tertiaire")</f>
        <v>10696876747.41</v>
      </c>
      <c r="M22" s="153" t="n">
        <f aca="false">K22*$O$15/1000</f>
        <v>4095532.21876802</v>
      </c>
      <c r="N22" s="154" t="n">
        <f aca="false">L22*$O$15/1000</f>
        <v>53742891.5917791</v>
      </c>
      <c r="P22" s="155" t="n">
        <f aca="false">K22/$K$17</f>
        <v>0.148356753754841</v>
      </c>
      <c r="Q22" s="156" t="n">
        <f aca="false">RANK(P22,$P$20:$P$25)</f>
        <v>3</v>
      </c>
      <c r="R22" s="157" t="n">
        <f aca="false">L22/$L$17</f>
        <v>0.0852244214978537</v>
      </c>
      <c r="S22" s="158" t="n">
        <f aca="false">RANK(R22,$R$20:$R$25)</f>
        <v>3</v>
      </c>
      <c r="U22" s="150" t="s">
        <v>106</v>
      </c>
      <c r="V22" s="151" t="n">
        <f aca="false">SUMIFS(V29:V560,$A$29:$A$560,"Tertiaire")</f>
        <v>4578404.97841012</v>
      </c>
      <c r="W22" s="151" t="n">
        <f aca="false">SUMIFS(W29:W560,$A$29:$A$560,"Tertiaire")</f>
        <v>4184870.64261302</v>
      </c>
      <c r="X22" s="151" t="n">
        <f aca="false">SUMIFS(X29:X560,$A$29:$A$560,"Tertiaire")</f>
        <v>12082807.7426228</v>
      </c>
      <c r="Y22" s="151" t="n">
        <f aca="false">SUMIFS(Y29:Y560,$A$29:$A$560,"Tertiaire")</f>
        <v>17754332.2514639</v>
      </c>
      <c r="Z22" s="151" t="n">
        <f aca="false">SUMIFS(Z29:Z560,$A$29:$A$560,"Tertiaire")</f>
        <v>7218427.03010752</v>
      </c>
      <c r="AA22" s="151" t="n">
        <f aca="false">SUMIFS(AA29:AA560,$A$29:$A$560,"Tertiaire")</f>
        <v>6324267.06204334</v>
      </c>
      <c r="AB22" s="152" t="n">
        <f aca="false">SUMIFS(AB29:AB560,$A$29:$A$560,"Tertiaire")</f>
        <v>52143109.7072608</v>
      </c>
      <c r="AC22" s="151" t="n">
        <f aca="false">SUMIFS(AC29:AC560,$A$29:$A$560,"Tertiaire")</f>
        <v>763585468.391777</v>
      </c>
      <c r="AMH22" s="0"/>
      <c r="AMI22" s="0"/>
      <c r="AMJ22" s="0"/>
    </row>
    <row r="23" s="120" customFormat="true" ht="17" hidden="false" customHeight="true" outlineLevel="0" collapsed="false">
      <c r="A23" s="115"/>
      <c r="B23" s="134" t="n">
        <f aca="false">COUNTIF($A$29:$A$560,"Industrie")</f>
        <v>80</v>
      </c>
      <c r="C23" s="117" t="s">
        <v>103</v>
      </c>
      <c r="D23" s="159" t="s">
        <v>107</v>
      </c>
      <c r="E23" s="160" t="n">
        <f aca="false">SUMIFS(E29:E560,$A$29:$A$560,"Industrie")</f>
        <v>168682962</v>
      </c>
      <c r="F23" s="160" t="n">
        <f aca="false">SUMIFS(F29:F560,$A$29:$A$560,"Industrie")</f>
        <v>49054000</v>
      </c>
      <c r="G23" s="160" t="n">
        <f aca="false">SUMIFS(G29:G560,$A$29:$A$560,"Industrie")</f>
        <v>486903380</v>
      </c>
      <c r="H23" s="160" t="n">
        <f aca="false">SUMIFS(H29:H560,$A$29:$A$560,"Industrie")</f>
        <v>322583850</v>
      </c>
      <c r="I23" s="160" t="n">
        <f aca="false">SUMIFS(I29:I560,$A$29:$A$560,"Industrie")</f>
        <v>595028900</v>
      </c>
      <c r="J23" s="160" t="n">
        <f aca="false">SUMIFS(J29:J560,$A$29:$A$560,"Industrie")</f>
        <v>817513810</v>
      </c>
      <c r="K23" s="161" t="n">
        <f aca="false">SUMIFS(K29:K560,$A$29:$A$560,"Industrie")</f>
        <v>2439766902</v>
      </c>
      <c r="L23" s="160" t="n">
        <f aca="false">SUMIFS(L29:L560,$A$29:$A$560,"Industrie")</f>
        <v>47593661003</v>
      </c>
      <c r="M23" s="162" t="n">
        <f aca="false">K23*$O$15/1000</f>
        <v>12257795.543465</v>
      </c>
      <c r="N23" s="162" t="n">
        <f aca="false">L23*$O$15/1000</f>
        <v>239118485.155906</v>
      </c>
      <c r="P23" s="163" t="n">
        <f aca="false">K23/$K$17</f>
        <v>0.444026968384111</v>
      </c>
      <c r="Q23" s="164" t="n">
        <f aca="false">RANK(P23,$P$20:$P$25)</f>
        <v>1</v>
      </c>
      <c r="R23" s="165" t="n">
        <f aca="false">L23/$L$17</f>
        <v>0.379189395346425</v>
      </c>
      <c r="S23" s="166" t="n">
        <f aca="false">RANK(R23,$R$20:$R$25)</f>
        <v>2</v>
      </c>
      <c r="U23" s="159" t="s">
        <v>107</v>
      </c>
      <c r="V23" s="160" t="n">
        <f aca="false">SUMIFS(V29:V560,$A$29:$A$560,"Industrie")</f>
        <v>19842108.3873887</v>
      </c>
      <c r="W23" s="160" t="n">
        <f aca="false">SUMIFS(W29:W560,$A$29:$A$560,"Industrie")</f>
        <v>4264882.42364392</v>
      </c>
      <c r="X23" s="160" t="n">
        <f aca="false">SUMIFS(X29:X560,$A$29:$A$560,"Industrie")</f>
        <v>70781571.092864</v>
      </c>
      <c r="Y23" s="160" t="n">
        <f aca="false">SUMIFS(Y29:Y560,$A$29:$A$560,"Industrie")</f>
        <v>44770846.3118929</v>
      </c>
      <c r="Z23" s="160" t="n">
        <f aca="false">SUMIFS(Z29:Z560,$A$29:$A$560,"Industrie")</f>
        <v>55833075.6569248</v>
      </c>
      <c r="AA23" s="160" t="n">
        <f aca="false">SUMIFS(AA29:AA560,$A$29:$A$560,"Industrie")</f>
        <v>87319322.8924408</v>
      </c>
      <c r="AB23" s="161" t="n">
        <f aca="false">SUMIFS(AB29:AB560,$A$29:$A$560,"Industrie")</f>
        <v>282811806.765155</v>
      </c>
      <c r="AC23" s="160" t="n">
        <f aca="false">SUMIFS(AC29:AC560,$A$29:$A$560,"Industrie")</f>
        <v>5194841079.08179</v>
      </c>
      <c r="AMH23" s="0"/>
      <c r="AMI23" s="0"/>
      <c r="AMJ23" s="0"/>
    </row>
    <row r="24" s="120" customFormat="true" ht="17" hidden="false" customHeight="true" outlineLevel="0" collapsed="false">
      <c r="A24" s="115"/>
      <c r="B24" s="134" t="n">
        <f aca="false">COUNTIF($A$29:$A$560,"Réseaux")</f>
        <v>29</v>
      </c>
      <c r="C24" s="117" t="s">
        <v>103</v>
      </c>
      <c r="D24" s="167" t="s">
        <v>108</v>
      </c>
      <c r="E24" s="168" t="n">
        <f aca="false">SUMIFS(E29:E560,$A$29:$A$560,"Réseaux")</f>
        <v>0</v>
      </c>
      <c r="F24" s="168" t="n">
        <f aca="false">SUMIFS(F29:F560,$A$29:$A$560,"Réseaux")</f>
        <v>0</v>
      </c>
      <c r="G24" s="168" t="n">
        <f aca="false">SUMIFS(G29:G560,$A$29:$A$560,"Réseaux")</f>
        <v>21751240</v>
      </c>
      <c r="H24" s="168" t="n">
        <f aca="false">SUMIFS(H29:H560,$A$29:$A$560,"Réseaux")</f>
        <v>0</v>
      </c>
      <c r="I24" s="168" t="n">
        <f aca="false">SUMIFS(I29:I560,$A$29:$A$560,"Réseaux")</f>
        <v>702000</v>
      </c>
      <c r="J24" s="168" t="n">
        <f aca="false">SUMIFS(J29:J560,$A$29:$A$560,"Réseaux")</f>
        <v>0</v>
      </c>
      <c r="K24" s="169" t="n">
        <f aca="false">SUMIFS(K29:K560,$A$29:$A$560,"Réseaux")</f>
        <v>22453240</v>
      </c>
      <c r="L24" s="168" t="n">
        <f aca="false">SUMIFS(L29:L560,$A$29:$A$560,"Réseaux")</f>
        <v>2989645747.95</v>
      </c>
      <c r="M24" s="170" t="n">
        <f aca="false">K24*$O$15/1000</f>
        <v>112808.819966667</v>
      </c>
      <c r="N24" s="170" t="n">
        <f aca="false">L24*$O$15/1000</f>
        <v>15020478.5119921</v>
      </c>
      <c r="P24" s="171" t="n">
        <f aca="false">K24/$K$17</f>
        <v>0.0040863920563182</v>
      </c>
      <c r="Q24" s="172" t="n">
        <f aca="false">RANK(P24,$P$20:$P$25)</f>
        <v>6</v>
      </c>
      <c r="R24" s="173" t="n">
        <f aca="false">L24/$L$17</f>
        <v>0.0238191796885244</v>
      </c>
      <c r="S24" s="174" t="n">
        <f aca="false">RANK(R24,$R$20:$R$25)</f>
        <v>6</v>
      </c>
      <c r="U24" s="167" t="s">
        <v>108</v>
      </c>
      <c r="V24" s="168" t="n">
        <f aca="false">SUMIFS(V29:V560,$A$29:$A$560,"Réseaux")</f>
        <v>0</v>
      </c>
      <c r="W24" s="168" t="n">
        <f aca="false">SUMIFS(W29:W560,$A$29:$A$560,"Réseaux")</f>
        <v>0</v>
      </c>
      <c r="X24" s="168" t="n">
        <f aca="false">SUMIFS(X29:X560,$A$29:$A$560,"Réseaux")</f>
        <v>1215642.76823373</v>
      </c>
      <c r="Y24" s="168" t="n">
        <f aca="false">SUMIFS(Y29:Y560,$A$29:$A$560,"Réseaux")</f>
        <v>0</v>
      </c>
      <c r="Z24" s="168" t="n">
        <f aca="false">SUMIFS(Z29:Z560,$A$29:$A$560,"Réseaux")</f>
        <v>39035.3169152213</v>
      </c>
      <c r="AA24" s="168" t="n">
        <f aca="false">SUMIFS(AA29:AA560,$A$29:$A$560,"Réseaux")</f>
        <v>0</v>
      </c>
      <c r="AB24" s="169" t="n">
        <f aca="false">SUMIFS(AB29:AB560,$A$29:$A$560,"Réseaux")</f>
        <v>1254678.08514895</v>
      </c>
      <c r="AC24" s="168" t="n">
        <f aca="false">SUMIFS(AC29:AC560,$A$29:$A$560,"Réseaux")</f>
        <v>199048967.799935</v>
      </c>
      <c r="AMH24" s="0"/>
      <c r="AMI24" s="0"/>
      <c r="AMJ24" s="0"/>
    </row>
    <row r="25" s="120" customFormat="true" ht="17" hidden="false" customHeight="true" outlineLevel="0" collapsed="false">
      <c r="A25" s="115"/>
      <c r="B25" s="134" t="n">
        <f aca="false">COUNTIF($A$29:$A$560,"Transports")</f>
        <v>60</v>
      </c>
      <c r="C25" s="117" t="s">
        <v>103</v>
      </c>
      <c r="D25" s="175" t="s">
        <v>109</v>
      </c>
      <c r="E25" s="176" t="n">
        <f aca="false">SUMIFS(E29:E560,$A$29:$A$560,"Transports")</f>
        <v>1254805.04</v>
      </c>
      <c r="F25" s="176" t="n">
        <f aca="false">SUMIFS(F29:F560,$A$29:$A$560,"Transports")</f>
        <v>2010573.28</v>
      </c>
      <c r="G25" s="176" t="n">
        <f aca="false">SUMIFS(G29:G560,$A$29:$A$560,"Transports")</f>
        <v>24837204.27</v>
      </c>
      <c r="H25" s="176" t="n">
        <f aca="false">SUMIFS(H29:H560,$A$29:$A$560,"Transports")</f>
        <v>112903248.19</v>
      </c>
      <c r="I25" s="176" t="n">
        <f aca="false">SUMIFS(I29:I560,$A$29:$A$560,"Transports")</f>
        <v>35848236.27</v>
      </c>
      <c r="J25" s="176" t="n">
        <f aca="false">SUMIFS(J29:J560,$A$29:$A$560,"Transports")</f>
        <v>122490648.13</v>
      </c>
      <c r="K25" s="177" t="n">
        <f aca="false">SUMIFS(K29:K560,$A$29:$A$560,"Transports")</f>
        <v>299344715.18</v>
      </c>
      <c r="L25" s="176" t="n">
        <f aca="false">SUMIFS(L29:L560,$A$29:$A$560,"Transports")</f>
        <v>6561966827.37</v>
      </c>
      <c r="M25" s="178" t="n">
        <f aca="false">K25*$O$15/1000</f>
        <v>1503957.73985018</v>
      </c>
      <c r="N25" s="178" t="n">
        <f aca="false">L25*$O$15/1000</f>
        <v>32968415.0018448</v>
      </c>
      <c r="P25" s="179" t="n">
        <f aca="false">K25/$K$17</f>
        <v>0.0544794366520104</v>
      </c>
      <c r="Q25" s="180" t="n">
        <f aca="false">RANK(P25,$P$20:$P$25)</f>
        <v>4</v>
      </c>
      <c r="R25" s="181" t="n">
        <f aca="false">L25/$L$17</f>
        <v>0.052280664717028</v>
      </c>
      <c r="S25" s="182" t="n">
        <f aca="false">RANK(R25,$R$20:$R$25)</f>
        <v>4</v>
      </c>
      <c r="U25" s="175" t="s">
        <v>109</v>
      </c>
      <c r="V25" s="176" t="n">
        <f aca="false">SUMIFS(V29:V560,$A$29:$A$560,"Transports")</f>
        <v>1211019.80166069</v>
      </c>
      <c r="W25" s="176" t="n">
        <f aca="false">SUMIFS(W29:W560,$A$29:$A$560,"Transports")</f>
        <v>1992732.42915428</v>
      </c>
      <c r="X25" s="176" t="n">
        <f aca="false">SUMIFS(X29:X560,$A$29:$A$560,"Transports")</f>
        <v>22690418.1370302</v>
      </c>
      <c r="Y25" s="176" t="n">
        <f aca="false">SUMIFS(Y29:Y560,$A$29:$A$560,"Transports")</f>
        <v>28656279.8915334</v>
      </c>
      <c r="Z25" s="176" t="n">
        <f aca="false">SUMIFS(Z29:Z560,$A$29:$A$560,"Transports")</f>
        <v>16143331.6071291</v>
      </c>
      <c r="AA25" s="176" t="n">
        <f aca="false">SUMIFS(AA29:AA560,$A$29:$A$560,"Transports")</f>
        <v>24629237.8652099</v>
      </c>
      <c r="AB25" s="177" t="n">
        <f aca="false">SUMIFS(AB29:AB560,$A$29:$A$560,"Transports")</f>
        <v>95323019.7317177</v>
      </c>
      <c r="AC25" s="176" t="n">
        <f aca="false">SUMIFS(AC29:AC560,$A$29:$A$560,"Transports")</f>
        <v>1716312640.46516</v>
      </c>
      <c r="AMH25" s="0"/>
      <c r="AMI25" s="0"/>
      <c r="AMJ25" s="0"/>
    </row>
    <row r="26" s="120" customFormat="true" ht="17" hidden="false" customHeight="true" outlineLevel="0" collapsed="false">
      <c r="A26" s="115"/>
      <c r="B26" s="134" t="n">
        <v>11</v>
      </c>
      <c r="C26" s="117" t="s">
        <v>103</v>
      </c>
      <c r="D26" s="183" t="s">
        <v>110</v>
      </c>
      <c r="E26" s="184" t="n">
        <f aca="false">E575</f>
        <v>2591200</v>
      </c>
      <c r="F26" s="184" t="n">
        <f aca="false">F575</f>
        <v>104526040</v>
      </c>
      <c r="G26" s="184" t="n">
        <f aca="false">G575</f>
        <v>3285400</v>
      </c>
      <c r="H26" s="184" t="n">
        <f aca="false">H575</f>
        <v>10652254</v>
      </c>
      <c r="I26" s="184" t="n">
        <f aca="false">I575</f>
        <v>8200100</v>
      </c>
      <c r="J26" s="184" t="n">
        <f aca="false">J575</f>
        <v>11833454</v>
      </c>
      <c r="K26" s="185" t="n">
        <f aca="false">K575</f>
        <v>141088448</v>
      </c>
      <c r="L26" s="184" t="n">
        <f aca="false">L575</f>
        <v>2658796300</v>
      </c>
      <c r="M26" s="186" t="n">
        <f aca="false">K26*$O$15/1000</f>
        <v>708851.877493333</v>
      </c>
      <c r="N26" s="186" t="n">
        <f aca="false">L26*$O$15/1000</f>
        <v>13358235.7439167</v>
      </c>
      <c r="P26" s="187"/>
      <c r="Q26" s="188"/>
      <c r="R26" s="189"/>
      <c r="S26" s="190"/>
      <c r="U26" s="183" t="s">
        <v>110</v>
      </c>
      <c r="V26" s="184" t="n">
        <f aca="false">SUM(V564:V574)</f>
        <v>169110.41210726</v>
      </c>
      <c r="W26" s="184" t="n">
        <f aca="false">SUM(W564:W574)</f>
        <v>8078787.5236279</v>
      </c>
      <c r="X26" s="184" t="n">
        <f aca="false">SUM(X564:X574)</f>
        <v>245248.747100721</v>
      </c>
      <c r="Y26" s="184" t="n">
        <f aca="false">SUM(Y564:Y574)</f>
        <v>793524.739977748</v>
      </c>
      <c r="Z26" s="184" t="n">
        <f aca="false">SUM(Z564:Z574)</f>
        <v>584176.129981117</v>
      </c>
      <c r="AA26" s="184" t="n">
        <f aca="false">SUM(AA564:AA574)</f>
        <v>741424.426572095</v>
      </c>
      <c r="AB26" s="185" t="n">
        <f aca="false">SUM(AB564:AB574)</f>
        <v>10612271.9793668</v>
      </c>
      <c r="AC26" s="184" t="n">
        <f aca="false">SUM(AC564:AC574)</f>
        <v>204335084.181338</v>
      </c>
      <c r="AMH26" s="0"/>
      <c r="AMI26" s="0"/>
      <c r="AMJ26" s="0"/>
    </row>
    <row r="27" s="120" customFormat="true" ht="17" hidden="false" customHeight="true" outlineLevel="0" collapsed="false">
      <c r="A27" s="115"/>
      <c r="B27" s="116"/>
      <c r="C27" s="117"/>
      <c r="D27" s="131"/>
      <c r="E27" s="191"/>
      <c r="F27" s="191"/>
      <c r="G27" s="191"/>
      <c r="H27" s="191"/>
      <c r="I27" s="191"/>
      <c r="J27" s="191"/>
      <c r="K27" s="191"/>
      <c r="L27" s="191"/>
      <c r="M27" s="124"/>
      <c r="U27" s="131"/>
      <c r="AMH27" s="0"/>
      <c r="AMI27" s="0"/>
      <c r="AMJ27" s="0"/>
    </row>
    <row r="28" customFormat="false" ht="49.5" hidden="false" customHeight="true" outlineLevel="0" collapsed="false">
      <c r="A28" s="192" t="s">
        <v>111</v>
      </c>
      <c r="B28" s="192" t="s">
        <v>112</v>
      </c>
      <c r="C28" s="192" t="s">
        <v>113</v>
      </c>
      <c r="D28" s="192" t="s">
        <v>114</v>
      </c>
      <c r="E28" s="52" t="s">
        <v>59</v>
      </c>
      <c r="F28" s="52" t="s">
        <v>60</v>
      </c>
      <c r="G28" s="52" t="s">
        <v>61</v>
      </c>
      <c r="H28" s="52" t="s">
        <v>62</v>
      </c>
      <c r="I28" s="52" t="s">
        <v>63</v>
      </c>
      <c r="J28" s="52" t="s">
        <v>64</v>
      </c>
      <c r="K28" s="52" t="s">
        <v>65</v>
      </c>
      <c r="L28" s="52" t="s">
        <v>67</v>
      </c>
      <c r="M28" s="55" t="s">
        <v>1339</v>
      </c>
      <c r="N28" s="55" t="s">
        <v>116</v>
      </c>
      <c r="O28" s="55"/>
      <c r="P28" s="193" t="s">
        <v>93</v>
      </c>
      <c r="Q28" s="194" t="s">
        <v>94</v>
      </c>
      <c r="R28" s="194" t="s">
        <v>93</v>
      </c>
      <c r="S28" s="193" t="s">
        <v>94</v>
      </c>
      <c r="U28" s="192" t="s">
        <v>117</v>
      </c>
      <c r="V28" s="52" t="s">
        <v>59</v>
      </c>
      <c r="W28" s="52" t="s">
        <v>60</v>
      </c>
      <c r="X28" s="52" t="s">
        <v>61</v>
      </c>
      <c r="Y28" s="52" t="s">
        <v>62</v>
      </c>
      <c r="Z28" s="52" t="s">
        <v>63</v>
      </c>
      <c r="AA28" s="52" t="s">
        <v>64</v>
      </c>
      <c r="AB28" s="52" t="s">
        <v>65</v>
      </c>
      <c r="AC28" s="52" t="s">
        <v>67</v>
      </c>
    </row>
    <row r="29" customFormat="false" ht="19.4" hidden="false" customHeight="false" outlineLevel="0" collapsed="false">
      <c r="A29" s="195" t="s">
        <v>118</v>
      </c>
      <c r="B29" s="195" t="s">
        <v>119</v>
      </c>
      <c r="C29" s="196" t="s">
        <v>120</v>
      </c>
      <c r="D29" s="197" t="s">
        <v>121</v>
      </c>
      <c r="E29" s="198" t="n">
        <v>0</v>
      </c>
      <c r="F29" s="198" t="n">
        <v>0</v>
      </c>
      <c r="G29" s="198" t="n">
        <v>0</v>
      </c>
      <c r="H29" s="198" t="n">
        <v>0</v>
      </c>
      <c r="I29" s="198" t="n">
        <v>0</v>
      </c>
      <c r="J29" s="198" t="n">
        <v>0</v>
      </c>
      <c r="K29" s="199" t="n">
        <f aca="false">SUM(E29:J29)</f>
        <v>0</v>
      </c>
      <c r="L29" s="198" t="n">
        <v>0</v>
      </c>
      <c r="M29" s="29"/>
      <c r="P29" s="200" t="n">
        <f aca="false">K29/$K$20</f>
        <v>0</v>
      </c>
      <c r="Q29" s="201" t="n">
        <f aca="false">RANK(P29,$P$29:$P$77)</f>
        <v>7</v>
      </c>
      <c r="R29" s="200" t="n">
        <f aca="false">L29/$L$20</f>
        <v>0</v>
      </c>
      <c r="S29" s="201" t="n">
        <f aca="false">RANK(R29,$R$29:$R$77)</f>
        <v>18</v>
      </c>
      <c r="U29" s="197" t="e">
        <f aca="false">VLOOKUP(D29,DVactu!$A$2:$D$198,4,0)</f>
        <v>#N/A</v>
      </c>
      <c r="V29" s="202" t="n">
        <f aca="false">IF(ISERROR(E29/$U29),0,E29/$U29)</f>
        <v>0</v>
      </c>
      <c r="W29" s="202" t="n">
        <f aca="false">IF(ISERROR(F29/$U29),0,F29/$U29)</f>
        <v>0</v>
      </c>
      <c r="X29" s="202" t="n">
        <f aca="false">IF(ISERROR(G29/$U29),0,G29/$U29)</f>
        <v>0</v>
      </c>
      <c r="Y29" s="202" t="n">
        <f aca="false">IF(ISERROR(H29/$U29),0,H29/$U29)</f>
        <v>0</v>
      </c>
      <c r="Z29" s="202" t="n">
        <f aca="false">IF(ISERROR(I29/$U29),0,I29/$U29)</f>
        <v>0</v>
      </c>
      <c r="AA29" s="202" t="n">
        <f aca="false">IF(ISERROR(J29/$U29),0,J29/$U29)</f>
        <v>0</v>
      </c>
      <c r="AB29" s="199" t="n">
        <f aca="false">SUM(V29:AA29)</f>
        <v>0</v>
      </c>
      <c r="AC29" s="202" t="n">
        <f aca="false">IF(ISERROR(L29/$U29),0,L29/$U29)</f>
        <v>0</v>
      </c>
    </row>
    <row r="30" customFormat="false" ht="12.8" hidden="false" customHeight="false" outlineLevel="0" collapsed="false">
      <c r="A30" s="195" t="s">
        <v>118</v>
      </c>
      <c r="B30" s="195" t="s">
        <v>119</v>
      </c>
      <c r="C30" s="196" t="s">
        <v>122</v>
      </c>
      <c r="D30" s="197" t="s">
        <v>123</v>
      </c>
      <c r="E30" s="198" t="n">
        <v>0</v>
      </c>
      <c r="F30" s="198" t="n">
        <v>0</v>
      </c>
      <c r="G30" s="198" t="n">
        <v>0</v>
      </c>
      <c r="H30" s="198" t="n">
        <v>0</v>
      </c>
      <c r="I30" s="198" t="n">
        <v>0</v>
      </c>
      <c r="J30" s="198" t="n">
        <v>0</v>
      </c>
      <c r="K30" s="199" t="n">
        <f aca="false">SUM(E30:J30)</f>
        <v>0</v>
      </c>
      <c r="L30" s="198" t="n">
        <v>0</v>
      </c>
      <c r="M30" s="29"/>
      <c r="P30" s="200" t="n">
        <f aca="false">K30/$K$20</f>
        <v>0</v>
      </c>
      <c r="Q30" s="201" t="n">
        <f aca="false">RANK(P30,$P$29:$P$77)</f>
        <v>7</v>
      </c>
      <c r="R30" s="200" t="n">
        <f aca="false">L30/$L$20</f>
        <v>0</v>
      </c>
      <c r="S30" s="201" t="n">
        <f aca="false">RANK(R30,$R$29:$R$77)</f>
        <v>18</v>
      </c>
      <c r="U30" s="197" t="e">
        <f aca="false">VLOOKUP(D30,DVactu!A3:D199,4,0)</f>
        <v>#N/A</v>
      </c>
      <c r="V30" s="202" t="n">
        <f aca="false">IF(ISERROR(E30/$U30),0,E30/$U30)</f>
        <v>0</v>
      </c>
      <c r="W30" s="202" t="n">
        <f aca="false">IF(ISERROR(F30/$U30),0,F30/$U30)</f>
        <v>0</v>
      </c>
      <c r="X30" s="202" t="n">
        <f aca="false">IF(ISERROR(G30/$U30),0,G30/$U30)</f>
        <v>0</v>
      </c>
      <c r="Y30" s="202" t="n">
        <f aca="false">IF(ISERROR(H30/$U30),0,H30/$U30)</f>
        <v>0</v>
      </c>
      <c r="Z30" s="202" t="n">
        <f aca="false">IF(ISERROR(I30/$U30),0,I30/$U30)</f>
        <v>0</v>
      </c>
      <c r="AA30" s="202" t="n">
        <f aca="false">IF(ISERROR(J30/$U30),0,J30/$U30)</f>
        <v>0</v>
      </c>
      <c r="AB30" s="199" t="n">
        <f aca="false">SUM(V30:AA30)</f>
        <v>0</v>
      </c>
      <c r="AC30" s="202" t="n">
        <f aca="false">IF(ISERROR(L30/$U30),0,L30/$U30)</f>
        <v>0</v>
      </c>
    </row>
    <row r="31" customFormat="false" ht="19.4" hidden="false" customHeight="false" outlineLevel="0" collapsed="false">
      <c r="A31" s="195" t="s">
        <v>118</v>
      </c>
      <c r="B31" s="195" t="s">
        <v>119</v>
      </c>
      <c r="C31" s="196" t="s">
        <v>124</v>
      </c>
      <c r="D31" s="197" t="s">
        <v>125</v>
      </c>
      <c r="E31" s="198" t="n">
        <v>0</v>
      </c>
      <c r="F31" s="198" t="n">
        <v>0</v>
      </c>
      <c r="G31" s="198" t="n">
        <v>0</v>
      </c>
      <c r="H31" s="198" t="n">
        <v>0</v>
      </c>
      <c r="I31" s="198" t="n">
        <v>0</v>
      </c>
      <c r="J31" s="198" t="n">
        <v>0</v>
      </c>
      <c r="K31" s="199" t="n">
        <f aca="false">SUM(E31:J31)</f>
        <v>0</v>
      </c>
      <c r="L31" s="198" t="n">
        <v>0</v>
      </c>
      <c r="M31" s="29"/>
      <c r="P31" s="200" t="n">
        <f aca="false">K31/$K$20</f>
        <v>0</v>
      </c>
      <c r="Q31" s="201" t="n">
        <f aca="false">RANK(P31,$P$29:$P$77)</f>
        <v>7</v>
      </c>
      <c r="R31" s="200" t="n">
        <f aca="false">L31/$L$20</f>
        <v>0</v>
      </c>
      <c r="S31" s="201" t="n">
        <f aca="false">RANK(R31,$R$29:$R$77)</f>
        <v>18</v>
      </c>
      <c r="U31" s="197" t="e">
        <f aca="false">VLOOKUP(D31,DVactu!A4:D200,4,0)</f>
        <v>#N/A</v>
      </c>
      <c r="V31" s="202" t="n">
        <f aca="false">IF(ISERROR(E31/$U31),0,E31/$U31)</f>
        <v>0</v>
      </c>
      <c r="W31" s="202" t="n">
        <f aca="false">IF(ISERROR(F31/$U31),0,F31/$U31)</f>
        <v>0</v>
      </c>
      <c r="X31" s="202" t="n">
        <f aca="false">IF(ISERROR(G31/$U31),0,G31/$U31)</f>
        <v>0</v>
      </c>
      <c r="Y31" s="202" t="n">
        <f aca="false">IF(ISERROR(H31/$U31),0,H31/$U31)</f>
        <v>0</v>
      </c>
      <c r="Z31" s="202" t="n">
        <f aca="false">IF(ISERROR(I31/$U31),0,I31/$U31)</f>
        <v>0</v>
      </c>
      <c r="AA31" s="202" t="n">
        <f aca="false">IF(ISERROR(J31/$U31),0,J31/$U31)</f>
        <v>0</v>
      </c>
      <c r="AB31" s="199" t="n">
        <f aca="false">SUM(V31:AA31)</f>
        <v>0</v>
      </c>
      <c r="AC31" s="202" t="n">
        <f aca="false">IF(ISERROR(L31/$U31),0,L31/$U31)</f>
        <v>0</v>
      </c>
    </row>
    <row r="32" customFormat="false" ht="19.3" hidden="false" customHeight="false" outlineLevel="0" collapsed="false">
      <c r="A32" s="213" t="s">
        <v>118</v>
      </c>
      <c r="B32" s="214" t="s">
        <v>119</v>
      </c>
      <c r="C32" s="215" t="s">
        <v>126</v>
      </c>
      <c r="D32" s="197" t="s">
        <v>127</v>
      </c>
      <c r="E32" s="216" t="n">
        <v>0</v>
      </c>
      <c r="F32" s="216" t="n">
        <v>0</v>
      </c>
      <c r="G32" s="216" t="n">
        <v>0</v>
      </c>
      <c r="H32" s="216" t="n">
        <v>9393359</v>
      </c>
      <c r="I32" s="216" t="n">
        <v>0</v>
      </c>
      <c r="J32" s="216" t="n">
        <v>8466000</v>
      </c>
      <c r="K32" s="217" t="n">
        <f aca="false">SUM(E32:J32)</f>
        <v>17859359</v>
      </c>
      <c r="L32" s="216" t="n">
        <v>78305760.8</v>
      </c>
      <c r="M32" s="207" t="n">
        <f aca="false">K32*$O$15/1000</f>
        <v>89728.3961758333</v>
      </c>
      <c r="N32" s="208"/>
      <c r="O32" s="209"/>
      <c r="P32" s="210" t="n">
        <f aca="false">K32/$K$20</f>
        <v>0.0814845799094139</v>
      </c>
      <c r="Q32" s="211" t="n">
        <f aca="false">RANK(P32,$P$29:$P$77)</f>
        <v>2</v>
      </c>
      <c r="R32" s="200" t="n">
        <f aca="false">L32/$L$20</f>
        <v>0.02015427887183</v>
      </c>
      <c r="S32" s="211" t="n">
        <f aca="false">RANK(R32,$R$29:$R$77)</f>
        <v>4</v>
      </c>
      <c r="U32" s="212" t="n">
        <f aca="false">VLOOKUP(D32,DVactu!$A$2:$D$198,4,0)</f>
        <v>4.62989522425685</v>
      </c>
      <c r="V32" s="202" t="n">
        <f aca="false">IF(ISERROR(E32/$U32),0,E32/$U32)</f>
        <v>0</v>
      </c>
      <c r="W32" s="202" t="n">
        <f aca="false">IF(ISERROR(F32/$U32),0,F32/$U32)</f>
        <v>0</v>
      </c>
      <c r="X32" s="202" t="n">
        <f aca="false">IF(ISERROR(G32/$U32),0,G32/$U32)</f>
        <v>0</v>
      </c>
      <c r="Y32" s="202" t="n">
        <f aca="false">IF(ISERROR(H32/$U32),0,H32/$U32)</f>
        <v>2028849.1520902</v>
      </c>
      <c r="Z32" s="202" t="n">
        <f aca="false">IF(ISERROR(I32/$U32),0,I32/$U32)</f>
        <v>0</v>
      </c>
      <c r="AA32" s="202" t="n">
        <f aca="false">IF(ISERROR(J32/$U32),0,J32/$U32)</f>
        <v>1828551.09887695</v>
      </c>
      <c r="AB32" s="219" t="n">
        <f aca="false">SUM(V32:AA32)</f>
        <v>3857400.25096715</v>
      </c>
      <c r="AC32" s="202" t="n">
        <f aca="false">IF(ISERROR(L32/$U32),0,L32/$U32)</f>
        <v>16913074.0561346</v>
      </c>
    </row>
    <row r="33" customFormat="false" ht="12.8" hidden="false" customHeight="false" outlineLevel="0" collapsed="false">
      <c r="A33" s="195" t="s">
        <v>118</v>
      </c>
      <c r="B33" s="195" t="s">
        <v>119</v>
      </c>
      <c r="C33" s="196" t="s">
        <v>122</v>
      </c>
      <c r="D33" s="197" t="s">
        <v>128</v>
      </c>
      <c r="E33" s="198" t="n">
        <v>0</v>
      </c>
      <c r="F33" s="198" t="n">
        <v>0</v>
      </c>
      <c r="G33" s="198" t="n">
        <v>0</v>
      </c>
      <c r="H33" s="198" t="n">
        <v>0</v>
      </c>
      <c r="I33" s="198" t="n">
        <v>0</v>
      </c>
      <c r="J33" s="198" t="n">
        <v>0</v>
      </c>
      <c r="K33" s="199" t="n">
        <f aca="false">SUM(E33:J33)</f>
        <v>0</v>
      </c>
      <c r="L33" s="198" t="n">
        <v>29094810</v>
      </c>
      <c r="M33" s="29"/>
      <c r="P33" s="200" t="n">
        <f aca="false">K33/$K$20</f>
        <v>0</v>
      </c>
      <c r="Q33" s="201" t="n">
        <f aca="false">RANK(P33,$P$29:$P$77)</f>
        <v>7</v>
      </c>
      <c r="R33" s="200" t="n">
        <f aca="false">L33/$L$20</f>
        <v>0.00748840070605518</v>
      </c>
      <c r="S33" s="201" t="n">
        <f aca="false">RANK(R33,$R$29:$R$77)</f>
        <v>8</v>
      </c>
      <c r="U33" s="212" t="n">
        <f aca="false">VLOOKUP(D33,DVactu!$A$2:$D$198,4,0)</f>
        <v>7.00205466994841</v>
      </c>
      <c r="V33" s="202" t="n">
        <f aca="false">IF(ISERROR(E33/$U33),0,E33/$U33)</f>
        <v>0</v>
      </c>
      <c r="W33" s="202" t="n">
        <f aca="false">IF(ISERROR(F33/$U33),0,F33/$U33)</f>
        <v>0</v>
      </c>
      <c r="X33" s="202" t="n">
        <f aca="false">IF(ISERROR(G33/$U33),0,G33/$U33)</f>
        <v>0</v>
      </c>
      <c r="Y33" s="202" t="n">
        <f aca="false">IF(ISERROR(H33/$U33),0,H33/$U33)</f>
        <v>0</v>
      </c>
      <c r="Z33" s="202" t="n">
        <f aca="false">IF(ISERROR(I33/$U33),0,I33/$U33)</f>
        <v>0</v>
      </c>
      <c r="AA33" s="202" t="n">
        <f aca="false">IF(ISERROR(J33/$U33),0,J33/$U33)</f>
        <v>0</v>
      </c>
      <c r="AB33" s="199" t="n">
        <f aca="false">SUM(V33:AA33)</f>
        <v>0</v>
      </c>
      <c r="AC33" s="202" t="n">
        <f aca="false">IF(ISERROR(L33/$U33),0,L33/$U33)</f>
        <v>4155181.78183753</v>
      </c>
    </row>
    <row r="34" customFormat="false" ht="12.8" hidden="false" customHeight="false" outlineLevel="0" collapsed="false">
      <c r="A34" s="195" t="s">
        <v>118</v>
      </c>
      <c r="B34" s="195" t="s">
        <v>119</v>
      </c>
      <c r="C34" s="196" t="s">
        <v>129</v>
      </c>
      <c r="D34" s="197" t="s">
        <v>130</v>
      </c>
      <c r="E34" s="198" t="n">
        <v>0</v>
      </c>
      <c r="F34" s="198" t="n">
        <v>0</v>
      </c>
      <c r="G34" s="198" t="n">
        <v>0</v>
      </c>
      <c r="H34" s="198" t="n">
        <v>0</v>
      </c>
      <c r="I34" s="198" t="n">
        <v>0</v>
      </c>
      <c r="J34" s="198" t="n">
        <v>0</v>
      </c>
      <c r="K34" s="199" t="n">
        <f aca="false">SUM(E34:J34)</f>
        <v>0</v>
      </c>
      <c r="L34" s="198" t="n">
        <v>1287888</v>
      </c>
      <c r="M34" s="29"/>
      <c r="P34" s="200" t="n">
        <f aca="false">K34/$K$20</f>
        <v>0</v>
      </c>
      <c r="Q34" s="201" t="n">
        <f aca="false">RANK(P34,$P$29:$P$77)</f>
        <v>7</v>
      </c>
      <c r="R34" s="200" t="n">
        <f aca="false">L34/$L$20</f>
        <v>0.00033147566210331</v>
      </c>
      <c r="S34" s="201" t="n">
        <f aca="false">RANK(R34,$R$29:$R$77)</f>
        <v>17</v>
      </c>
      <c r="U34" s="212" t="n">
        <f aca="false">VLOOKUP(D34,DVactu!$A$2:$D$198,4,0)</f>
        <v>7.00205466994841</v>
      </c>
      <c r="V34" s="202" t="n">
        <f aca="false">IF(ISERROR(E34/$U34),0,E34/$U34)</f>
        <v>0</v>
      </c>
      <c r="W34" s="202" t="n">
        <f aca="false">IF(ISERROR(F34/$U34),0,F34/$U34)</f>
        <v>0</v>
      </c>
      <c r="X34" s="202" t="n">
        <f aca="false">IF(ISERROR(G34/$U34),0,G34/$U34)</f>
        <v>0</v>
      </c>
      <c r="Y34" s="202" t="n">
        <f aca="false">IF(ISERROR(H34/$U34),0,H34/$U34)</f>
        <v>0</v>
      </c>
      <c r="Z34" s="202" t="n">
        <f aca="false">IF(ISERROR(I34/$U34),0,I34/$U34)</f>
        <v>0</v>
      </c>
      <c r="AA34" s="202" t="n">
        <f aca="false">IF(ISERROR(J34/$U34),0,J34/$U34)</f>
        <v>0</v>
      </c>
      <c r="AB34" s="199" t="n">
        <f aca="false">SUM(V34:AA34)</f>
        <v>0</v>
      </c>
      <c r="AC34" s="202" t="n">
        <f aca="false">IF(ISERROR(L34/$U34),0,L34/$U34)</f>
        <v>183930.01207594</v>
      </c>
    </row>
    <row r="35" customFormat="false" ht="12.8" hidden="false" customHeight="false" outlineLevel="0" collapsed="false">
      <c r="A35" s="195" t="s">
        <v>118</v>
      </c>
      <c r="B35" s="195" t="s">
        <v>119</v>
      </c>
      <c r="C35" s="196" t="s">
        <v>131</v>
      </c>
      <c r="D35" s="197" t="s">
        <v>132</v>
      </c>
      <c r="E35" s="198" t="n">
        <v>0</v>
      </c>
      <c r="F35" s="198" t="n">
        <v>0</v>
      </c>
      <c r="G35" s="198" t="n">
        <v>0</v>
      </c>
      <c r="H35" s="198" t="n">
        <v>0</v>
      </c>
      <c r="I35" s="198" t="n">
        <v>0</v>
      </c>
      <c r="J35" s="198" t="n">
        <v>0</v>
      </c>
      <c r="K35" s="199"/>
      <c r="L35" s="198" t="n">
        <v>0</v>
      </c>
      <c r="M35" s="29"/>
      <c r="P35" s="200" t="n">
        <f aca="false">K35/$K$20</f>
        <v>0</v>
      </c>
      <c r="Q35" s="201" t="n">
        <f aca="false">RANK(P35,$P$29:$P$77)</f>
        <v>7</v>
      </c>
      <c r="R35" s="200" t="n">
        <f aca="false">L35/$L$20</f>
        <v>0</v>
      </c>
      <c r="S35" s="201" t="n">
        <f aca="false">RANK(R35,$R$29:$R$77)</f>
        <v>18</v>
      </c>
      <c r="U35" s="212" t="e">
        <f aca="false">VLOOKUP(D35,DVactu!$A$2:$D$198,4,0)</f>
        <v>#N/A</v>
      </c>
      <c r="V35" s="202" t="n">
        <f aca="false">IF(ISERROR(E35/$U35),0,E35/$U35)</f>
        <v>0</v>
      </c>
      <c r="W35" s="202" t="n">
        <f aca="false">IF(ISERROR(F35/$U35),0,F35/$U35)</f>
        <v>0</v>
      </c>
      <c r="X35" s="202" t="n">
        <f aca="false">IF(ISERROR(G35/$U35),0,G35/$U35)</f>
        <v>0</v>
      </c>
      <c r="Y35" s="202" t="n">
        <f aca="false">IF(ISERROR(H35/$U35),0,H35/$U35)</f>
        <v>0</v>
      </c>
      <c r="Z35" s="202" t="n">
        <f aca="false">IF(ISERROR(I35/$U35),0,I35/$U35)</f>
        <v>0</v>
      </c>
      <c r="AA35" s="202" t="n">
        <f aca="false">IF(ISERROR(J35/$U35),0,J35/$U35)</f>
        <v>0</v>
      </c>
      <c r="AB35" s="199" t="n">
        <f aca="false">SUM(V35:AA35)</f>
        <v>0</v>
      </c>
      <c r="AC35" s="202" t="n">
        <f aca="false">IF(ISERROR(L35/$U35),0,L35/$U35)</f>
        <v>0</v>
      </c>
    </row>
    <row r="36" customFormat="false" ht="12.8" hidden="false" customHeight="false" outlineLevel="0" collapsed="false">
      <c r="A36" s="195" t="s">
        <v>118</v>
      </c>
      <c r="B36" s="116" t="s">
        <v>135</v>
      </c>
      <c r="C36" s="196" t="s">
        <v>136</v>
      </c>
      <c r="D36" s="197" t="s">
        <v>137</v>
      </c>
      <c r="E36" s="198" t="n">
        <v>0</v>
      </c>
      <c r="F36" s="198" t="n">
        <v>0</v>
      </c>
      <c r="G36" s="198" t="n">
        <v>0</v>
      </c>
      <c r="H36" s="198" t="n">
        <v>0</v>
      </c>
      <c r="I36" s="198" t="n">
        <v>0</v>
      </c>
      <c r="J36" s="198" t="n">
        <v>0</v>
      </c>
      <c r="K36" s="199" t="n">
        <f aca="false">SUM(E36:J36)</f>
        <v>0</v>
      </c>
      <c r="L36" s="198" t="n">
        <v>0</v>
      </c>
      <c r="M36" s="29"/>
      <c r="P36" s="200" t="n">
        <f aca="false">K36/$K$20</f>
        <v>0</v>
      </c>
      <c r="Q36" s="201" t="n">
        <f aca="false">RANK(P36,$P$29:$P$77)</f>
        <v>7</v>
      </c>
      <c r="R36" s="200" t="n">
        <f aca="false">L36/$L$20</f>
        <v>0</v>
      </c>
      <c r="S36" s="201" t="n">
        <f aca="false">RANK(R36,$R$29:$R$77)</f>
        <v>18</v>
      </c>
      <c r="U36" s="212" t="e">
        <f aca="false">VLOOKUP(D36,DVactu!$A$2:$D$198,4,0)</f>
        <v>#N/A</v>
      </c>
      <c r="V36" s="202" t="n">
        <f aca="false">IF(ISERROR(E36/$U36),0,E36/$U36)</f>
        <v>0</v>
      </c>
      <c r="W36" s="202" t="n">
        <f aca="false">IF(ISERROR(F36/$U36),0,F36/$U36)</f>
        <v>0</v>
      </c>
      <c r="X36" s="202" t="n">
        <f aca="false">IF(ISERROR(G36/$U36),0,G36/$U36)</f>
        <v>0</v>
      </c>
      <c r="Y36" s="202" t="n">
        <f aca="false">IF(ISERROR(H36/$U36),0,H36/$U36)</f>
        <v>0</v>
      </c>
      <c r="Z36" s="202" t="n">
        <f aca="false">IF(ISERROR(I36/$U36),0,I36/$U36)</f>
        <v>0</v>
      </c>
      <c r="AA36" s="202" t="n">
        <f aca="false">IF(ISERROR(J36/$U36),0,J36/$U36)</f>
        <v>0</v>
      </c>
      <c r="AB36" s="199" t="n">
        <f aca="false">SUM(V36:AA36)</f>
        <v>0</v>
      </c>
      <c r="AC36" s="202" t="n">
        <f aca="false">IF(ISERROR(L36/$U36),0,L36/$U36)</f>
        <v>0</v>
      </c>
    </row>
    <row r="37" customFormat="false" ht="12.8" hidden="false" customHeight="false" outlineLevel="0" collapsed="false">
      <c r="A37" s="195" t="s">
        <v>118</v>
      </c>
      <c r="B37" s="116" t="s">
        <v>135</v>
      </c>
      <c r="C37" s="196" t="s">
        <v>138</v>
      </c>
      <c r="D37" s="197" t="s">
        <v>139</v>
      </c>
      <c r="E37" s="198" t="n">
        <v>0</v>
      </c>
      <c r="F37" s="198" t="n">
        <v>0</v>
      </c>
      <c r="G37" s="198" t="n">
        <v>0</v>
      </c>
      <c r="H37" s="198" t="n">
        <v>0</v>
      </c>
      <c r="I37" s="198" t="n">
        <v>0</v>
      </c>
      <c r="J37" s="198" t="n">
        <v>0</v>
      </c>
      <c r="K37" s="199" t="n">
        <f aca="false">SUM(E37:J37)</f>
        <v>0</v>
      </c>
      <c r="L37" s="198" t="n">
        <v>0</v>
      </c>
      <c r="M37" s="29"/>
      <c r="P37" s="200" t="n">
        <f aca="false">K37/$K$20</f>
        <v>0</v>
      </c>
      <c r="Q37" s="201" t="n">
        <f aca="false">RANK(P37,$P$29:$P$77)</f>
        <v>7</v>
      </c>
      <c r="R37" s="200" t="n">
        <f aca="false">L37/$L$20</f>
        <v>0</v>
      </c>
      <c r="S37" s="201" t="n">
        <f aca="false">RANK(R37,$R$29:$R$77)</f>
        <v>18</v>
      </c>
      <c r="U37" s="212" t="e">
        <f aca="false">VLOOKUP(D37,DVactu!$A$2:$D$198,4,0)</f>
        <v>#N/A</v>
      </c>
      <c r="V37" s="202" t="n">
        <f aca="false">IF(ISERROR(E37/$U37),0,E37/$U37)</f>
        <v>0</v>
      </c>
      <c r="W37" s="202" t="n">
        <f aca="false">IF(ISERROR(F37/$U37),0,F37/$U37)</f>
        <v>0</v>
      </c>
      <c r="X37" s="202" t="n">
        <f aca="false">IF(ISERROR(G37/$U37),0,G37/$U37)</f>
        <v>0</v>
      </c>
      <c r="Y37" s="202" t="n">
        <f aca="false">IF(ISERROR(H37/$U37),0,H37/$U37)</f>
        <v>0</v>
      </c>
      <c r="Z37" s="202" t="n">
        <f aca="false">IF(ISERROR(I37/$U37),0,I37/$U37)</f>
        <v>0</v>
      </c>
      <c r="AA37" s="202" t="n">
        <f aca="false">IF(ISERROR(J37/$U37),0,J37/$U37)</f>
        <v>0</v>
      </c>
      <c r="AB37" s="199" t="n">
        <f aca="false">SUM(V37:AA37)</f>
        <v>0</v>
      </c>
      <c r="AC37" s="202" t="n">
        <f aca="false">IF(ISERROR(L37/$U37),0,L37/$U37)</f>
        <v>0</v>
      </c>
    </row>
    <row r="38" customFormat="false" ht="19.4" hidden="false" customHeight="false" outlineLevel="0" collapsed="false">
      <c r="A38" s="195" t="s">
        <v>118</v>
      </c>
      <c r="B38" s="116" t="s">
        <v>135</v>
      </c>
      <c r="C38" s="196" t="s">
        <v>140</v>
      </c>
      <c r="D38" s="197" t="s">
        <v>141</v>
      </c>
      <c r="E38" s="198" t="n">
        <v>0</v>
      </c>
      <c r="F38" s="198" t="n">
        <v>0</v>
      </c>
      <c r="G38" s="198" t="n">
        <v>0</v>
      </c>
      <c r="H38" s="198" t="n">
        <v>0</v>
      </c>
      <c r="I38" s="198" t="n">
        <v>0</v>
      </c>
      <c r="J38" s="198" t="n">
        <v>0</v>
      </c>
      <c r="K38" s="199" t="n">
        <f aca="false">SUM(E38:J38)</f>
        <v>0</v>
      </c>
      <c r="L38" s="198" t="n">
        <v>1778400</v>
      </c>
      <c r="M38" s="29"/>
      <c r="P38" s="200" t="n">
        <f aca="false">K38/$K$20</f>
        <v>0</v>
      </c>
      <c r="Q38" s="201" t="n">
        <f aca="false">RANK(P38,$P$29:$P$77)</f>
        <v>7</v>
      </c>
      <c r="R38" s="200" t="n">
        <f aca="false">L38/$L$20</f>
        <v>0.000457723278332065</v>
      </c>
      <c r="S38" s="201" t="n">
        <f aca="false">RANK(R38,$R$29:$R$77)</f>
        <v>16</v>
      </c>
      <c r="U38" s="212" t="n">
        <f aca="false">VLOOKUP(D38,DVactu!$A$2:$D$198,4,0)</f>
        <v>1.96153846153846</v>
      </c>
      <c r="V38" s="202" t="n">
        <f aca="false">IF(ISERROR(E38/$U38),0,E38/$U38)</f>
        <v>0</v>
      </c>
      <c r="W38" s="202" t="n">
        <f aca="false">IF(ISERROR(F38/$U38),0,F38/$U38)</f>
        <v>0</v>
      </c>
      <c r="X38" s="202" t="n">
        <f aca="false">IF(ISERROR(G38/$U38),0,G38/$U38)</f>
        <v>0</v>
      </c>
      <c r="Y38" s="202" t="n">
        <f aca="false">IF(ISERROR(H38/$U38),0,H38/$U38)</f>
        <v>0</v>
      </c>
      <c r="Z38" s="202" t="n">
        <f aca="false">IF(ISERROR(I38/$U38),0,I38/$U38)</f>
        <v>0</v>
      </c>
      <c r="AA38" s="202" t="n">
        <f aca="false">IF(ISERROR(J38/$U38),0,J38/$U38)</f>
        <v>0</v>
      </c>
      <c r="AB38" s="199" t="n">
        <f aca="false">SUM(V38:AA38)</f>
        <v>0</v>
      </c>
      <c r="AC38" s="202" t="n">
        <f aca="false">IF(ISERROR(L38/$U38),0,L38/$U38)</f>
        <v>906635.294117648</v>
      </c>
    </row>
    <row r="39" customFormat="false" ht="19.4" hidden="false" customHeight="false" outlineLevel="0" collapsed="false">
      <c r="A39" s="195" t="s">
        <v>118</v>
      </c>
      <c r="B39" s="116" t="s">
        <v>142</v>
      </c>
      <c r="C39" s="196" t="s">
        <v>143</v>
      </c>
      <c r="D39" s="197" t="s">
        <v>144</v>
      </c>
      <c r="E39" s="198" t="n">
        <v>0</v>
      </c>
      <c r="F39" s="198" t="n">
        <v>0</v>
      </c>
      <c r="G39" s="198" t="n">
        <v>0</v>
      </c>
      <c r="H39" s="198" t="n">
        <v>0</v>
      </c>
      <c r="I39" s="198" t="n">
        <v>0</v>
      </c>
      <c r="J39" s="198" t="n">
        <v>0</v>
      </c>
      <c r="K39" s="199" t="n">
        <f aca="false">SUM(E39:J39)</f>
        <v>0</v>
      </c>
      <c r="L39" s="198" t="n">
        <v>0</v>
      </c>
      <c r="M39" s="29"/>
      <c r="P39" s="200" t="n">
        <f aca="false">K39/$K$20</f>
        <v>0</v>
      </c>
      <c r="Q39" s="201" t="n">
        <f aca="false">RANK(P39,$P$29:$P$77)</f>
        <v>7</v>
      </c>
      <c r="R39" s="200" t="n">
        <f aca="false">L39/$L$20</f>
        <v>0</v>
      </c>
      <c r="S39" s="201" t="n">
        <f aca="false">RANK(R39,$R$29:$R$77)</f>
        <v>18</v>
      </c>
      <c r="U39" s="212" t="e">
        <f aca="false">VLOOKUP(D39,DVactu!$A$2:$D$198,4,0)</f>
        <v>#N/A</v>
      </c>
      <c r="V39" s="202" t="n">
        <f aca="false">IF(ISERROR(E39/$U39),0,E39/$U39)</f>
        <v>0</v>
      </c>
      <c r="W39" s="202" t="n">
        <f aca="false">IF(ISERROR(F39/$U39),0,F39/$U39)</f>
        <v>0</v>
      </c>
      <c r="X39" s="202" t="n">
        <f aca="false">IF(ISERROR(G39/$U39),0,G39/$U39)</f>
        <v>0</v>
      </c>
      <c r="Y39" s="202" t="n">
        <f aca="false">IF(ISERROR(H39/$U39),0,H39/$U39)</f>
        <v>0</v>
      </c>
      <c r="Z39" s="202" t="n">
        <f aca="false">IF(ISERROR(I39/$U39),0,I39/$U39)</f>
        <v>0</v>
      </c>
      <c r="AA39" s="202" t="n">
        <f aca="false">IF(ISERROR(J39/$U39),0,J39/$U39)</f>
        <v>0</v>
      </c>
      <c r="AB39" s="199" t="n">
        <f aca="false">SUM(V39:AA39)</f>
        <v>0</v>
      </c>
      <c r="AC39" s="202" t="n">
        <f aca="false">IF(ISERROR(L39/$U39),0,L39/$U39)</f>
        <v>0</v>
      </c>
    </row>
    <row r="40" customFormat="false" ht="19.4" hidden="false" customHeight="false" outlineLevel="0" collapsed="false">
      <c r="A40" s="195" t="s">
        <v>118</v>
      </c>
      <c r="B40" s="116" t="s">
        <v>142</v>
      </c>
      <c r="C40" s="196" t="s">
        <v>145</v>
      </c>
      <c r="D40" s="197" t="s">
        <v>146</v>
      </c>
      <c r="E40" s="198" t="n">
        <v>0</v>
      </c>
      <c r="F40" s="198" t="n">
        <v>0</v>
      </c>
      <c r="G40" s="198" t="n">
        <v>0</v>
      </c>
      <c r="H40" s="198" t="n">
        <v>0</v>
      </c>
      <c r="I40" s="198" t="n">
        <v>0</v>
      </c>
      <c r="J40" s="198" t="n">
        <v>0</v>
      </c>
      <c r="K40" s="199" t="n">
        <f aca="false">SUM(E40:J40)</f>
        <v>0</v>
      </c>
      <c r="L40" s="198" t="n">
        <v>0</v>
      </c>
      <c r="M40" s="29"/>
      <c r="P40" s="200" t="n">
        <f aca="false">K40/$K$20</f>
        <v>0</v>
      </c>
      <c r="Q40" s="201" t="n">
        <f aca="false">RANK(P40,$P$29:$P$77)</f>
        <v>7</v>
      </c>
      <c r="R40" s="200" t="n">
        <f aca="false">L40/$L$20</f>
        <v>0</v>
      </c>
      <c r="S40" s="201" t="n">
        <f aca="false">RANK(R40,$R$29:$R$77)</f>
        <v>18</v>
      </c>
      <c r="U40" s="212" t="e">
        <f aca="false">VLOOKUP(D40,DVactu!$A$2:$D$198,4,0)</f>
        <v>#N/A</v>
      </c>
      <c r="V40" s="202" t="n">
        <f aca="false">IF(ISERROR(E40/$U40),0,E40/$U40)</f>
        <v>0</v>
      </c>
      <c r="W40" s="202" t="n">
        <f aca="false">IF(ISERROR(F40/$U40),0,F40/$U40)</f>
        <v>0</v>
      </c>
      <c r="X40" s="202" t="n">
        <f aca="false">IF(ISERROR(G40/$U40),0,G40/$U40)</f>
        <v>0</v>
      </c>
      <c r="Y40" s="202" t="n">
        <f aca="false">IF(ISERROR(H40/$U40),0,H40/$U40)</f>
        <v>0</v>
      </c>
      <c r="Z40" s="202" t="n">
        <f aca="false">IF(ISERROR(I40/$U40),0,I40/$U40)</f>
        <v>0</v>
      </c>
      <c r="AA40" s="202" t="n">
        <f aca="false">IF(ISERROR(J40/$U40),0,J40/$U40)</f>
        <v>0</v>
      </c>
      <c r="AB40" s="199" t="n">
        <f aca="false">SUM(V40:AA40)</f>
        <v>0</v>
      </c>
      <c r="AC40" s="202" t="n">
        <f aca="false">IF(ISERROR(L40/$U40),0,L40/$U40)</f>
        <v>0</v>
      </c>
    </row>
    <row r="41" customFormat="false" ht="12.8" hidden="false" customHeight="false" outlineLevel="0" collapsed="false">
      <c r="A41" s="195" t="s">
        <v>118</v>
      </c>
      <c r="B41" s="116" t="s">
        <v>142</v>
      </c>
      <c r="C41" s="196" t="s">
        <v>147</v>
      </c>
      <c r="D41" s="197" t="s">
        <v>148</v>
      </c>
      <c r="E41" s="198" t="n">
        <v>0</v>
      </c>
      <c r="F41" s="198" t="n">
        <v>0</v>
      </c>
      <c r="G41" s="198" t="n">
        <v>0</v>
      </c>
      <c r="H41" s="198" t="n">
        <v>0</v>
      </c>
      <c r="I41" s="198" t="n">
        <v>0</v>
      </c>
      <c r="J41" s="198" t="n">
        <v>0</v>
      </c>
      <c r="K41" s="199" t="n">
        <f aca="false">SUM(E41:J41)</f>
        <v>0</v>
      </c>
      <c r="L41" s="198" t="n">
        <v>0</v>
      </c>
      <c r="M41" s="29"/>
      <c r="P41" s="200" t="n">
        <f aca="false">K41/$K$20</f>
        <v>0</v>
      </c>
      <c r="Q41" s="201" t="n">
        <f aca="false">RANK(P41,$P$29:$P$77)</f>
        <v>7</v>
      </c>
      <c r="R41" s="200" t="n">
        <f aca="false">L41/$L$20</f>
        <v>0</v>
      </c>
      <c r="S41" s="201" t="n">
        <f aca="false">RANK(R41,$R$29:$R$77)</f>
        <v>18</v>
      </c>
      <c r="U41" s="212" t="e">
        <f aca="false">VLOOKUP(D41,DVactu!$A$2:$D$198,4,0)</f>
        <v>#N/A</v>
      </c>
      <c r="V41" s="202" t="n">
        <f aca="false">IF(ISERROR(E41/$U41),0,E41/$U41)</f>
        <v>0</v>
      </c>
      <c r="W41" s="202" t="n">
        <f aca="false">IF(ISERROR(F41/$U41),0,F41/$U41)</f>
        <v>0</v>
      </c>
      <c r="X41" s="202" t="n">
        <f aca="false">IF(ISERROR(G41/$U41),0,G41/$U41)</f>
        <v>0</v>
      </c>
      <c r="Y41" s="202" t="n">
        <f aca="false">IF(ISERROR(H41/$U41),0,H41/$U41)</f>
        <v>0</v>
      </c>
      <c r="Z41" s="202" t="n">
        <f aca="false">IF(ISERROR(I41/$U41),0,I41/$U41)</f>
        <v>0</v>
      </c>
      <c r="AA41" s="202" t="n">
        <f aca="false">IF(ISERROR(J41/$U41),0,J41/$U41)</f>
        <v>0</v>
      </c>
      <c r="AB41" s="199" t="n">
        <f aca="false">SUM(V41:AA41)</f>
        <v>0</v>
      </c>
      <c r="AC41" s="202" t="n">
        <f aca="false">IF(ISERROR(L41/$U41),0,L41/$U41)</f>
        <v>0</v>
      </c>
    </row>
    <row r="42" customFormat="false" ht="19.4" hidden="false" customHeight="false" outlineLevel="0" collapsed="false">
      <c r="A42" s="195" t="s">
        <v>118</v>
      </c>
      <c r="B42" s="116" t="s">
        <v>142</v>
      </c>
      <c r="C42" s="196" t="s">
        <v>149</v>
      </c>
      <c r="D42" s="197" t="s">
        <v>150</v>
      </c>
      <c r="E42" s="198" t="n">
        <v>0</v>
      </c>
      <c r="F42" s="198" t="n">
        <v>0</v>
      </c>
      <c r="G42" s="198" t="n">
        <v>0</v>
      </c>
      <c r="H42" s="198" t="n">
        <v>0</v>
      </c>
      <c r="I42" s="198" t="n">
        <v>0</v>
      </c>
      <c r="J42" s="198" t="n">
        <v>0</v>
      </c>
      <c r="K42" s="199" t="n">
        <f aca="false">SUM(E42:J42)</f>
        <v>0</v>
      </c>
      <c r="L42" s="198" t="n">
        <v>0</v>
      </c>
      <c r="M42" s="29"/>
      <c r="P42" s="200" t="n">
        <f aca="false">K42/$K$20</f>
        <v>0</v>
      </c>
      <c r="Q42" s="201" t="n">
        <f aca="false">RANK(P42,$P$29:$P$77)</f>
        <v>7</v>
      </c>
      <c r="R42" s="200" t="n">
        <f aca="false">L42/$L$20</f>
        <v>0</v>
      </c>
      <c r="S42" s="201" t="n">
        <f aca="false">RANK(R42,$R$29:$R$77)</f>
        <v>18</v>
      </c>
      <c r="U42" s="212" t="e">
        <f aca="false">VLOOKUP(D42,DVactu!$A$2:$D$198,4,0)</f>
        <v>#N/A</v>
      </c>
      <c r="V42" s="202" t="n">
        <f aca="false">IF(ISERROR(E42/$U42),0,E42/$U42)</f>
        <v>0</v>
      </c>
      <c r="W42" s="202" t="n">
        <f aca="false">IF(ISERROR(F42/$U42),0,F42/$U42)</f>
        <v>0</v>
      </c>
      <c r="X42" s="202" t="n">
        <f aca="false">IF(ISERROR(G42/$U42),0,G42/$U42)</f>
        <v>0</v>
      </c>
      <c r="Y42" s="202" t="n">
        <f aca="false">IF(ISERROR(H42/$U42),0,H42/$U42)</f>
        <v>0</v>
      </c>
      <c r="Z42" s="202" t="n">
        <f aca="false">IF(ISERROR(I42/$U42),0,I42/$U42)</f>
        <v>0</v>
      </c>
      <c r="AA42" s="202" t="n">
        <f aca="false">IF(ISERROR(J42/$U42),0,J42/$U42)</f>
        <v>0</v>
      </c>
      <c r="AB42" s="199" t="n">
        <f aca="false">SUM(V42:AA42)</f>
        <v>0</v>
      </c>
      <c r="AC42" s="202" t="n">
        <f aca="false">IF(ISERROR(L42/$U42),0,L42/$U42)</f>
        <v>0</v>
      </c>
    </row>
    <row r="43" customFormat="false" ht="12.8" hidden="false" customHeight="false" outlineLevel="0" collapsed="false">
      <c r="A43" s="195" t="s">
        <v>118</v>
      </c>
      <c r="B43" s="116" t="s">
        <v>142</v>
      </c>
      <c r="C43" s="196" t="s">
        <v>151</v>
      </c>
      <c r="D43" s="197" t="s">
        <v>152</v>
      </c>
      <c r="E43" s="198" t="n">
        <v>0</v>
      </c>
      <c r="F43" s="198" t="n">
        <v>0</v>
      </c>
      <c r="G43" s="198" t="n">
        <v>0</v>
      </c>
      <c r="H43" s="198" t="n">
        <v>0</v>
      </c>
      <c r="I43" s="198" t="n">
        <v>0</v>
      </c>
      <c r="J43" s="198" t="n">
        <v>0</v>
      </c>
      <c r="K43" s="199" t="n">
        <f aca="false">SUM(E43:J43)</f>
        <v>0</v>
      </c>
      <c r="L43" s="198" t="n">
        <v>0</v>
      </c>
      <c r="M43" s="29"/>
      <c r="P43" s="200" t="n">
        <f aca="false">K43/$K$20</f>
        <v>0</v>
      </c>
      <c r="Q43" s="201" t="n">
        <f aca="false">RANK(P43,$P$29:$P$77)</f>
        <v>7</v>
      </c>
      <c r="R43" s="200" t="n">
        <f aca="false">L43/$L$20</f>
        <v>0</v>
      </c>
      <c r="S43" s="201" t="n">
        <f aca="false">RANK(R43,$R$29:$R$77)</f>
        <v>18</v>
      </c>
      <c r="U43" s="212" t="e">
        <f aca="false">VLOOKUP(D43,DVactu!$A$2:$D$198,4,0)</f>
        <v>#N/A</v>
      </c>
      <c r="V43" s="202" t="n">
        <f aca="false">IF(ISERROR(E43/$U43),0,E43/$U43)</f>
        <v>0</v>
      </c>
      <c r="W43" s="202" t="n">
        <f aca="false">IF(ISERROR(F43/$U43),0,F43/$U43)</f>
        <v>0</v>
      </c>
      <c r="X43" s="202" t="n">
        <f aca="false">IF(ISERROR(G43/$U43),0,G43/$U43)</f>
        <v>0</v>
      </c>
      <c r="Y43" s="202" t="n">
        <f aca="false">IF(ISERROR(H43/$U43),0,H43/$U43)</f>
        <v>0</v>
      </c>
      <c r="Z43" s="202" t="n">
        <f aca="false">IF(ISERROR(I43/$U43),0,I43/$U43)</f>
        <v>0</v>
      </c>
      <c r="AA43" s="202" t="n">
        <f aca="false">IF(ISERROR(J43/$U43),0,J43/$U43)</f>
        <v>0</v>
      </c>
      <c r="AB43" s="199" t="n">
        <f aca="false">SUM(V43:AA43)</f>
        <v>0</v>
      </c>
      <c r="AC43" s="202" t="n">
        <f aca="false">IF(ISERROR(L43/$U43),0,L43/$U43)</f>
        <v>0</v>
      </c>
    </row>
    <row r="44" customFormat="false" ht="12.8" hidden="false" customHeight="false" outlineLevel="0" collapsed="false">
      <c r="A44" s="195" t="s">
        <v>118</v>
      </c>
      <c r="B44" s="116" t="s">
        <v>142</v>
      </c>
      <c r="C44" s="196" t="s">
        <v>153</v>
      </c>
      <c r="D44" s="197" t="s">
        <v>154</v>
      </c>
      <c r="E44" s="198" t="n">
        <v>0</v>
      </c>
      <c r="F44" s="198" t="n">
        <v>0</v>
      </c>
      <c r="G44" s="198" t="n">
        <v>0</v>
      </c>
      <c r="H44" s="198" t="n">
        <v>0</v>
      </c>
      <c r="I44" s="198" t="n">
        <v>0</v>
      </c>
      <c r="J44" s="198" t="n">
        <v>0</v>
      </c>
      <c r="K44" s="199" t="n">
        <f aca="false">SUM(E44:J44)</f>
        <v>0</v>
      </c>
      <c r="L44" s="198" t="n">
        <v>0</v>
      </c>
      <c r="M44" s="29"/>
      <c r="P44" s="200" t="n">
        <f aca="false">K44/$K$20</f>
        <v>0</v>
      </c>
      <c r="Q44" s="201" t="n">
        <f aca="false">RANK(P44,$P$29:$P$77)</f>
        <v>7</v>
      </c>
      <c r="R44" s="200" t="n">
        <f aca="false">L44/$L$20</f>
        <v>0</v>
      </c>
      <c r="S44" s="201" t="n">
        <f aca="false">RANK(R44,$R$29:$R$77)</f>
        <v>18</v>
      </c>
      <c r="U44" s="212" t="e">
        <f aca="false">VLOOKUP(D44,DVactu!$A$2:$D$198,4,0)</f>
        <v>#N/A</v>
      </c>
      <c r="V44" s="202" t="n">
        <f aca="false">IF(ISERROR(E44/$U44),0,E44/$U44)</f>
        <v>0</v>
      </c>
      <c r="W44" s="202" t="n">
        <f aca="false">IF(ISERROR(F44/$U44),0,F44/$U44)</f>
        <v>0</v>
      </c>
      <c r="X44" s="202" t="n">
        <f aca="false">IF(ISERROR(G44/$U44),0,G44/$U44)</f>
        <v>0</v>
      </c>
      <c r="Y44" s="202" t="n">
        <f aca="false">IF(ISERROR(H44/$U44),0,H44/$U44)</f>
        <v>0</v>
      </c>
      <c r="Z44" s="202" t="n">
        <f aca="false">IF(ISERROR(I44/$U44),0,I44/$U44)</f>
        <v>0</v>
      </c>
      <c r="AA44" s="202" t="n">
        <f aca="false">IF(ISERROR(J44/$U44),0,J44/$U44)</f>
        <v>0</v>
      </c>
      <c r="AB44" s="199" t="n">
        <f aca="false">SUM(V44:AA44)</f>
        <v>0</v>
      </c>
      <c r="AC44" s="202" t="n">
        <f aca="false">IF(ISERROR(L44/$U44),0,L44/$U44)</f>
        <v>0</v>
      </c>
    </row>
    <row r="45" customFormat="false" ht="19.4" hidden="false" customHeight="false" outlineLevel="0" collapsed="false">
      <c r="A45" s="195" t="s">
        <v>118</v>
      </c>
      <c r="B45" s="116" t="s">
        <v>142</v>
      </c>
      <c r="C45" s="196" t="s">
        <v>155</v>
      </c>
      <c r="D45" s="197" t="s">
        <v>156</v>
      </c>
      <c r="E45" s="198" t="n">
        <v>0</v>
      </c>
      <c r="F45" s="198" t="n">
        <v>0</v>
      </c>
      <c r="G45" s="198" t="n">
        <v>0</v>
      </c>
      <c r="H45" s="198" t="n">
        <v>0</v>
      </c>
      <c r="I45" s="198" t="n">
        <v>0</v>
      </c>
      <c r="J45" s="198" t="n">
        <v>0</v>
      </c>
      <c r="K45" s="199" t="n">
        <f aca="false">SUM(E45:J45)</f>
        <v>0</v>
      </c>
      <c r="L45" s="198" t="n">
        <v>0</v>
      </c>
      <c r="M45" s="29"/>
      <c r="P45" s="200" t="n">
        <f aca="false">K45/$K$20</f>
        <v>0</v>
      </c>
      <c r="Q45" s="201" t="n">
        <f aca="false">RANK(P45,$P$29:$P$77)</f>
        <v>7</v>
      </c>
      <c r="R45" s="200" t="n">
        <f aca="false">L45/$L$20</f>
        <v>0</v>
      </c>
      <c r="S45" s="201" t="n">
        <f aca="false">RANK(R45,$R$29:$R$77)</f>
        <v>18</v>
      </c>
      <c r="U45" s="212" t="e">
        <f aca="false">VLOOKUP(D45,DVactu!$A$2:$D$198,4,0)</f>
        <v>#N/A</v>
      </c>
      <c r="V45" s="202" t="n">
        <f aca="false">IF(ISERROR(E45/$U45),0,E45/$U45)</f>
        <v>0</v>
      </c>
      <c r="W45" s="202" t="n">
        <f aca="false">IF(ISERROR(F45/$U45),0,F45/$U45)</f>
        <v>0</v>
      </c>
      <c r="X45" s="202" t="n">
        <f aca="false">IF(ISERROR(G45/$U45),0,G45/$U45)</f>
        <v>0</v>
      </c>
      <c r="Y45" s="202" t="n">
        <f aca="false">IF(ISERROR(H45/$U45),0,H45/$U45)</f>
        <v>0</v>
      </c>
      <c r="Z45" s="202" t="n">
        <f aca="false">IF(ISERROR(I45/$U45),0,I45/$U45)</f>
        <v>0</v>
      </c>
      <c r="AA45" s="202" t="n">
        <f aca="false">IF(ISERROR(J45/$U45),0,J45/$U45)</f>
        <v>0</v>
      </c>
      <c r="AB45" s="199" t="n">
        <f aca="false">SUM(V45:AA45)</f>
        <v>0</v>
      </c>
      <c r="AC45" s="202" t="n">
        <f aca="false">IF(ISERROR(L45/$U45),0,L45/$U45)</f>
        <v>0</v>
      </c>
    </row>
    <row r="46" customFormat="false" ht="19.4" hidden="false" customHeight="false" outlineLevel="0" collapsed="false">
      <c r="A46" s="195" t="s">
        <v>118</v>
      </c>
      <c r="B46" s="116" t="s">
        <v>142</v>
      </c>
      <c r="C46" s="196" t="s">
        <v>157</v>
      </c>
      <c r="D46" s="197" t="s">
        <v>158</v>
      </c>
      <c r="E46" s="198" t="n">
        <v>0</v>
      </c>
      <c r="F46" s="198" t="n">
        <v>0</v>
      </c>
      <c r="G46" s="198" t="n">
        <v>0</v>
      </c>
      <c r="H46" s="198" t="n">
        <v>0</v>
      </c>
      <c r="I46" s="198" t="n">
        <v>0</v>
      </c>
      <c r="J46" s="198" t="n">
        <v>0</v>
      </c>
      <c r="K46" s="199" t="n">
        <f aca="false">SUM(E46:J46)</f>
        <v>0</v>
      </c>
      <c r="L46" s="198" t="n">
        <v>0</v>
      </c>
      <c r="M46" s="29"/>
      <c r="P46" s="200" t="n">
        <f aca="false">K46/$K$20</f>
        <v>0</v>
      </c>
      <c r="Q46" s="201" t="n">
        <f aca="false">RANK(P46,$P$29:$P$77)</f>
        <v>7</v>
      </c>
      <c r="R46" s="200" t="n">
        <f aca="false">L46/$L$20</f>
        <v>0</v>
      </c>
      <c r="S46" s="201" t="n">
        <f aca="false">RANK(R46,$R$29:$R$77)</f>
        <v>18</v>
      </c>
      <c r="U46" s="212" t="e">
        <f aca="false">VLOOKUP(D46,DVactu!$A$2:$D$198,4,0)</f>
        <v>#N/A</v>
      </c>
      <c r="V46" s="202" t="n">
        <f aca="false">IF(ISERROR(E46/$U46),0,E46/$U46)</f>
        <v>0</v>
      </c>
      <c r="W46" s="202" t="n">
        <f aca="false">IF(ISERROR(F46/$U46),0,F46/$U46)</f>
        <v>0</v>
      </c>
      <c r="X46" s="202" t="n">
        <f aca="false">IF(ISERROR(G46/$U46),0,G46/$U46)</f>
        <v>0</v>
      </c>
      <c r="Y46" s="202" t="n">
        <f aca="false">IF(ISERROR(H46/$U46),0,H46/$U46)</f>
        <v>0</v>
      </c>
      <c r="Z46" s="202" t="n">
        <f aca="false">IF(ISERROR(I46/$U46),0,I46/$U46)</f>
        <v>0</v>
      </c>
      <c r="AA46" s="202" t="n">
        <f aca="false">IF(ISERROR(J46/$U46),0,J46/$U46)</f>
        <v>0</v>
      </c>
      <c r="AB46" s="199" t="n">
        <f aca="false">SUM(V46:AA46)</f>
        <v>0</v>
      </c>
      <c r="AC46" s="202" t="n">
        <f aca="false">IF(ISERROR(L46/$U46),0,L46/$U46)</f>
        <v>0</v>
      </c>
    </row>
    <row r="47" customFormat="false" ht="19.4" hidden="false" customHeight="false" outlineLevel="0" collapsed="false">
      <c r="A47" s="195" t="s">
        <v>118</v>
      </c>
      <c r="B47" s="116" t="s">
        <v>142</v>
      </c>
      <c r="C47" s="196" t="s">
        <v>159</v>
      </c>
      <c r="D47" s="197" t="s">
        <v>160</v>
      </c>
      <c r="E47" s="198" t="n">
        <v>0</v>
      </c>
      <c r="F47" s="198" t="n">
        <v>0</v>
      </c>
      <c r="G47" s="198" t="n">
        <v>0</v>
      </c>
      <c r="H47" s="198" t="n">
        <v>0</v>
      </c>
      <c r="I47" s="198" t="n">
        <v>0</v>
      </c>
      <c r="J47" s="198" t="n">
        <v>0</v>
      </c>
      <c r="K47" s="199" t="n">
        <f aca="false">SUM(E47:J47)</f>
        <v>0</v>
      </c>
      <c r="L47" s="198" t="n">
        <v>0</v>
      </c>
      <c r="M47" s="29"/>
      <c r="P47" s="200" t="n">
        <f aca="false">K47/$K$20</f>
        <v>0</v>
      </c>
      <c r="Q47" s="201" t="n">
        <f aca="false">RANK(P47,$P$29:$P$77)</f>
        <v>7</v>
      </c>
      <c r="R47" s="200" t="n">
        <f aca="false">L47/$L$20</f>
        <v>0</v>
      </c>
      <c r="S47" s="201" t="n">
        <f aca="false">RANK(R47,$R$29:$R$77)</f>
        <v>18</v>
      </c>
      <c r="U47" s="212" t="e">
        <f aca="false">VLOOKUP(D47,DVactu!$A$2:$D$198,4,0)</f>
        <v>#N/A</v>
      </c>
      <c r="V47" s="202" t="n">
        <f aca="false">IF(ISERROR(E47/$U47),0,E47/$U47)</f>
        <v>0</v>
      </c>
      <c r="W47" s="202" t="n">
        <f aca="false">IF(ISERROR(F47/$U47),0,F47/$U47)</f>
        <v>0</v>
      </c>
      <c r="X47" s="202" t="n">
        <f aca="false">IF(ISERROR(G47/$U47),0,G47/$U47)</f>
        <v>0</v>
      </c>
      <c r="Y47" s="202" t="n">
        <f aca="false">IF(ISERROR(H47/$U47),0,H47/$U47)</f>
        <v>0</v>
      </c>
      <c r="Z47" s="202" t="n">
        <f aca="false">IF(ISERROR(I47/$U47),0,I47/$U47)</f>
        <v>0</v>
      </c>
      <c r="AA47" s="202" t="n">
        <f aca="false">IF(ISERROR(J47/$U47),0,J47/$U47)</f>
        <v>0</v>
      </c>
      <c r="AB47" s="199" t="n">
        <f aca="false">SUM(V47:AA47)</f>
        <v>0</v>
      </c>
      <c r="AC47" s="202" t="n">
        <f aca="false">IF(ISERROR(L47/$U47),0,L47/$U47)</f>
        <v>0</v>
      </c>
    </row>
    <row r="48" customFormat="false" ht="19.4" hidden="false" customHeight="false" outlineLevel="0" collapsed="false">
      <c r="A48" s="195" t="s">
        <v>118</v>
      </c>
      <c r="B48" s="116" t="s">
        <v>142</v>
      </c>
      <c r="C48" s="196" t="s">
        <v>161</v>
      </c>
      <c r="D48" s="197" t="s">
        <v>162</v>
      </c>
      <c r="E48" s="198" t="n">
        <v>0</v>
      </c>
      <c r="F48" s="198" t="n">
        <v>0</v>
      </c>
      <c r="G48" s="198" t="n">
        <v>0</v>
      </c>
      <c r="H48" s="198" t="n">
        <v>0</v>
      </c>
      <c r="I48" s="198" t="n">
        <v>0</v>
      </c>
      <c r="J48" s="198" t="n">
        <v>0</v>
      </c>
      <c r="K48" s="199" t="n">
        <f aca="false">SUM(E48:J48)</f>
        <v>0</v>
      </c>
      <c r="L48" s="198" t="n">
        <v>0</v>
      </c>
      <c r="M48" s="29"/>
      <c r="P48" s="200" t="n">
        <f aca="false">K48/$K$20</f>
        <v>0</v>
      </c>
      <c r="Q48" s="201" t="n">
        <f aca="false">RANK(P48,$P$29:$P$77)</f>
        <v>7</v>
      </c>
      <c r="R48" s="200" t="n">
        <f aca="false">L48/$L$20</f>
        <v>0</v>
      </c>
      <c r="S48" s="201" t="n">
        <f aca="false">RANK(R48,$R$29:$R$77)</f>
        <v>18</v>
      </c>
      <c r="U48" s="212" t="e">
        <f aca="false">VLOOKUP(D48,DVactu!$A$2:$D$198,4,0)</f>
        <v>#N/A</v>
      </c>
      <c r="V48" s="202" t="n">
        <f aca="false">IF(ISERROR(E48/$U48),0,E48/$U48)</f>
        <v>0</v>
      </c>
      <c r="W48" s="202" t="n">
        <f aca="false">IF(ISERROR(F48/$U48),0,F48/$U48)</f>
        <v>0</v>
      </c>
      <c r="X48" s="202" t="n">
        <f aca="false">IF(ISERROR(G48/$U48),0,G48/$U48)</f>
        <v>0</v>
      </c>
      <c r="Y48" s="202" t="n">
        <f aca="false">IF(ISERROR(H48/$U48),0,H48/$U48)</f>
        <v>0</v>
      </c>
      <c r="Z48" s="202" t="n">
        <f aca="false">IF(ISERROR(I48/$U48),0,I48/$U48)</f>
        <v>0</v>
      </c>
      <c r="AA48" s="202" t="n">
        <f aca="false">IF(ISERROR(J48/$U48),0,J48/$U48)</f>
        <v>0</v>
      </c>
      <c r="AB48" s="199" t="n">
        <f aca="false">SUM(V48:AA48)</f>
        <v>0</v>
      </c>
      <c r="AC48" s="202" t="n">
        <f aca="false">IF(ISERROR(L48/$U48),0,L48/$U48)</f>
        <v>0</v>
      </c>
    </row>
    <row r="49" customFormat="false" ht="19.3" hidden="false" customHeight="false" outlineLevel="0" collapsed="false">
      <c r="A49" s="213" t="s">
        <v>118</v>
      </c>
      <c r="B49" s="214" t="s">
        <v>142</v>
      </c>
      <c r="C49" s="215" t="s">
        <v>163</v>
      </c>
      <c r="D49" s="197" t="s">
        <v>164</v>
      </c>
      <c r="E49" s="216" t="n">
        <v>0</v>
      </c>
      <c r="F49" s="216" t="n">
        <v>0</v>
      </c>
      <c r="G49" s="216" t="n">
        <v>0</v>
      </c>
      <c r="H49" s="216" t="n">
        <v>7420000</v>
      </c>
      <c r="I49" s="216" t="n">
        <v>0</v>
      </c>
      <c r="J49" s="216" t="n">
        <v>0</v>
      </c>
      <c r="K49" s="217" t="n">
        <f aca="false">SUM(E49:J49)</f>
        <v>7420000</v>
      </c>
      <c r="L49" s="216" t="n">
        <v>42504140</v>
      </c>
      <c r="M49" s="207" t="n">
        <f aca="false">K49*$O$15/1000</f>
        <v>37279.3166666667</v>
      </c>
      <c r="N49" s="208"/>
      <c r="O49" s="209"/>
      <c r="P49" s="210" t="n">
        <f aca="false">K49/$K$20</f>
        <v>0.0338542711934875</v>
      </c>
      <c r="Q49" s="211" t="n">
        <f aca="false">RANK(P49,$P$29:$P$77)</f>
        <v>4</v>
      </c>
      <c r="R49" s="200" t="n">
        <f aca="false">L49/$L$20</f>
        <v>0.0109396841562556</v>
      </c>
      <c r="S49" s="201" t="n">
        <f aca="false">RANK(R49,$R$29:$R$77)</f>
        <v>7</v>
      </c>
      <c r="U49" s="212" t="n">
        <f aca="false">VLOOKUP(D49,DVactu!$A$2:$D$198,4,0)</f>
        <v>11.5631229294548</v>
      </c>
      <c r="V49" s="202" t="n">
        <f aca="false">IF(ISERROR(E49/$U49),0,E49/$U49)</f>
        <v>0</v>
      </c>
      <c r="W49" s="202" t="n">
        <f aca="false">IF(ISERROR(F49/$U49),0,F49/$U49)</f>
        <v>0</v>
      </c>
      <c r="X49" s="202" t="n">
        <f aca="false">IF(ISERROR(G49/$U49),0,G49/$U49)</f>
        <v>0</v>
      </c>
      <c r="Y49" s="202" t="n">
        <f aca="false">IF(ISERROR(H49/$U49),0,H49/$U49)</f>
        <v>641695.158415985</v>
      </c>
      <c r="Z49" s="202" t="n">
        <f aca="false">IF(ISERROR(I49/$U49),0,I49/$U49)</f>
        <v>0</v>
      </c>
      <c r="AA49" s="202" t="n">
        <f aca="false">IF(ISERROR(J49/$U49),0,J49/$U49)</f>
        <v>0</v>
      </c>
      <c r="AB49" s="219" t="n">
        <f aca="false">SUM(V49:AA49)</f>
        <v>641695.158415985</v>
      </c>
      <c r="AC49" s="202" t="n">
        <f aca="false">IF(ISERROR(L49/$U49),0,L49/$U49)</f>
        <v>3675835.69415569</v>
      </c>
    </row>
    <row r="50" customFormat="false" ht="12.8" hidden="false" customHeight="false" outlineLevel="0" collapsed="false">
      <c r="A50" s="195" t="s">
        <v>118</v>
      </c>
      <c r="B50" s="116" t="s">
        <v>142</v>
      </c>
      <c r="C50" s="196" t="s">
        <v>165</v>
      </c>
      <c r="D50" s="197" t="s">
        <v>166</v>
      </c>
      <c r="E50" s="198" t="n">
        <v>0</v>
      </c>
      <c r="F50" s="198" t="n">
        <v>0</v>
      </c>
      <c r="G50" s="198" t="n">
        <v>0</v>
      </c>
      <c r="H50" s="198" t="n">
        <v>0</v>
      </c>
      <c r="I50" s="198" t="n">
        <v>0</v>
      </c>
      <c r="J50" s="198" t="n">
        <v>0</v>
      </c>
      <c r="K50" s="199" t="n">
        <f aca="false">SUM(E50:J50)</f>
        <v>0</v>
      </c>
      <c r="L50" s="198" t="n">
        <v>0</v>
      </c>
      <c r="M50" s="29"/>
      <c r="P50" s="200" t="n">
        <f aca="false">K50/$K$20</f>
        <v>0</v>
      </c>
      <c r="Q50" s="201" t="n">
        <f aca="false">RANK(P50,$P$29:$P$77)</f>
        <v>7</v>
      </c>
      <c r="R50" s="200" t="n">
        <f aca="false">L50/$L$20</f>
        <v>0</v>
      </c>
      <c r="S50" s="201" t="n">
        <f aca="false">RANK(R50,$R$29:$R$77)</f>
        <v>18</v>
      </c>
      <c r="U50" s="212" t="n">
        <f aca="false">VLOOKUP(D50,DVactu!$A$2:$D$198,4,0)</f>
        <v>11.5631229294548</v>
      </c>
      <c r="V50" s="202" t="n">
        <f aca="false">IF(ISERROR(E50/$U50),0,E50/$U50)</f>
        <v>0</v>
      </c>
      <c r="W50" s="202" t="n">
        <f aca="false">IF(ISERROR(F50/$U50),0,F50/$U50)</f>
        <v>0</v>
      </c>
      <c r="X50" s="202" t="n">
        <f aca="false">IF(ISERROR(G50/$U50),0,G50/$U50)</f>
        <v>0</v>
      </c>
      <c r="Y50" s="202" t="n">
        <f aca="false">IF(ISERROR(H50/$U50),0,H50/$U50)</f>
        <v>0</v>
      </c>
      <c r="Z50" s="202" t="n">
        <f aca="false">IF(ISERROR(I50/$U50),0,I50/$U50)</f>
        <v>0</v>
      </c>
      <c r="AA50" s="202" t="n">
        <f aca="false">IF(ISERROR(J50/$U50),0,J50/$U50)</f>
        <v>0</v>
      </c>
      <c r="AB50" s="199" t="n">
        <f aca="false">SUM(V50:AA50)</f>
        <v>0</v>
      </c>
      <c r="AC50" s="202" t="n">
        <f aca="false">IF(ISERROR(L50/$U50),0,L50/$U50)</f>
        <v>0</v>
      </c>
    </row>
    <row r="51" customFormat="false" ht="12.8" hidden="false" customHeight="false" outlineLevel="0" collapsed="false">
      <c r="A51" s="195" t="s">
        <v>118</v>
      </c>
      <c r="B51" s="116" t="s">
        <v>142</v>
      </c>
      <c r="C51" s="196" t="s">
        <v>167</v>
      </c>
      <c r="D51" s="197" t="s">
        <v>168</v>
      </c>
      <c r="E51" s="198" t="n">
        <v>0</v>
      </c>
      <c r="F51" s="198" t="n">
        <v>0</v>
      </c>
      <c r="G51" s="198" t="n">
        <v>0</v>
      </c>
      <c r="H51" s="198" t="n">
        <v>0</v>
      </c>
      <c r="I51" s="198" t="n">
        <v>0</v>
      </c>
      <c r="J51" s="198" t="n">
        <v>0</v>
      </c>
      <c r="K51" s="199" t="n">
        <f aca="false">SUM(E51:J51)</f>
        <v>0</v>
      </c>
      <c r="L51" s="198" t="n">
        <v>11496390.27</v>
      </c>
      <c r="M51" s="29"/>
      <c r="P51" s="200" t="n">
        <f aca="false">K51/$K$20</f>
        <v>0</v>
      </c>
      <c r="Q51" s="201" t="n">
        <f aca="false">RANK(P51,$P$29:$P$77)</f>
        <v>7</v>
      </c>
      <c r="R51" s="200" t="n">
        <f aca="false">L51/$L$20</f>
        <v>0.00295893243554276</v>
      </c>
      <c r="S51" s="201" t="n">
        <f aca="false">RANK(R51,$R$29:$R$77)</f>
        <v>9</v>
      </c>
      <c r="U51" s="212" t="n">
        <f aca="false">VLOOKUP(D51,DVactu!$A$2:$D$198,4,0)</f>
        <v>10.985647846633</v>
      </c>
      <c r="V51" s="202" t="n">
        <f aca="false">IF(ISERROR(E51/$U51),0,E51/$U51)</f>
        <v>0</v>
      </c>
      <c r="W51" s="202" t="n">
        <f aca="false">IF(ISERROR(F51/$U51),0,F51/$U51)</f>
        <v>0</v>
      </c>
      <c r="X51" s="202" t="n">
        <f aca="false">IF(ISERROR(G51/$U51),0,G51/$U51)</f>
        <v>0</v>
      </c>
      <c r="Y51" s="202" t="n">
        <f aca="false">IF(ISERROR(H51/$U51),0,H51/$U51)</f>
        <v>0</v>
      </c>
      <c r="Z51" s="202" t="n">
        <f aca="false">IF(ISERROR(I51/$U51),0,I51/$U51)</f>
        <v>0</v>
      </c>
      <c r="AA51" s="202" t="n">
        <f aca="false">IF(ISERROR(J51/$U51),0,J51/$U51)</f>
        <v>0</v>
      </c>
      <c r="AB51" s="199" t="n">
        <f aca="false">SUM(V51:AA51)</f>
        <v>0</v>
      </c>
      <c r="AC51" s="202" t="n">
        <f aca="false">IF(ISERROR(L51/$U51),0,L51/$U51)</f>
        <v>1046491.78915047</v>
      </c>
    </row>
    <row r="52" customFormat="false" ht="19.3" hidden="false" customHeight="false" outlineLevel="0" collapsed="false">
      <c r="A52" s="213" t="s">
        <v>118</v>
      </c>
      <c r="B52" s="214" t="s">
        <v>142</v>
      </c>
      <c r="C52" s="215" t="s">
        <v>169</v>
      </c>
      <c r="D52" s="197" t="s">
        <v>170</v>
      </c>
      <c r="E52" s="216" t="n">
        <v>85533300</v>
      </c>
      <c r="F52" s="216" t="n">
        <v>0</v>
      </c>
      <c r="G52" s="216" t="n">
        <v>0</v>
      </c>
      <c r="H52" s="216" t="n">
        <v>94875840</v>
      </c>
      <c r="I52" s="216" t="n">
        <v>0</v>
      </c>
      <c r="J52" s="216" t="n">
        <v>0</v>
      </c>
      <c r="K52" s="217" t="n">
        <f aca="false">SUM(E52:J52)</f>
        <v>180409140</v>
      </c>
      <c r="L52" s="216" t="n">
        <v>2761410004.6</v>
      </c>
      <c r="M52" s="207" t="n">
        <f aca="false">K52*$O$15/1000</f>
        <v>906405.58755</v>
      </c>
      <c r="N52" s="208"/>
      <c r="O52" s="209"/>
      <c r="P52" s="210" t="n">
        <f aca="false">K52/$K$20</f>
        <v>0.823129373496475</v>
      </c>
      <c r="Q52" s="211" t="n">
        <f aca="false">RANK(P52,$P$29:$P$77)</f>
        <v>1</v>
      </c>
      <c r="R52" s="200" t="n">
        <f aca="false">L52/$L$20</f>
        <v>0.710729667186501</v>
      </c>
      <c r="S52" s="211" t="n">
        <f aca="false">RANK(R52,$R$29:$R$77)</f>
        <v>1</v>
      </c>
      <c r="U52" s="212" t="n">
        <f aca="false">VLOOKUP(D52,DVactu!$A$2:$D$198,4,0)</f>
        <v>10.985647846633</v>
      </c>
      <c r="V52" s="202" t="n">
        <f aca="false">IF(ISERROR(E52/$U52),0,E52/$U52)</f>
        <v>7785913.14723557</v>
      </c>
      <c r="W52" s="202" t="n">
        <f aca="false">IF(ISERROR(F52/$U52),0,F52/$U52)</f>
        <v>0</v>
      </c>
      <c r="X52" s="202" t="n">
        <f aca="false">IF(ISERROR(G52/$U52),0,G52/$U52)</f>
        <v>0</v>
      </c>
      <c r="Y52" s="202" t="n">
        <f aca="false">IF(ISERROR(H52/$U52),0,H52/$U52)</f>
        <v>8636344.55833013</v>
      </c>
      <c r="Z52" s="202" t="n">
        <f aca="false">IF(ISERROR(I52/$U52),0,I52/$U52)</f>
        <v>0</v>
      </c>
      <c r="AA52" s="202" t="n">
        <f aca="false">IF(ISERROR(J52/$U52),0,J52/$U52)</f>
        <v>0</v>
      </c>
      <c r="AB52" s="219" t="n">
        <f aca="false">SUM(V52:AA52)</f>
        <v>16422257.7055657</v>
      </c>
      <c r="AC52" s="202" t="n">
        <f aca="false">IF(ISERROR(L52/$U52),0,L52/$U52)</f>
        <v>251365239.733799</v>
      </c>
    </row>
    <row r="53" customFormat="false" ht="12.8" hidden="false" customHeight="false" outlineLevel="0" collapsed="false">
      <c r="A53" s="195" t="s">
        <v>118</v>
      </c>
      <c r="B53" s="116" t="s">
        <v>142</v>
      </c>
      <c r="C53" s="196" t="s">
        <v>171</v>
      </c>
      <c r="D53" s="197" t="s">
        <v>172</v>
      </c>
      <c r="E53" s="198" t="n">
        <v>0</v>
      </c>
      <c r="F53" s="198" t="n">
        <v>0</v>
      </c>
      <c r="G53" s="198" t="n">
        <v>0</v>
      </c>
      <c r="H53" s="198" t="n">
        <v>0</v>
      </c>
      <c r="I53" s="198" t="n">
        <v>0</v>
      </c>
      <c r="J53" s="198" t="n">
        <v>0</v>
      </c>
      <c r="K53" s="199" t="n">
        <f aca="false">SUM(E53:J53)</f>
        <v>0</v>
      </c>
      <c r="L53" s="198" t="n">
        <v>3577793.11</v>
      </c>
      <c r="M53" s="29"/>
      <c r="P53" s="200" t="n">
        <f aca="false">K53/$K$20</f>
        <v>0</v>
      </c>
      <c r="Q53" s="201" t="n">
        <f aca="false">RANK(P53,$P$29:$P$77)</f>
        <v>7</v>
      </c>
      <c r="R53" s="200" t="n">
        <f aca="false">L53/$L$20</f>
        <v>0.000920849747808746</v>
      </c>
      <c r="S53" s="201" t="n">
        <f aca="false">RANK(R53,$R$29:$R$77)</f>
        <v>13</v>
      </c>
      <c r="U53" s="212" t="n">
        <f aca="false">VLOOKUP(D53,DVactu!$A$2:$D$198,4,0)</f>
        <v>10.985647846633</v>
      </c>
      <c r="V53" s="202" t="n">
        <f aca="false">IF(ISERROR(E53/$U53),0,E53/$U53)</f>
        <v>0</v>
      </c>
      <c r="W53" s="202" t="n">
        <f aca="false">IF(ISERROR(F53/$U53),0,F53/$U53)</f>
        <v>0</v>
      </c>
      <c r="X53" s="202" t="n">
        <f aca="false">IF(ISERROR(G53/$U53),0,G53/$U53)</f>
        <v>0</v>
      </c>
      <c r="Y53" s="202" t="n">
        <f aca="false">IF(ISERROR(H53/$U53),0,H53/$U53)</f>
        <v>0</v>
      </c>
      <c r="Z53" s="202" t="n">
        <f aca="false">IF(ISERROR(I53/$U53),0,I53/$U53)</f>
        <v>0</v>
      </c>
      <c r="AA53" s="202" t="n">
        <f aca="false">IF(ISERROR(J53/$U53),0,J53/$U53)</f>
        <v>0</v>
      </c>
      <c r="AB53" s="199" t="n">
        <f aca="false">SUM(V53:AA53)</f>
        <v>0</v>
      </c>
      <c r="AC53" s="202" t="n">
        <f aca="false">IF(ISERROR(L53/$U53),0,L53/$U53)</f>
        <v>325678.845703812</v>
      </c>
    </row>
    <row r="54" customFormat="false" ht="12.8" hidden="false" customHeight="false" outlineLevel="0" collapsed="false">
      <c r="A54" s="195" t="s">
        <v>118</v>
      </c>
      <c r="B54" s="116" t="s">
        <v>142</v>
      </c>
      <c r="C54" s="196" t="s">
        <v>173</v>
      </c>
      <c r="D54" s="197" t="s">
        <v>174</v>
      </c>
      <c r="E54" s="198" t="n">
        <v>0</v>
      </c>
      <c r="F54" s="198" t="n">
        <v>0</v>
      </c>
      <c r="G54" s="198" t="n">
        <v>0</v>
      </c>
      <c r="H54" s="198" t="n">
        <v>0</v>
      </c>
      <c r="I54" s="198" t="n">
        <v>0</v>
      </c>
      <c r="J54" s="198" t="n">
        <v>0</v>
      </c>
      <c r="K54" s="199" t="n">
        <f aca="false">SUM(E54:J54)</f>
        <v>0</v>
      </c>
      <c r="L54" s="198" t="n">
        <v>192000000</v>
      </c>
      <c r="M54" s="29"/>
      <c r="P54" s="200" t="n">
        <f aca="false">K54/$K$20</f>
        <v>0</v>
      </c>
      <c r="Q54" s="201" t="n">
        <f aca="false">RANK(P54,$P$29:$P$77)</f>
        <v>7</v>
      </c>
      <c r="R54" s="200" t="n">
        <f aca="false">L54/$L$20</f>
        <v>0.0494168181735023</v>
      </c>
      <c r="S54" s="211" t="n">
        <f aca="false">RANK(R54,$R$29:$R$77)</f>
        <v>3</v>
      </c>
      <c r="U54" s="212" t="n">
        <f aca="false">VLOOKUP(D54,DVactu!$A$2:$D$198,4,0)</f>
        <v>12.652295607854</v>
      </c>
      <c r="V54" s="202" t="n">
        <f aca="false">IF(ISERROR(E54/$U54),0,E54/$U54)</f>
        <v>0</v>
      </c>
      <c r="W54" s="202" t="n">
        <f aca="false">IF(ISERROR(F54/$U54),0,F54/$U54)</f>
        <v>0</v>
      </c>
      <c r="X54" s="202" t="n">
        <f aca="false">IF(ISERROR(G54/$U54),0,G54/$U54)</f>
        <v>0</v>
      </c>
      <c r="Y54" s="202" t="n">
        <f aca="false">IF(ISERROR(H54/$U54),0,H54/$U54)</f>
        <v>0</v>
      </c>
      <c r="Z54" s="202" t="n">
        <f aca="false">IF(ISERROR(I54/$U54),0,I54/$U54)</f>
        <v>0</v>
      </c>
      <c r="AA54" s="202" t="n">
        <f aca="false">IF(ISERROR(J54/$U54),0,J54/$U54)</f>
        <v>0</v>
      </c>
      <c r="AB54" s="199" t="n">
        <f aca="false">SUM(V54:AA54)</f>
        <v>0</v>
      </c>
      <c r="AC54" s="202" t="n">
        <f aca="false">IF(ISERROR(L54/$U54),0,L54/$U54)</f>
        <v>15175111.7702952</v>
      </c>
    </row>
    <row r="55" customFormat="false" ht="19.4" hidden="false" customHeight="false" outlineLevel="0" collapsed="false">
      <c r="A55" s="195" t="s">
        <v>118</v>
      </c>
      <c r="B55" s="116" t="s">
        <v>142</v>
      </c>
      <c r="C55" s="196" t="s">
        <v>159</v>
      </c>
      <c r="D55" s="197" t="s">
        <v>175</v>
      </c>
      <c r="E55" s="198" t="n">
        <v>0</v>
      </c>
      <c r="F55" s="198" t="n">
        <v>0</v>
      </c>
      <c r="G55" s="198" t="n">
        <v>0</v>
      </c>
      <c r="H55" s="198" t="n">
        <v>0</v>
      </c>
      <c r="I55" s="198" t="n">
        <v>0</v>
      </c>
      <c r="J55" s="198" t="n">
        <v>0</v>
      </c>
      <c r="K55" s="199" t="n">
        <f aca="false">SUM(E55:J55)</f>
        <v>0</v>
      </c>
      <c r="L55" s="198" t="n">
        <v>0</v>
      </c>
      <c r="M55" s="29"/>
      <c r="P55" s="200" t="n">
        <f aca="false">K55/$K$20</f>
        <v>0</v>
      </c>
      <c r="Q55" s="201" t="n">
        <f aca="false">RANK(P55,$P$29:$P$77)</f>
        <v>7</v>
      </c>
      <c r="R55" s="200" t="n">
        <f aca="false">L55/$L$20</f>
        <v>0</v>
      </c>
      <c r="S55" s="201" t="n">
        <f aca="false">RANK(R55,$R$29:$R$77)</f>
        <v>18</v>
      </c>
      <c r="U55" s="212" t="n">
        <f aca="false">VLOOKUP(D55,DVactu!$A$2:$D$198,4,0)</f>
        <v>9.11089577935503</v>
      </c>
      <c r="V55" s="202" t="n">
        <f aca="false">IF(ISERROR(E55/$U55),0,E55/$U55)</f>
        <v>0</v>
      </c>
      <c r="W55" s="202" t="n">
        <f aca="false">IF(ISERROR(F55/$U55),0,F55/$U55)</f>
        <v>0</v>
      </c>
      <c r="X55" s="202" t="n">
        <f aca="false">IF(ISERROR(G55/$U55),0,G55/$U55)</f>
        <v>0</v>
      </c>
      <c r="Y55" s="202" t="n">
        <f aca="false">IF(ISERROR(H55/$U55),0,H55/$U55)</f>
        <v>0</v>
      </c>
      <c r="Z55" s="202" t="n">
        <f aca="false">IF(ISERROR(I55/$U55),0,I55/$U55)</f>
        <v>0</v>
      </c>
      <c r="AA55" s="202" t="n">
        <f aca="false">IF(ISERROR(J55/$U55),0,J55/$U55)</f>
        <v>0</v>
      </c>
      <c r="AB55" s="199" t="n">
        <f aca="false">SUM(V55:AA55)</f>
        <v>0</v>
      </c>
      <c r="AC55" s="202" t="n">
        <f aca="false">IF(ISERROR(L55/$U55),0,L55/$U55)</f>
        <v>0</v>
      </c>
    </row>
    <row r="56" customFormat="false" ht="19.4" hidden="false" customHeight="false" outlineLevel="0" collapsed="false">
      <c r="A56" s="195" t="s">
        <v>118</v>
      </c>
      <c r="B56" s="116" t="s">
        <v>142</v>
      </c>
      <c r="C56" s="196" t="s">
        <v>176</v>
      </c>
      <c r="D56" s="197" t="s">
        <v>177</v>
      </c>
      <c r="E56" s="198" t="n">
        <v>0</v>
      </c>
      <c r="F56" s="198" t="n">
        <v>0</v>
      </c>
      <c r="G56" s="198" t="n">
        <v>0</v>
      </c>
      <c r="H56" s="198" t="n">
        <v>0</v>
      </c>
      <c r="I56" s="198" t="n">
        <v>0</v>
      </c>
      <c r="J56" s="198" t="n">
        <v>0</v>
      </c>
      <c r="K56" s="199" t="n">
        <f aca="false">SUM(E56:J56)</f>
        <v>0</v>
      </c>
      <c r="L56" s="198" t="n">
        <v>0</v>
      </c>
      <c r="M56" s="29"/>
      <c r="P56" s="200" t="n">
        <f aca="false">K56/$K$20</f>
        <v>0</v>
      </c>
      <c r="Q56" s="201" t="n">
        <f aca="false">RANK(P56,$P$29:$P$77)</f>
        <v>7</v>
      </c>
      <c r="R56" s="200" t="n">
        <f aca="false">L56/$L$20</f>
        <v>0</v>
      </c>
      <c r="S56" s="201" t="n">
        <f aca="false">RANK(R56,$R$29:$R$77)</f>
        <v>18</v>
      </c>
      <c r="U56" s="212" t="e">
        <f aca="false">VLOOKUP(D56,DVactu!$A$2:$D$198,4,0)</f>
        <v>#N/A</v>
      </c>
      <c r="V56" s="202" t="n">
        <f aca="false">IF(ISERROR(E56/$U56),0,E56/$U56)</f>
        <v>0</v>
      </c>
      <c r="W56" s="202" t="n">
        <f aca="false">IF(ISERROR(F56/$U56),0,F56/$U56)</f>
        <v>0</v>
      </c>
      <c r="X56" s="202" t="n">
        <f aca="false">IF(ISERROR(G56/$U56),0,G56/$U56)</f>
        <v>0</v>
      </c>
      <c r="Y56" s="202" t="n">
        <f aca="false">IF(ISERROR(H56/$U56),0,H56/$U56)</f>
        <v>0</v>
      </c>
      <c r="Z56" s="202" t="n">
        <f aca="false">IF(ISERROR(I56/$U56),0,I56/$U56)</f>
        <v>0</v>
      </c>
      <c r="AA56" s="202" t="n">
        <f aca="false">IF(ISERROR(J56/$U56),0,J56/$U56)</f>
        <v>0</v>
      </c>
      <c r="AB56" s="199" t="n">
        <f aca="false">SUM(V56:AA56)</f>
        <v>0</v>
      </c>
      <c r="AC56" s="202" t="n">
        <f aca="false">IF(ISERROR(L56/$U56),0,L56/$U56)</f>
        <v>0</v>
      </c>
    </row>
    <row r="57" customFormat="false" ht="12.8" hidden="false" customHeight="false" outlineLevel="0" collapsed="false">
      <c r="A57" s="195" t="s">
        <v>118</v>
      </c>
      <c r="B57" s="116" t="s">
        <v>142</v>
      </c>
      <c r="C57" s="196" t="s">
        <v>178</v>
      </c>
      <c r="D57" s="197" t="s">
        <v>179</v>
      </c>
      <c r="E57" s="198" t="n">
        <v>0</v>
      </c>
      <c r="F57" s="198" t="n">
        <v>0</v>
      </c>
      <c r="G57" s="198" t="n">
        <v>0</v>
      </c>
      <c r="H57" s="198" t="n">
        <v>0</v>
      </c>
      <c r="I57" s="198" t="n">
        <v>0</v>
      </c>
      <c r="J57" s="198" t="n">
        <v>0</v>
      </c>
      <c r="K57" s="199" t="n">
        <f aca="false">SUM(E57:J57)</f>
        <v>0</v>
      </c>
      <c r="L57" s="198" t="n">
        <v>4053000</v>
      </c>
      <c r="M57" s="29"/>
      <c r="P57" s="200" t="n">
        <f aca="false">K57/$K$20</f>
        <v>0</v>
      </c>
      <c r="Q57" s="201" t="n">
        <f aca="false">RANK(P57,$P$29:$P$77)</f>
        <v>7</v>
      </c>
      <c r="R57" s="200" t="n">
        <f aca="false">L57/$L$20</f>
        <v>0.00104315814613127</v>
      </c>
      <c r="S57" s="201" t="n">
        <f aca="false">RANK(R57,$R$29:$R$77)</f>
        <v>12</v>
      </c>
      <c r="U57" s="212" t="n">
        <f aca="false">VLOOKUP(D57,DVactu!$A$2:$D$198,4,0)</f>
        <v>15.0291599470843</v>
      </c>
      <c r="V57" s="202" t="n">
        <f aca="false">IF(ISERROR(E57/$U57),0,E57/$U57)</f>
        <v>0</v>
      </c>
      <c r="W57" s="202" t="n">
        <f aca="false">IF(ISERROR(F57/$U57),0,F57/$U57)</f>
        <v>0</v>
      </c>
      <c r="X57" s="202" t="n">
        <f aca="false">IF(ISERROR(G57/$U57),0,G57/$U57)</f>
        <v>0</v>
      </c>
      <c r="Y57" s="202" t="n">
        <f aca="false">IF(ISERROR(H57/$U57),0,H57/$U57)</f>
        <v>0</v>
      </c>
      <c r="Z57" s="202" t="n">
        <f aca="false">IF(ISERROR(I57/$U57),0,I57/$U57)</f>
        <v>0</v>
      </c>
      <c r="AA57" s="202" t="n">
        <f aca="false">IF(ISERROR(J57/$U57),0,J57/$U57)</f>
        <v>0</v>
      </c>
      <c r="AB57" s="199" t="n">
        <f aca="false">SUM(V57:AA57)</f>
        <v>0</v>
      </c>
      <c r="AC57" s="202" t="n">
        <f aca="false">IF(ISERROR(L57/$U57),0,L57/$U57)</f>
        <v>269675.751290829</v>
      </c>
    </row>
    <row r="58" customFormat="false" ht="19.4" hidden="false" customHeight="false" outlineLevel="0" collapsed="false">
      <c r="A58" s="195" t="s">
        <v>118</v>
      </c>
      <c r="B58" s="116" t="s">
        <v>142</v>
      </c>
      <c r="C58" s="196" t="s">
        <v>180</v>
      </c>
      <c r="D58" s="197" t="s">
        <v>181</v>
      </c>
      <c r="E58" s="198" t="n">
        <v>0</v>
      </c>
      <c r="F58" s="198" t="n">
        <v>0</v>
      </c>
      <c r="G58" s="198" t="n">
        <v>0</v>
      </c>
      <c r="H58" s="198" t="n">
        <v>0</v>
      </c>
      <c r="I58" s="198" t="n">
        <v>0</v>
      </c>
      <c r="J58" s="198" t="n">
        <v>0</v>
      </c>
      <c r="K58" s="199" t="n">
        <f aca="false">SUM(E58:J58)</f>
        <v>0</v>
      </c>
      <c r="L58" s="198" t="n">
        <v>2350000</v>
      </c>
      <c r="M58" s="29"/>
      <c r="P58" s="200" t="n">
        <f aca="false">K58/$K$20</f>
        <v>0</v>
      </c>
      <c r="Q58" s="201" t="n">
        <f aca="false">RANK(P58,$P$29:$P$77)</f>
        <v>7</v>
      </c>
      <c r="R58" s="200" t="n">
        <f aca="false">L58/$L$20</f>
        <v>0.000604841264102762</v>
      </c>
      <c r="S58" s="201" t="n">
        <f aca="false">RANK(R58,$R$29:$R$77)</f>
        <v>15</v>
      </c>
      <c r="U58" s="212" t="n">
        <f aca="false">VLOOKUP(D58,DVactu!$A$2:$D$198,4,0)</f>
        <v>11.5631229294548</v>
      </c>
      <c r="V58" s="202" t="n">
        <f aca="false">IF(ISERROR(E58/$U58),0,E58/$U58)</f>
        <v>0</v>
      </c>
      <c r="W58" s="202" t="n">
        <f aca="false">IF(ISERROR(F58/$U58),0,F58/$U58)</f>
        <v>0</v>
      </c>
      <c r="X58" s="202" t="n">
        <f aca="false">IF(ISERROR(G58/$U58),0,G58/$U58)</f>
        <v>0</v>
      </c>
      <c r="Y58" s="202" t="n">
        <f aca="false">IF(ISERROR(H58/$U58),0,H58/$U58)</f>
        <v>0</v>
      </c>
      <c r="Z58" s="202" t="n">
        <f aca="false">IF(ISERROR(I58/$U58),0,I58/$U58)</f>
        <v>0</v>
      </c>
      <c r="AA58" s="202" t="n">
        <f aca="false">IF(ISERROR(J58/$U58),0,J58/$U58)</f>
        <v>0</v>
      </c>
      <c r="AB58" s="199" t="n">
        <f aca="false">SUM(V58:AA58)</f>
        <v>0</v>
      </c>
      <c r="AC58" s="202" t="n">
        <f aca="false">IF(ISERROR(L58/$U58),0,L58/$U58)</f>
        <v>203232.294107488</v>
      </c>
    </row>
    <row r="59" customFormat="false" ht="29.1" hidden="false" customHeight="false" outlineLevel="0" collapsed="false">
      <c r="A59" s="195" t="s">
        <v>118</v>
      </c>
      <c r="B59" s="116" t="s">
        <v>142</v>
      </c>
      <c r="C59" s="196" t="s">
        <v>182</v>
      </c>
      <c r="D59" s="197" t="s">
        <v>183</v>
      </c>
      <c r="E59" s="198" t="n">
        <v>0</v>
      </c>
      <c r="F59" s="198" t="n">
        <v>0</v>
      </c>
      <c r="G59" s="198" t="n">
        <v>0</v>
      </c>
      <c r="H59" s="198" t="n">
        <v>0</v>
      </c>
      <c r="I59" s="198" t="n">
        <v>0</v>
      </c>
      <c r="J59" s="198" t="n">
        <v>0</v>
      </c>
      <c r="K59" s="199" t="n">
        <f aca="false">SUM(E59:J59)</f>
        <v>0</v>
      </c>
      <c r="L59" s="198" t="n">
        <v>642464517.63</v>
      </c>
      <c r="M59" s="29"/>
      <c r="P59" s="200" t="n">
        <f aca="false">K59/$K$20</f>
        <v>0</v>
      </c>
      <c r="Q59" s="201" t="n">
        <f aca="false">RANK(P59,$P$29:$P$77)</f>
        <v>7</v>
      </c>
      <c r="R59" s="200" t="n">
        <f aca="false">L59/$L$20</f>
        <v>0.165357042972128</v>
      </c>
      <c r="S59" s="221" t="n">
        <f aca="false">RANK(R59,$R$29:$R$77)</f>
        <v>2</v>
      </c>
      <c r="U59" s="212" t="n">
        <f aca="false">VLOOKUP(D59,DVactu!$A$2:$D$198,4,0)</f>
        <v>14.1339393987664</v>
      </c>
      <c r="V59" s="202" t="n">
        <f aca="false">IF(ISERROR(E59/$U59),0,E59/$U59)</f>
        <v>0</v>
      </c>
      <c r="W59" s="202" t="n">
        <f aca="false">IF(ISERROR(F59/$U59),0,F59/$U59)</f>
        <v>0</v>
      </c>
      <c r="X59" s="202" t="n">
        <f aca="false">IF(ISERROR(G59/$U59),0,G59/$U59)</f>
        <v>0</v>
      </c>
      <c r="Y59" s="202" t="n">
        <f aca="false">IF(ISERROR(H59/$U59),0,H59/$U59)</f>
        <v>0</v>
      </c>
      <c r="Z59" s="202" t="n">
        <f aca="false">IF(ISERROR(I59/$U59),0,I59/$U59)</f>
        <v>0</v>
      </c>
      <c r="AA59" s="202" t="n">
        <f aca="false">IF(ISERROR(J59/$U59),0,J59/$U59)</f>
        <v>0</v>
      </c>
      <c r="AB59" s="199" t="n">
        <f aca="false">SUM(V59:AA59)</f>
        <v>0</v>
      </c>
      <c r="AC59" s="202" t="n">
        <f aca="false">IF(ISERROR(L59/$U59),0,L59/$U59)</f>
        <v>45455445.8954362</v>
      </c>
    </row>
    <row r="60" customFormat="false" ht="12.8" hidden="false" customHeight="false" outlineLevel="0" collapsed="false">
      <c r="A60" s="195" t="s">
        <v>118</v>
      </c>
      <c r="B60" s="116" t="s">
        <v>142</v>
      </c>
      <c r="C60" s="196" t="s">
        <v>184</v>
      </c>
      <c r="D60" s="197" t="s">
        <v>185</v>
      </c>
      <c r="E60" s="198" t="n">
        <v>0</v>
      </c>
      <c r="F60" s="198" t="n">
        <v>0</v>
      </c>
      <c r="G60" s="198" t="n">
        <v>0</v>
      </c>
      <c r="H60" s="198" t="n">
        <v>0</v>
      </c>
      <c r="I60" s="198" t="n">
        <v>0</v>
      </c>
      <c r="J60" s="198" t="n">
        <v>0</v>
      </c>
      <c r="K60" s="199" t="n">
        <f aca="false">SUM(E60:J60)</f>
        <v>0</v>
      </c>
      <c r="L60" s="198" t="n">
        <v>6205760</v>
      </c>
      <c r="M60" s="29"/>
      <c r="P60" s="200" t="n">
        <f aca="false">K60/$K$20</f>
        <v>0</v>
      </c>
      <c r="Q60" s="201" t="n">
        <f aca="false">RANK(P60,$P$29:$P$77)</f>
        <v>7</v>
      </c>
      <c r="R60" s="200" t="n">
        <f aca="false">L60/$L$20</f>
        <v>0.00159723392473122</v>
      </c>
      <c r="S60" s="201" t="n">
        <f aca="false">RANK(R60,$R$29:$R$77)</f>
        <v>11</v>
      </c>
      <c r="U60" s="212" t="n">
        <f aca="false">VLOOKUP(D60,DVactu!$A$2:$D$198,4,0)</f>
        <v>12.652295607854</v>
      </c>
      <c r="V60" s="202" t="n">
        <f aca="false">IF(ISERROR(E60/$U60),0,E60/$U60)</f>
        <v>0</v>
      </c>
      <c r="W60" s="202" t="n">
        <f aca="false">IF(ISERROR(F60/$U60),0,F60/$U60)</f>
        <v>0</v>
      </c>
      <c r="X60" s="202" t="n">
        <f aca="false">IF(ISERROR(G60/$U60),0,G60/$U60)</f>
        <v>0</v>
      </c>
      <c r="Y60" s="202" t="n">
        <f aca="false">IF(ISERROR(H60/$U60),0,H60/$U60)</f>
        <v>0</v>
      </c>
      <c r="Z60" s="202" t="n">
        <f aca="false">IF(ISERROR(I60/$U60),0,I60/$U60)</f>
        <v>0</v>
      </c>
      <c r="AA60" s="202" t="n">
        <f aca="false">IF(ISERROR(J60/$U60),0,J60/$U60)</f>
        <v>0</v>
      </c>
      <c r="AB60" s="199" t="n">
        <f aca="false">SUM(V60:AA60)</f>
        <v>0</v>
      </c>
      <c r="AC60" s="202" t="n">
        <f aca="false">IF(ISERROR(L60/$U60),0,L60/$U60)</f>
        <v>490484.904268893</v>
      </c>
    </row>
    <row r="61" customFormat="false" ht="12.8" hidden="false" customHeight="false" outlineLevel="0" collapsed="false">
      <c r="A61" s="195" t="s">
        <v>118</v>
      </c>
      <c r="B61" s="116" t="s">
        <v>142</v>
      </c>
      <c r="C61" s="196" t="s">
        <v>186</v>
      </c>
      <c r="D61" s="197" t="s">
        <v>187</v>
      </c>
      <c r="E61" s="198" t="n">
        <v>0</v>
      </c>
      <c r="F61" s="198" t="n">
        <v>0</v>
      </c>
      <c r="G61" s="198" t="n">
        <v>0</v>
      </c>
      <c r="H61" s="198" t="n">
        <v>0</v>
      </c>
      <c r="I61" s="198" t="n">
        <v>0</v>
      </c>
      <c r="J61" s="198" t="n">
        <v>0</v>
      </c>
      <c r="K61" s="199" t="n">
        <f aca="false">SUM(E61:J61)</f>
        <v>0</v>
      </c>
      <c r="L61" s="198" t="n">
        <v>48988222</v>
      </c>
      <c r="M61" s="29"/>
      <c r="P61" s="200" t="n">
        <f aca="false">K61/$K$20</f>
        <v>0</v>
      </c>
      <c r="Q61" s="201" t="n">
        <f aca="false">RANK(P61,$P$29:$P$77)</f>
        <v>7</v>
      </c>
      <c r="R61" s="200" t="n">
        <f aca="false">L61/$L$20</f>
        <v>0.0126085523917561</v>
      </c>
      <c r="S61" s="201" t="n">
        <f aca="false">RANK(R61,$R$29:$R$77)</f>
        <v>6</v>
      </c>
      <c r="U61" s="212" t="n">
        <f aca="false">VLOOKUP(D61,DVactu!$A$2:$D$198,4,0)</f>
        <v>11.5631229294548</v>
      </c>
      <c r="V61" s="202" t="n">
        <f aca="false">IF(ISERROR(E61/$U61),0,E61/$U61)</f>
        <v>0</v>
      </c>
      <c r="W61" s="202" t="n">
        <f aca="false">IF(ISERROR(F61/$U61),0,F61/$U61)</f>
        <v>0</v>
      </c>
      <c r="X61" s="202" t="n">
        <f aca="false">IF(ISERROR(G61/$U61),0,G61/$U61)</f>
        <v>0</v>
      </c>
      <c r="Y61" s="202" t="n">
        <f aca="false">IF(ISERROR(H61/$U61),0,H61/$U61)</f>
        <v>0</v>
      </c>
      <c r="Z61" s="202" t="n">
        <f aca="false">IF(ISERROR(I61/$U61),0,I61/$U61)</f>
        <v>0</v>
      </c>
      <c r="AA61" s="202" t="n">
        <f aca="false">IF(ISERROR(J61/$U61),0,J61/$U61)</f>
        <v>0</v>
      </c>
      <c r="AB61" s="199" t="n">
        <f aca="false">SUM(V61:AA61)</f>
        <v>0</v>
      </c>
      <c r="AC61" s="202" t="n">
        <f aca="false">IF(ISERROR(L61/$U61),0,L61/$U61)</f>
        <v>4236590.95374763</v>
      </c>
    </row>
    <row r="62" customFormat="false" ht="12.8" hidden="false" customHeight="false" outlineLevel="0" collapsed="false">
      <c r="A62" s="195" t="s">
        <v>118</v>
      </c>
      <c r="B62" s="116" t="s">
        <v>142</v>
      </c>
      <c r="C62" s="196" t="s">
        <v>188</v>
      </c>
      <c r="D62" s="197" t="s">
        <v>189</v>
      </c>
      <c r="E62" s="198" t="n">
        <v>0</v>
      </c>
      <c r="F62" s="198" t="n">
        <v>0</v>
      </c>
      <c r="G62" s="198" t="n">
        <v>0</v>
      </c>
      <c r="H62" s="198" t="n">
        <v>0</v>
      </c>
      <c r="I62" s="198" t="n">
        <v>0</v>
      </c>
      <c r="J62" s="198" t="n">
        <v>0</v>
      </c>
      <c r="K62" s="199"/>
      <c r="L62" s="198" t="n">
        <v>0</v>
      </c>
      <c r="M62" s="29"/>
      <c r="P62" s="200" t="n">
        <f aca="false">K62/$K$20</f>
        <v>0</v>
      </c>
      <c r="Q62" s="201" t="n">
        <f aca="false">RANK(P62,$P$29:$P$77)</f>
        <v>7</v>
      </c>
      <c r="R62" s="200" t="n">
        <f aca="false">L62/$L$20</f>
        <v>0</v>
      </c>
      <c r="S62" s="201" t="n">
        <f aca="false">RANK(R62,$R$29:$R$77)</f>
        <v>18</v>
      </c>
      <c r="U62" s="212" t="e">
        <f aca="false">VLOOKUP(D62,DVactu!$A$2:$D$198,4,0)</f>
        <v>#N/A</v>
      </c>
      <c r="V62" s="202" t="n">
        <f aca="false">IF(ISERROR(E62/$U62),0,E62/$U62)</f>
        <v>0</v>
      </c>
      <c r="W62" s="202" t="n">
        <f aca="false">IF(ISERROR(F62/$U62),0,F62/$U62)</f>
        <v>0</v>
      </c>
      <c r="X62" s="202" t="n">
        <f aca="false">IF(ISERROR(G62/$U62),0,G62/$U62)</f>
        <v>0</v>
      </c>
      <c r="Y62" s="202" t="n">
        <f aca="false">IF(ISERROR(H62/$U62),0,H62/$U62)</f>
        <v>0</v>
      </c>
      <c r="Z62" s="202" t="n">
        <f aca="false">IF(ISERROR(I62/$U62),0,I62/$U62)</f>
        <v>0</v>
      </c>
      <c r="AA62" s="202" t="n">
        <f aca="false">IF(ISERROR(J62/$U62),0,J62/$U62)</f>
        <v>0</v>
      </c>
      <c r="AB62" s="199" t="n">
        <f aca="false">SUM(V62:AA62)</f>
        <v>0</v>
      </c>
      <c r="AC62" s="202" t="n">
        <f aca="false">IF(ISERROR(L62/$U62),0,L62/$U62)</f>
        <v>0</v>
      </c>
    </row>
    <row r="63" customFormat="false" ht="12.8" hidden="false" customHeight="false" outlineLevel="0" collapsed="false">
      <c r="A63" s="195" t="s">
        <v>118</v>
      </c>
      <c r="B63" s="116" t="s">
        <v>142</v>
      </c>
      <c r="C63" s="196" t="s">
        <v>190</v>
      </c>
      <c r="D63" s="197" t="s">
        <v>191</v>
      </c>
      <c r="E63" s="198" t="n">
        <v>0</v>
      </c>
      <c r="F63" s="198" t="n">
        <v>0</v>
      </c>
      <c r="G63" s="198" t="n">
        <v>0</v>
      </c>
      <c r="H63" s="198" t="n">
        <v>0</v>
      </c>
      <c r="I63" s="198" t="n">
        <v>0</v>
      </c>
      <c r="J63" s="198" t="n">
        <v>0</v>
      </c>
      <c r="K63" s="199" t="n">
        <f aca="false">SUM(E63:J63)</f>
        <v>0</v>
      </c>
      <c r="L63" s="198" t="n">
        <v>0</v>
      </c>
      <c r="M63" s="29"/>
      <c r="P63" s="200" t="n">
        <f aca="false">K63/$K$20</f>
        <v>0</v>
      </c>
      <c r="Q63" s="201" t="n">
        <f aca="false">RANK(P63,$P$29:$P$77)</f>
        <v>7</v>
      </c>
      <c r="R63" s="200" t="n">
        <f aca="false">L63/$L$20</f>
        <v>0</v>
      </c>
      <c r="S63" s="201" t="n">
        <f aca="false">RANK(R63,$R$29:$R$77)</f>
        <v>18</v>
      </c>
      <c r="U63" s="212" t="e">
        <f aca="false">VLOOKUP(D63,DVactu!$A$2:$D$198,4,0)</f>
        <v>#N/A</v>
      </c>
      <c r="V63" s="202" t="n">
        <f aca="false">IF(ISERROR(E63/$U63),0,E63/$U63)</f>
        <v>0</v>
      </c>
      <c r="W63" s="202" t="n">
        <f aca="false">IF(ISERROR(F63/$U63),0,F63/$U63)</f>
        <v>0</v>
      </c>
      <c r="X63" s="202" t="n">
        <f aca="false">IF(ISERROR(G63/$U63),0,G63/$U63)</f>
        <v>0</v>
      </c>
      <c r="Y63" s="202" t="n">
        <f aca="false">IF(ISERROR(H63/$U63),0,H63/$U63)</f>
        <v>0</v>
      </c>
      <c r="Z63" s="202" t="n">
        <f aca="false">IF(ISERROR(I63/$U63),0,I63/$U63)</f>
        <v>0</v>
      </c>
      <c r="AA63" s="202" t="n">
        <f aca="false">IF(ISERROR(J63/$U63),0,J63/$U63)</f>
        <v>0</v>
      </c>
      <c r="AB63" s="199" t="n">
        <f aca="false">SUM(V63:AA63)</f>
        <v>0</v>
      </c>
      <c r="AC63" s="202" t="n">
        <f aca="false">IF(ISERROR(L63/$U63),0,L63/$U63)</f>
        <v>0</v>
      </c>
    </row>
    <row r="64" customFormat="false" ht="19.4" hidden="false" customHeight="false" outlineLevel="0" collapsed="false">
      <c r="A64" s="195" t="s">
        <v>118</v>
      </c>
      <c r="B64" s="116" t="s">
        <v>142</v>
      </c>
      <c r="C64" s="196" t="s">
        <v>180</v>
      </c>
      <c r="D64" s="197" t="s">
        <v>192</v>
      </c>
      <c r="E64" s="198" t="n">
        <v>0</v>
      </c>
      <c r="F64" s="198" t="n">
        <v>0</v>
      </c>
      <c r="G64" s="198" t="n">
        <v>0</v>
      </c>
      <c r="H64" s="198" t="n">
        <v>0</v>
      </c>
      <c r="I64" s="198" t="n">
        <v>0</v>
      </c>
      <c r="J64" s="198" t="n">
        <v>0</v>
      </c>
      <c r="K64" s="199" t="n">
        <f aca="false">SUM(E64:J64)</f>
        <v>0</v>
      </c>
      <c r="L64" s="198" t="n">
        <v>0</v>
      </c>
      <c r="M64" s="29"/>
      <c r="P64" s="200" t="n">
        <f aca="false">K64/$K$20</f>
        <v>0</v>
      </c>
      <c r="Q64" s="201" t="n">
        <f aca="false">RANK(P64,$P$29:$P$77)</f>
        <v>7</v>
      </c>
      <c r="R64" s="200" t="n">
        <f aca="false">L64/$L$20</f>
        <v>0</v>
      </c>
      <c r="S64" s="201" t="n">
        <f aca="false">RANK(R64,$R$29:$R$77)</f>
        <v>18</v>
      </c>
      <c r="U64" s="212" t="e">
        <f aca="false">VLOOKUP(D64,DVactu!$A$2:$D$198,4,0)</f>
        <v>#N/A</v>
      </c>
      <c r="V64" s="202" t="n">
        <f aca="false">IF(ISERROR(E64/$U64),0,E64/$U64)</f>
        <v>0</v>
      </c>
      <c r="W64" s="202" t="n">
        <f aca="false">IF(ISERROR(F64/$U64),0,F64/$U64)</f>
        <v>0</v>
      </c>
      <c r="X64" s="202" t="n">
        <f aca="false">IF(ISERROR(G64/$U64),0,G64/$U64)</f>
        <v>0</v>
      </c>
      <c r="Y64" s="202" t="n">
        <f aca="false">IF(ISERROR(H64/$U64),0,H64/$U64)</f>
        <v>0</v>
      </c>
      <c r="Z64" s="202" t="n">
        <f aca="false">IF(ISERROR(I64/$U64),0,I64/$U64)</f>
        <v>0</v>
      </c>
      <c r="AA64" s="202" t="n">
        <f aca="false">IF(ISERROR(J64/$U64),0,J64/$U64)</f>
        <v>0</v>
      </c>
      <c r="AB64" s="199" t="n">
        <f aca="false">SUM(V64:AA64)</f>
        <v>0</v>
      </c>
      <c r="AC64" s="202" t="n">
        <f aca="false">IF(ISERROR(L64/$U64),0,L64/$U64)</f>
        <v>0</v>
      </c>
    </row>
    <row r="65" customFormat="false" ht="29.1" hidden="false" customHeight="false" outlineLevel="0" collapsed="false">
      <c r="A65" s="195" t="s">
        <v>118</v>
      </c>
      <c r="B65" s="116" t="s">
        <v>142</v>
      </c>
      <c r="C65" s="196" t="s">
        <v>193</v>
      </c>
      <c r="D65" s="197" t="s">
        <v>194</v>
      </c>
      <c r="E65" s="198" t="n">
        <v>0</v>
      </c>
      <c r="F65" s="198" t="n">
        <v>0</v>
      </c>
      <c r="G65" s="198" t="n">
        <v>0</v>
      </c>
      <c r="H65" s="198" t="n">
        <v>0</v>
      </c>
      <c r="I65" s="198" t="n">
        <v>0</v>
      </c>
      <c r="J65" s="198" t="n">
        <v>0</v>
      </c>
      <c r="K65" s="199" t="n">
        <f aca="false">SUM(E65:J65)</f>
        <v>0</v>
      </c>
      <c r="L65" s="198" t="n">
        <v>0</v>
      </c>
      <c r="M65" s="29"/>
      <c r="P65" s="200" t="n">
        <f aca="false">K65/$K$20</f>
        <v>0</v>
      </c>
      <c r="Q65" s="201" t="n">
        <f aca="false">RANK(P65,$P$29:$P$77)</f>
        <v>7</v>
      </c>
      <c r="R65" s="200" t="n">
        <f aca="false">L65/$L$20</f>
        <v>0</v>
      </c>
      <c r="S65" s="201" t="n">
        <f aca="false">RANK(R65,$R$29:$R$77)</f>
        <v>18</v>
      </c>
      <c r="U65" s="212" t="e">
        <f aca="false">VLOOKUP(D65,DVactu!$A$2:$D$198,4,0)</f>
        <v>#N/A</v>
      </c>
      <c r="V65" s="202" t="n">
        <f aca="false">IF(ISERROR(E65/$U65),0,E65/$U65)</f>
        <v>0</v>
      </c>
      <c r="W65" s="202" t="n">
        <f aca="false">IF(ISERROR(F65/$U65),0,F65/$U65)</f>
        <v>0</v>
      </c>
      <c r="X65" s="202" t="n">
        <f aca="false">IF(ISERROR(G65/$U65),0,G65/$U65)</f>
        <v>0</v>
      </c>
      <c r="Y65" s="202" t="n">
        <f aca="false">IF(ISERROR(H65/$U65),0,H65/$U65)</f>
        <v>0</v>
      </c>
      <c r="Z65" s="202" t="n">
        <f aca="false">IF(ISERROR(I65/$U65),0,I65/$U65)</f>
        <v>0</v>
      </c>
      <c r="AA65" s="202" t="n">
        <f aca="false">IF(ISERROR(J65/$U65),0,J65/$U65)</f>
        <v>0</v>
      </c>
      <c r="AB65" s="199" t="n">
        <f aca="false">SUM(V65:AA65)</f>
        <v>0</v>
      </c>
      <c r="AC65" s="202" t="n">
        <f aca="false">IF(ISERROR(L65/$U65),0,L65/$U65)</f>
        <v>0</v>
      </c>
    </row>
    <row r="66" customFormat="false" ht="29.1" hidden="false" customHeight="false" outlineLevel="0" collapsed="false">
      <c r="A66" s="195" t="s">
        <v>118</v>
      </c>
      <c r="B66" s="116" t="s">
        <v>142</v>
      </c>
      <c r="C66" s="196" t="s">
        <v>195</v>
      </c>
      <c r="D66" s="197" t="s">
        <v>196</v>
      </c>
      <c r="E66" s="198" t="n">
        <v>0</v>
      </c>
      <c r="F66" s="198" t="n">
        <v>0</v>
      </c>
      <c r="G66" s="198" t="n">
        <v>0</v>
      </c>
      <c r="H66" s="198" t="n">
        <v>0</v>
      </c>
      <c r="I66" s="198" t="n">
        <v>0</v>
      </c>
      <c r="J66" s="198" t="n">
        <v>0</v>
      </c>
      <c r="K66" s="199" t="n">
        <f aca="false">SUM(E66:J66)</f>
        <v>0</v>
      </c>
      <c r="L66" s="198" t="n">
        <v>0</v>
      </c>
      <c r="M66" s="29"/>
      <c r="P66" s="200" t="n">
        <f aca="false">K66/$K$20</f>
        <v>0</v>
      </c>
      <c r="Q66" s="201" t="n">
        <f aca="false">RANK(P66,$P$29:$P$77)</f>
        <v>7</v>
      </c>
      <c r="R66" s="200" t="n">
        <f aca="false">L66/$L$20</f>
        <v>0</v>
      </c>
      <c r="S66" s="201" t="n">
        <f aca="false">RANK(R66,$R$29:$R$77)</f>
        <v>18</v>
      </c>
      <c r="U66" s="212" t="e">
        <f aca="false">VLOOKUP(D66,DVactu!$A$2:$D$198,4,0)</f>
        <v>#N/A</v>
      </c>
      <c r="V66" s="202" t="n">
        <f aca="false">IF(ISERROR(E66/$U66),0,E66/$U66)</f>
        <v>0</v>
      </c>
      <c r="W66" s="202" t="n">
        <f aca="false">IF(ISERROR(F66/$U66),0,F66/$U66)</f>
        <v>0</v>
      </c>
      <c r="X66" s="202" t="n">
        <f aca="false">IF(ISERROR(G66/$U66),0,G66/$U66)</f>
        <v>0</v>
      </c>
      <c r="Y66" s="202" t="n">
        <f aca="false">IF(ISERROR(H66/$U66),0,H66/$U66)</f>
        <v>0</v>
      </c>
      <c r="Z66" s="202" t="n">
        <f aca="false">IF(ISERROR(I66/$U66),0,I66/$U66)</f>
        <v>0</v>
      </c>
      <c r="AA66" s="202" t="n">
        <f aca="false">IF(ISERROR(J66/$U66),0,J66/$U66)</f>
        <v>0</v>
      </c>
      <c r="AB66" s="199" t="n">
        <f aca="false">SUM(V66:AA66)</f>
        <v>0</v>
      </c>
      <c r="AC66" s="202" t="n">
        <f aca="false">IF(ISERROR(L66/$U66),0,L66/$U66)</f>
        <v>0</v>
      </c>
    </row>
    <row r="67" customFormat="false" ht="29.1" hidden="false" customHeight="false" outlineLevel="0" collapsed="false">
      <c r="A67" s="195" t="s">
        <v>118</v>
      </c>
      <c r="B67" s="116" t="s">
        <v>142</v>
      </c>
      <c r="C67" s="196" t="s">
        <v>197</v>
      </c>
      <c r="D67" s="197" t="s">
        <v>198</v>
      </c>
      <c r="E67" s="198" t="n">
        <v>0</v>
      </c>
      <c r="F67" s="198" t="n">
        <v>0</v>
      </c>
      <c r="G67" s="198" t="n">
        <v>0</v>
      </c>
      <c r="H67" s="198" t="n">
        <v>0</v>
      </c>
      <c r="I67" s="198" t="n">
        <v>0</v>
      </c>
      <c r="J67" s="198" t="n">
        <v>0</v>
      </c>
      <c r="K67" s="199" t="n">
        <f aca="false">SUM(E67:J67)</f>
        <v>0</v>
      </c>
      <c r="L67" s="198" t="n">
        <v>0</v>
      </c>
      <c r="M67" s="29"/>
      <c r="P67" s="200" t="n">
        <f aca="false">K67/$K$20</f>
        <v>0</v>
      </c>
      <c r="Q67" s="201" t="n">
        <f aca="false">RANK(P67,$P$29:$P$77)</f>
        <v>7</v>
      </c>
      <c r="R67" s="200" t="n">
        <f aca="false">L67/$L$20</f>
        <v>0</v>
      </c>
      <c r="S67" s="201" t="n">
        <f aca="false">RANK(R67,$R$29:$R$77)</f>
        <v>18</v>
      </c>
      <c r="U67" s="212" t="e">
        <f aca="false">VLOOKUP(D67,DVactu!$A$2:$D$198,4,0)</f>
        <v>#N/A</v>
      </c>
      <c r="V67" s="202" t="n">
        <f aca="false">IF(ISERROR(E67/$U67),0,E67/$U67)</f>
        <v>0</v>
      </c>
      <c r="W67" s="202" t="n">
        <f aca="false">IF(ISERROR(F67/$U67),0,F67/$U67)</f>
        <v>0</v>
      </c>
      <c r="X67" s="202" t="n">
        <f aca="false">IF(ISERROR(G67/$U67),0,G67/$U67)</f>
        <v>0</v>
      </c>
      <c r="Y67" s="202" t="n">
        <f aca="false">IF(ISERROR(H67/$U67),0,H67/$U67)</f>
        <v>0</v>
      </c>
      <c r="Z67" s="202" t="n">
        <f aca="false">IF(ISERROR(I67/$U67),0,I67/$U67)</f>
        <v>0</v>
      </c>
      <c r="AA67" s="202" t="n">
        <f aca="false">IF(ISERROR(J67/$U67),0,J67/$U67)</f>
        <v>0</v>
      </c>
      <c r="AB67" s="199" t="n">
        <f aca="false">SUM(V67:AA67)</f>
        <v>0</v>
      </c>
      <c r="AC67" s="202" t="n">
        <f aca="false">IF(ISERROR(L67/$U67),0,L67/$U67)</f>
        <v>0</v>
      </c>
    </row>
    <row r="68" customFormat="false" ht="12.8" hidden="false" customHeight="false" outlineLevel="0" collapsed="false">
      <c r="A68" s="195" t="s">
        <v>118</v>
      </c>
      <c r="B68" s="116" t="s">
        <v>142</v>
      </c>
      <c r="C68" s="196" t="s">
        <v>184</v>
      </c>
      <c r="D68" s="197" t="s">
        <v>199</v>
      </c>
      <c r="E68" s="198" t="n">
        <v>0</v>
      </c>
      <c r="F68" s="198" t="n">
        <v>0</v>
      </c>
      <c r="G68" s="198" t="n">
        <v>0</v>
      </c>
      <c r="H68" s="198" t="n">
        <v>0</v>
      </c>
      <c r="I68" s="198" t="n">
        <v>0</v>
      </c>
      <c r="J68" s="198" t="n">
        <v>0</v>
      </c>
      <c r="K68" s="199" t="n">
        <f aca="false">SUM(E68:J68)</f>
        <v>0</v>
      </c>
      <c r="L68" s="198" t="n">
        <v>0</v>
      </c>
      <c r="M68" s="29"/>
      <c r="P68" s="200" t="n">
        <f aca="false">K68/$K$20</f>
        <v>0</v>
      </c>
      <c r="Q68" s="201" t="n">
        <f aca="false">RANK(P68,$P$29:$P$77)</f>
        <v>7</v>
      </c>
      <c r="R68" s="200" t="n">
        <f aca="false">L68/$L$20</f>
        <v>0</v>
      </c>
      <c r="S68" s="201" t="n">
        <f aca="false">RANK(R68,$R$29:$R$77)</f>
        <v>18</v>
      </c>
      <c r="U68" s="212" t="e">
        <f aca="false">VLOOKUP(D68,DVactu!$A$2:$D$198,4,0)</f>
        <v>#N/A</v>
      </c>
      <c r="V68" s="202" t="n">
        <f aca="false">IF(ISERROR(E68/$U68),0,E68/$U68)</f>
        <v>0</v>
      </c>
      <c r="W68" s="202" t="n">
        <f aca="false">IF(ISERROR(F68/$U68),0,F68/$U68)</f>
        <v>0</v>
      </c>
      <c r="X68" s="202" t="n">
        <f aca="false">IF(ISERROR(G68/$U68),0,G68/$U68)</f>
        <v>0</v>
      </c>
      <c r="Y68" s="202" t="n">
        <f aca="false">IF(ISERROR(H68/$U68),0,H68/$U68)</f>
        <v>0</v>
      </c>
      <c r="Z68" s="202" t="n">
        <f aca="false">IF(ISERROR(I68/$U68),0,I68/$U68)</f>
        <v>0</v>
      </c>
      <c r="AA68" s="202" t="n">
        <f aca="false">IF(ISERROR(J68/$U68),0,J68/$U68)</f>
        <v>0</v>
      </c>
      <c r="AB68" s="199" t="n">
        <f aca="false">SUM(V68:AA68)</f>
        <v>0</v>
      </c>
      <c r="AC68" s="202" t="n">
        <f aca="false">IF(ISERROR(L68/$U68),0,L68/$U68)</f>
        <v>0</v>
      </c>
    </row>
    <row r="69" customFormat="false" ht="12.8" hidden="false" customHeight="false" outlineLevel="0" collapsed="false">
      <c r="A69" s="195" t="s">
        <v>118</v>
      </c>
      <c r="B69" s="116" t="s">
        <v>142</v>
      </c>
      <c r="C69" s="196" t="s">
        <v>186</v>
      </c>
      <c r="D69" s="197" t="s">
        <v>200</v>
      </c>
      <c r="E69" s="198" t="n">
        <v>0</v>
      </c>
      <c r="F69" s="198" t="n">
        <v>0</v>
      </c>
      <c r="G69" s="198" t="n">
        <v>0</v>
      </c>
      <c r="H69" s="198" t="n">
        <v>0</v>
      </c>
      <c r="I69" s="198" t="n">
        <v>0</v>
      </c>
      <c r="J69" s="198" t="n">
        <v>0</v>
      </c>
      <c r="K69" s="199" t="n">
        <f aca="false">SUM(E69:J69)</f>
        <v>0</v>
      </c>
      <c r="L69" s="198" t="n">
        <v>0</v>
      </c>
      <c r="M69" s="29"/>
      <c r="P69" s="200" t="n">
        <f aca="false">K69/$K$20</f>
        <v>0</v>
      </c>
      <c r="Q69" s="201" t="n">
        <f aca="false">RANK(P69,$P$29:$P$77)</f>
        <v>7</v>
      </c>
      <c r="R69" s="200" t="n">
        <f aca="false">L69/$L$20</f>
        <v>0</v>
      </c>
      <c r="S69" s="201" t="n">
        <f aca="false">RANK(R69,$R$29:$R$77)</f>
        <v>18</v>
      </c>
      <c r="U69" s="212" t="e">
        <f aca="false">VLOOKUP(D69,DVactu!$A$2:$D$198,4,0)</f>
        <v>#N/A</v>
      </c>
      <c r="V69" s="202" t="n">
        <f aca="false">IF(ISERROR(E69/$U69),0,E69/$U69)</f>
        <v>0</v>
      </c>
      <c r="W69" s="202" t="n">
        <f aca="false">IF(ISERROR(F69/$U69),0,F69/$U69)</f>
        <v>0</v>
      </c>
      <c r="X69" s="202" t="n">
        <f aca="false">IF(ISERROR(G69/$U69),0,G69/$U69)</f>
        <v>0</v>
      </c>
      <c r="Y69" s="202" t="n">
        <f aca="false">IF(ISERROR(H69/$U69),0,H69/$U69)</f>
        <v>0</v>
      </c>
      <c r="Z69" s="202" t="n">
        <f aca="false">IF(ISERROR(I69/$U69),0,I69/$U69)</f>
        <v>0</v>
      </c>
      <c r="AA69" s="202" t="n">
        <f aca="false">IF(ISERROR(J69/$U69),0,J69/$U69)</f>
        <v>0</v>
      </c>
      <c r="AB69" s="199" t="n">
        <f aca="false">SUM(V69:AA69)</f>
        <v>0</v>
      </c>
      <c r="AC69" s="202" t="n">
        <f aca="false">IF(ISERROR(L69/$U69),0,L69/$U69)</f>
        <v>0</v>
      </c>
    </row>
    <row r="70" customFormat="false" ht="12.8" hidden="false" customHeight="false" outlineLevel="0" collapsed="false">
      <c r="A70" s="195" t="s">
        <v>118</v>
      </c>
      <c r="B70" s="116" t="s">
        <v>201</v>
      </c>
      <c r="C70" s="196" t="s">
        <v>202</v>
      </c>
      <c r="D70" s="197" t="s">
        <v>203</v>
      </c>
      <c r="E70" s="198" t="n">
        <v>0</v>
      </c>
      <c r="F70" s="198" t="n">
        <v>0</v>
      </c>
      <c r="G70" s="198" t="n">
        <v>0</v>
      </c>
      <c r="H70" s="198" t="n">
        <v>0</v>
      </c>
      <c r="I70" s="198" t="n">
        <v>0</v>
      </c>
      <c r="J70" s="198" t="n">
        <v>0</v>
      </c>
      <c r="K70" s="199" t="n">
        <f aca="false">SUM(E70:J70)</f>
        <v>0</v>
      </c>
      <c r="L70" s="198" t="n">
        <v>0</v>
      </c>
      <c r="M70" s="29"/>
      <c r="P70" s="200" t="n">
        <f aca="false">K70/$K$20</f>
        <v>0</v>
      </c>
      <c r="Q70" s="201" t="n">
        <f aca="false">RANK(P70,$P$29:$P$77)</f>
        <v>7</v>
      </c>
      <c r="R70" s="200" t="n">
        <f aca="false">L70/$L$20</f>
        <v>0</v>
      </c>
      <c r="S70" s="201" t="n">
        <f aca="false">RANK(R70,$R$29:$R$77)</f>
        <v>18</v>
      </c>
      <c r="U70" s="212" t="e">
        <f aca="false">VLOOKUP(D70,DVactu!$A$2:$D$198,4,0)</f>
        <v>#N/A</v>
      </c>
      <c r="V70" s="202" t="n">
        <f aca="false">IF(ISERROR(E70/$U70),0,E70/$U70)</f>
        <v>0</v>
      </c>
      <c r="W70" s="202" t="n">
        <f aca="false">IF(ISERROR(F70/$U70),0,F70/$U70)</f>
        <v>0</v>
      </c>
      <c r="X70" s="202" t="n">
        <f aca="false">IF(ISERROR(G70/$U70),0,G70/$U70)</f>
        <v>0</v>
      </c>
      <c r="Y70" s="202" t="n">
        <f aca="false">IF(ISERROR(H70/$U70),0,H70/$U70)</f>
        <v>0</v>
      </c>
      <c r="Z70" s="202" t="n">
        <f aca="false">IF(ISERROR(I70/$U70),0,I70/$U70)</f>
        <v>0</v>
      </c>
      <c r="AA70" s="202" t="n">
        <f aca="false">IF(ISERROR(J70/$U70),0,J70/$U70)</f>
        <v>0</v>
      </c>
      <c r="AB70" s="199" t="n">
        <f aca="false">SUM(V70:AA70)</f>
        <v>0</v>
      </c>
      <c r="AC70" s="202" t="n">
        <f aca="false">IF(ISERROR(L70/$U70),0,L70/$U70)</f>
        <v>0</v>
      </c>
    </row>
    <row r="71" customFormat="false" ht="19.4" hidden="false" customHeight="false" outlineLevel="0" collapsed="false">
      <c r="A71" s="195" t="s">
        <v>118</v>
      </c>
      <c r="B71" s="116" t="s">
        <v>201</v>
      </c>
      <c r="C71" s="196" t="s">
        <v>204</v>
      </c>
      <c r="D71" s="197" t="s">
        <v>205</v>
      </c>
      <c r="E71" s="198" t="n">
        <v>0</v>
      </c>
      <c r="F71" s="198" t="n">
        <v>0</v>
      </c>
      <c r="G71" s="198" t="n">
        <v>0</v>
      </c>
      <c r="H71" s="198" t="n">
        <v>0</v>
      </c>
      <c r="I71" s="198" t="n">
        <v>0</v>
      </c>
      <c r="J71" s="198" t="n">
        <v>0</v>
      </c>
      <c r="K71" s="199" t="n">
        <f aca="false">SUM(E71:J71)</f>
        <v>0</v>
      </c>
      <c r="L71" s="198" t="n">
        <v>0</v>
      </c>
      <c r="M71" s="29"/>
      <c r="P71" s="200" t="n">
        <f aca="false">K71/$K$20</f>
        <v>0</v>
      </c>
      <c r="Q71" s="201" t="n">
        <f aca="false">RANK(P71,$P$29:$P$77)</f>
        <v>7</v>
      </c>
      <c r="R71" s="200" t="n">
        <f aca="false">L71/$L$20</f>
        <v>0</v>
      </c>
      <c r="S71" s="201" t="n">
        <f aca="false">RANK(R71,$R$29:$R$77)</f>
        <v>18</v>
      </c>
      <c r="U71" s="212" t="e">
        <f aca="false">VLOOKUP(D71,DVactu!$A$2:$D$198,4,0)</f>
        <v>#N/A</v>
      </c>
      <c r="V71" s="202" t="n">
        <f aca="false">IF(ISERROR(E71/$U71),0,E71/$U71)</f>
        <v>0</v>
      </c>
      <c r="W71" s="202" t="n">
        <f aca="false">IF(ISERROR(F71/$U71),0,F71/$U71)</f>
        <v>0</v>
      </c>
      <c r="X71" s="202" t="n">
        <f aca="false">IF(ISERROR(G71/$U71),0,G71/$U71)</f>
        <v>0</v>
      </c>
      <c r="Y71" s="202" t="n">
        <f aca="false">IF(ISERROR(H71/$U71),0,H71/$U71)</f>
        <v>0</v>
      </c>
      <c r="Z71" s="202" t="n">
        <f aca="false">IF(ISERROR(I71/$U71),0,I71/$U71)</f>
        <v>0</v>
      </c>
      <c r="AA71" s="202" t="n">
        <f aca="false">IF(ISERROR(J71/$U71),0,J71/$U71)</f>
        <v>0</v>
      </c>
      <c r="AB71" s="199" t="n">
        <f aca="false">SUM(V71:AA71)</f>
        <v>0</v>
      </c>
      <c r="AC71" s="202" t="n">
        <f aca="false">IF(ISERROR(L71/$U71),0,L71/$U71)</f>
        <v>0</v>
      </c>
    </row>
    <row r="72" customFormat="false" ht="19.4" hidden="false" customHeight="false" outlineLevel="0" collapsed="false">
      <c r="A72" s="195" t="s">
        <v>118</v>
      </c>
      <c r="B72" s="116" t="s">
        <v>201</v>
      </c>
      <c r="C72" s="196" t="s">
        <v>206</v>
      </c>
      <c r="D72" s="197" t="s">
        <v>207</v>
      </c>
      <c r="E72" s="198" t="n">
        <v>0</v>
      </c>
      <c r="F72" s="198" t="n">
        <v>0</v>
      </c>
      <c r="G72" s="198" t="n">
        <v>0</v>
      </c>
      <c r="H72" s="198" t="n">
        <v>0</v>
      </c>
      <c r="I72" s="198" t="n">
        <v>0</v>
      </c>
      <c r="J72" s="198" t="n">
        <v>0</v>
      </c>
      <c r="K72" s="199" t="n">
        <f aca="false">SUM(E72:J72)</f>
        <v>0</v>
      </c>
      <c r="L72" s="198" t="n">
        <v>0</v>
      </c>
      <c r="M72" s="29"/>
      <c r="P72" s="200" t="n">
        <f aca="false">K72/$K$20</f>
        <v>0</v>
      </c>
      <c r="Q72" s="201" t="n">
        <f aca="false">RANK(P72,$P$29:$P$77)</f>
        <v>7</v>
      </c>
      <c r="R72" s="200" t="n">
        <f aca="false">L72/$L$20</f>
        <v>0</v>
      </c>
      <c r="S72" s="201" t="n">
        <f aca="false">RANK(R72,$R$29:$R$77)</f>
        <v>18</v>
      </c>
      <c r="U72" s="212" t="e">
        <f aca="false">VLOOKUP(D72,DVactu!$A$2:$D$198,4,0)</f>
        <v>#N/A</v>
      </c>
      <c r="V72" s="202" t="n">
        <f aca="false">IF(ISERROR(E72/$U72),0,E72/$U72)</f>
        <v>0</v>
      </c>
      <c r="W72" s="202" t="n">
        <f aca="false">IF(ISERROR(F72/$U72),0,F72/$U72)</f>
        <v>0</v>
      </c>
      <c r="X72" s="202" t="n">
        <f aca="false">IF(ISERROR(G72/$U72),0,G72/$U72)</f>
        <v>0</v>
      </c>
      <c r="Y72" s="202" t="n">
        <f aca="false">IF(ISERROR(H72/$U72),0,H72/$U72)</f>
        <v>0</v>
      </c>
      <c r="Z72" s="202" t="n">
        <f aca="false">IF(ISERROR(I72/$U72),0,I72/$U72)</f>
        <v>0</v>
      </c>
      <c r="AA72" s="202" t="n">
        <f aca="false">IF(ISERROR(J72/$U72),0,J72/$U72)</f>
        <v>0</v>
      </c>
      <c r="AB72" s="199" t="n">
        <f aca="false">SUM(V72:AA72)</f>
        <v>0</v>
      </c>
      <c r="AC72" s="202" t="n">
        <f aca="false">IF(ISERROR(L72/$U72),0,L72/$U72)</f>
        <v>0</v>
      </c>
    </row>
    <row r="73" customFormat="false" ht="19.4" hidden="false" customHeight="false" outlineLevel="0" collapsed="false">
      <c r="A73" s="195" t="s">
        <v>118</v>
      </c>
      <c r="B73" s="116" t="s">
        <v>201</v>
      </c>
      <c r="C73" s="196" t="s">
        <v>208</v>
      </c>
      <c r="D73" s="197" t="s">
        <v>209</v>
      </c>
      <c r="E73" s="198" t="n">
        <v>0</v>
      </c>
      <c r="F73" s="198" t="n">
        <v>0</v>
      </c>
      <c r="G73" s="198" t="n">
        <v>0</v>
      </c>
      <c r="H73" s="198" t="n">
        <v>0</v>
      </c>
      <c r="I73" s="198" t="n">
        <v>0</v>
      </c>
      <c r="J73" s="198" t="n">
        <v>0</v>
      </c>
      <c r="K73" s="199" t="n">
        <f aca="false">SUM(E73:J73)</f>
        <v>0</v>
      </c>
      <c r="L73" s="198" t="n">
        <v>0</v>
      </c>
      <c r="M73" s="29"/>
      <c r="P73" s="200" t="n">
        <f aca="false">K73/$K$20</f>
        <v>0</v>
      </c>
      <c r="Q73" s="201" t="n">
        <f aca="false">RANK(P73,$P$29:$P$77)</f>
        <v>7</v>
      </c>
      <c r="R73" s="200" t="n">
        <f aca="false">L73/$L$20</f>
        <v>0</v>
      </c>
      <c r="S73" s="201" t="n">
        <f aca="false">RANK(R73,$R$29:$R$77)</f>
        <v>18</v>
      </c>
      <c r="U73" s="212" t="e">
        <f aca="false">VLOOKUP(D73,DVactu!$A$2:$D$198,4,0)</f>
        <v>#N/A</v>
      </c>
      <c r="V73" s="202" t="n">
        <f aca="false">IF(ISERROR(E73/$U73),0,E73/$U73)</f>
        <v>0</v>
      </c>
      <c r="W73" s="202" t="n">
        <f aca="false">IF(ISERROR(F73/$U73),0,F73/$U73)</f>
        <v>0</v>
      </c>
      <c r="X73" s="202" t="n">
        <f aca="false">IF(ISERROR(G73/$U73),0,G73/$U73)</f>
        <v>0</v>
      </c>
      <c r="Y73" s="202" t="n">
        <f aca="false">IF(ISERROR(H73/$U73),0,H73/$U73)</f>
        <v>0</v>
      </c>
      <c r="Z73" s="202" t="n">
        <f aca="false">IF(ISERROR(I73/$U73),0,I73/$U73)</f>
        <v>0</v>
      </c>
      <c r="AA73" s="202" t="n">
        <f aca="false">IF(ISERROR(J73/$U73),0,J73/$U73)</f>
        <v>0</v>
      </c>
      <c r="AB73" s="199" t="n">
        <f aca="false">SUM(V73:AA73)</f>
        <v>0</v>
      </c>
      <c r="AC73" s="202" t="n">
        <f aca="false">IF(ISERROR(L73/$U73),0,L73/$U73)</f>
        <v>0</v>
      </c>
    </row>
    <row r="74" customFormat="false" ht="12.8" hidden="false" customHeight="false" outlineLevel="0" collapsed="false">
      <c r="A74" s="195" t="s">
        <v>118</v>
      </c>
      <c r="B74" s="116" t="s">
        <v>201</v>
      </c>
      <c r="C74" s="196" t="s">
        <v>202</v>
      </c>
      <c r="D74" s="197" t="s">
        <v>210</v>
      </c>
      <c r="E74" s="198" t="n">
        <v>0</v>
      </c>
      <c r="F74" s="198" t="n">
        <v>0</v>
      </c>
      <c r="G74" s="198" t="n">
        <v>0</v>
      </c>
      <c r="H74" s="198" t="n">
        <v>0</v>
      </c>
      <c r="I74" s="198" t="n">
        <v>0</v>
      </c>
      <c r="J74" s="198" t="n">
        <v>0</v>
      </c>
      <c r="K74" s="199" t="n">
        <f aca="false">SUM(E74:J74)</f>
        <v>0</v>
      </c>
      <c r="L74" s="198" t="n">
        <v>0</v>
      </c>
      <c r="M74" s="29"/>
      <c r="P74" s="200" t="n">
        <f aca="false">K74/$K$20</f>
        <v>0</v>
      </c>
      <c r="Q74" s="201" t="n">
        <f aca="false">RANK(P74,$P$29:$P$77)</f>
        <v>7</v>
      </c>
      <c r="R74" s="200" t="n">
        <f aca="false">L74/$L$20</f>
        <v>0</v>
      </c>
      <c r="S74" s="201" t="n">
        <f aca="false">RANK(R74,$R$29:$R$77)</f>
        <v>18</v>
      </c>
      <c r="U74" s="212" t="n">
        <f aca="false">VLOOKUP(D74,DVactu!$A$2:$D$198,4,0)</f>
        <v>10.3850737604984</v>
      </c>
      <c r="V74" s="202" t="n">
        <f aca="false">IF(ISERROR(E74/$U74),0,E74/$U74)</f>
        <v>0</v>
      </c>
      <c r="W74" s="202" t="n">
        <f aca="false">IF(ISERROR(F74/$U74),0,F74/$U74)</f>
        <v>0</v>
      </c>
      <c r="X74" s="202" t="n">
        <f aca="false">IF(ISERROR(G74/$U74),0,G74/$U74)</f>
        <v>0</v>
      </c>
      <c r="Y74" s="202" t="n">
        <f aca="false">IF(ISERROR(H74/$U74),0,H74/$U74)</f>
        <v>0</v>
      </c>
      <c r="Z74" s="202" t="n">
        <f aca="false">IF(ISERROR(I74/$U74),0,I74/$U74)</f>
        <v>0</v>
      </c>
      <c r="AA74" s="202" t="n">
        <f aca="false">IF(ISERROR(J74/$U74),0,J74/$U74)</f>
        <v>0</v>
      </c>
      <c r="AB74" s="199" t="n">
        <f aca="false">SUM(V74:AA74)</f>
        <v>0</v>
      </c>
      <c r="AC74" s="202" t="n">
        <f aca="false">IF(ISERROR(L74/$U74),0,L74/$U74)</f>
        <v>0</v>
      </c>
    </row>
    <row r="75" customFormat="false" ht="19.3" hidden="false" customHeight="false" outlineLevel="0" collapsed="false">
      <c r="A75" s="213" t="s">
        <v>118</v>
      </c>
      <c r="B75" s="214" t="s">
        <v>201</v>
      </c>
      <c r="C75" s="215" t="s">
        <v>204</v>
      </c>
      <c r="D75" s="197" t="s">
        <v>211</v>
      </c>
      <c r="E75" s="216" t="n">
        <v>1920218</v>
      </c>
      <c r="F75" s="216" t="n">
        <v>0</v>
      </c>
      <c r="G75" s="216" t="n">
        <v>0</v>
      </c>
      <c r="H75" s="216" t="n">
        <v>0</v>
      </c>
      <c r="I75" s="216" t="n">
        <v>0</v>
      </c>
      <c r="J75" s="216" t="n">
        <v>0</v>
      </c>
      <c r="K75" s="217" t="n">
        <f aca="false">SUM(E75:J75)</f>
        <v>1920218</v>
      </c>
      <c r="L75" s="216" t="n">
        <v>7032366</v>
      </c>
      <c r="M75" s="207" t="n">
        <f aca="false">K75*$O$15/1000</f>
        <v>9647.49526833333</v>
      </c>
      <c r="P75" s="210" t="n">
        <f aca="false">K75/$K$20</f>
        <v>0.0087611295043957</v>
      </c>
      <c r="Q75" s="211" t="n">
        <f aca="false">RANK(P75,$P$29:$P$77)</f>
        <v>5</v>
      </c>
      <c r="R75" s="200" t="n">
        <f aca="false">L75/$L$20</f>
        <v>0.00180998516641416</v>
      </c>
      <c r="S75" s="221" t="n">
        <f aca="false">RANK(R75,$R$29:$R$77)</f>
        <v>10</v>
      </c>
      <c r="U75" s="212" t="n">
        <f aca="false">VLOOKUP(D75,DVactu!$A$2:$D$198,4,0)</f>
        <v>11.5631229294548</v>
      </c>
      <c r="V75" s="202" t="n">
        <f aca="false">IF(ISERROR(E75/$U75),0,E75/$U75)</f>
        <v>166063.961415529</v>
      </c>
      <c r="W75" s="202" t="n">
        <f aca="false">IF(ISERROR(F75/$U75),0,F75/$U75)</f>
        <v>0</v>
      </c>
      <c r="X75" s="202" t="n">
        <f aca="false">IF(ISERROR(G75/$U75),0,G75/$U75)</f>
        <v>0</v>
      </c>
      <c r="Y75" s="202" t="n">
        <f aca="false">IF(ISERROR(H75/$U75),0,H75/$U75)</f>
        <v>0</v>
      </c>
      <c r="Z75" s="202" t="n">
        <f aca="false">IF(ISERROR(I75/$U75),0,I75/$U75)</f>
        <v>0</v>
      </c>
      <c r="AA75" s="202" t="n">
        <f aca="false">IF(ISERROR(J75/$U75),0,J75/$U75)</f>
        <v>0</v>
      </c>
      <c r="AB75" s="219" t="n">
        <f aca="false">SUM(V75:AA75)</f>
        <v>166063.961415529</v>
      </c>
      <c r="AC75" s="202" t="n">
        <f aca="false">IF(ISERROR(L75/$U75),0,L75/$U75)</f>
        <v>608171.861780213</v>
      </c>
    </row>
    <row r="76" customFormat="false" ht="28.95" hidden="false" customHeight="false" outlineLevel="0" collapsed="false">
      <c r="A76" s="213" t="s">
        <v>118</v>
      </c>
      <c r="B76" s="214" t="s">
        <v>201</v>
      </c>
      <c r="C76" s="215" t="s">
        <v>212</v>
      </c>
      <c r="D76" s="197" t="s">
        <v>213</v>
      </c>
      <c r="E76" s="216" t="n">
        <v>584178.9</v>
      </c>
      <c r="F76" s="216" t="n">
        <v>0</v>
      </c>
      <c r="G76" s="216" t="n">
        <v>0</v>
      </c>
      <c r="H76" s="216" t="n">
        <v>229080</v>
      </c>
      <c r="I76" s="216" t="n">
        <v>0</v>
      </c>
      <c r="J76" s="216" t="n">
        <v>44654</v>
      </c>
      <c r="K76" s="217" t="n">
        <f aca="false">SUM(E76:J76)</f>
        <v>857912.9</v>
      </c>
      <c r="L76" s="216" t="n">
        <v>2471623.8</v>
      </c>
      <c r="M76" s="207" t="n">
        <f aca="false">K76*$O$15/1000</f>
        <v>4310.29739508333</v>
      </c>
      <c r="P76" s="200" t="n">
        <f aca="false">K76/$K$20</f>
        <v>0.00391428786751904</v>
      </c>
      <c r="Q76" s="211" t="n">
        <f aca="false">RANK(P76,$P$29:$P$77)</f>
        <v>6</v>
      </c>
      <c r="R76" s="200" t="n">
        <f aca="false">L76/$L$20</f>
        <v>0.000636144707905733</v>
      </c>
      <c r="S76" s="201" t="n">
        <f aca="false">RANK(R76,$R$29:$R$77)</f>
        <v>14</v>
      </c>
      <c r="U76" s="212" t="n">
        <f aca="false">VLOOKUP(D76,DVactu!$A$2:$D$198,4,0)</f>
        <v>10.985647846633</v>
      </c>
      <c r="V76" s="202" t="n">
        <f aca="false">IF(ISERROR(E76/$U76),0,E76/$U76)</f>
        <v>53176.5543694399</v>
      </c>
      <c r="W76" s="202" t="n">
        <f aca="false">IF(ISERROR(F76/$U76),0,F76/$U76)</f>
        <v>0</v>
      </c>
      <c r="X76" s="202" t="n">
        <f aca="false">IF(ISERROR(G76/$U76),0,G76/$U76)</f>
        <v>0</v>
      </c>
      <c r="Y76" s="202" t="n">
        <f aca="false">IF(ISERROR(H76/$U76),0,H76/$U76)</f>
        <v>20852.6618728463</v>
      </c>
      <c r="Z76" s="202" t="n">
        <f aca="false">IF(ISERROR(I76/$U76),0,I76/$U76)</f>
        <v>0</v>
      </c>
      <c r="AA76" s="202" t="n">
        <f aca="false">IF(ISERROR(J76/$U76),0,J76/$U76)</f>
        <v>4064.75800275047</v>
      </c>
      <c r="AB76" s="219" t="n">
        <f aca="false">SUM(V76:AA76)</f>
        <v>78093.9742450367</v>
      </c>
      <c r="AC76" s="202" t="n">
        <f aca="false">IF(ISERROR(L76/$U76),0,L76/$U76)</f>
        <v>224986.622045921</v>
      </c>
    </row>
    <row r="77" customFormat="false" ht="28.95" hidden="false" customHeight="false" outlineLevel="0" collapsed="false">
      <c r="A77" s="213" t="s">
        <v>118</v>
      </c>
      <c r="B77" s="214" t="s">
        <v>201</v>
      </c>
      <c r="C77" s="215" t="s">
        <v>214</v>
      </c>
      <c r="D77" s="197" t="s">
        <v>215</v>
      </c>
      <c r="E77" s="216" t="n">
        <v>7460598</v>
      </c>
      <c r="F77" s="216" t="n">
        <v>0</v>
      </c>
      <c r="G77" s="216" t="n">
        <v>0</v>
      </c>
      <c r="H77" s="216" t="n">
        <v>2677200</v>
      </c>
      <c r="I77" s="216" t="n">
        <v>0</v>
      </c>
      <c r="J77" s="216" t="n">
        <v>570280</v>
      </c>
      <c r="K77" s="217" t="n">
        <f aca="false">SUM(E77:J77)</f>
        <v>10708078</v>
      </c>
      <c r="L77" s="216" t="n">
        <v>50296248.2</v>
      </c>
      <c r="M77" s="207" t="n">
        <f aca="false">K77*$O$15/1000</f>
        <v>53799.1685516667</v>
      </c>
      <c r="N77" s="208"/>
      <c r="O77" s="209"/>
      <c r="P77" s="210" t="n">
        <f aca="false">K77/$K$20</f>
        <v>0.0488563580287085</v>
      </c>
      <c r="Q77" s="211" t="n">
        <f aca="false">RANK(P77,$P$29:$P$77)</f>
        <v>3</v>
      </c>
      <c r="R77" s="200" t="n">
        <f aca="false">L77/$L$20</f>
        <v>0.0129452112088997</v>
      </c>
      <c r="S77" s="211" t="n">
        <f aca="false">RANK(R77,$R$29:$R$77)</f>
        <v>5</v>
      </c>
      <c r="U77" s="212" t="n">
        <f aca="false">VLOOKUP(D77,DVactu!$A$2:$D$198,4,0)</f>
        <v>10.985647846633</v>
      </c>
      <c r="V77" s="202" t="n">
        <f aca="false">IF(ISERROR(E77/$U77),0,E77/$U77)</f>
        <v>679122.260621763</v>
      </c>
      <c r="W77" s="202" t="n">
        <f aca="false">IF(ISERROR(F77/$U77),0,F77/$U77)</f>
        <v>0</v>
      </c>
      <c r="X77" s="202" t="n">
        <f aca="false">IF(ISERROR(G77/$U77),0,G77/$U77)</f>
        <v>0</v>
      </c>
      <c r="Y77" s="202" t="n">
        <f aca="false">IF(ISERROR(H77/$U77),0,H77/$U77)</f>
        <v>243699.783333264</v>
      </c>
      <c r="Z77" s="202" t="n">
        <f aca="false">IF(ISERROR(I77/$U77),0,I77/$U77)</f>
        <v>0</v>
      </c>
      <c r="AA77" s="202" t="n">
        <f aca="false">IF(ISERROR(J77/$U77),0,J77/$U77)</f>
        <v>51911.3672640422</v>
      </c>
      <c r="AB77" s="219" t="n">
        <f aca="false">SUM(V77:AA77)</f>
        <v>974733.411219069</v>
      </c>
      <c r="AC77" s="202" t="n">
        <f aca="false">IF(ISERROR(L77/$U77),0,L77/$U77)</f>
        <v>4578359.77469598</v>
      </c>
    </row>
    <row r="78" customFormat="false" ht="12.8" hidden="false" customHeight="false" outlineLevel="0" collapsed="false">
      <c r="A78" s="195" t="s">
        <v>216</v>
      </c>
      <c r="B78" s="195" t="s">
        <v>217</v>
      </c>
      <c r="C78" s="196" t="s">
        <v>218</v>
      </c>
      <c r="D78" s="222" t="s">
        <v>219</v>
      </c>
      <c r="E78" s="198" t="n">
        <v>264000</v>
      </c>
      <c r="F78" s="198" t="n">
        <v>0</v>
      </c>
      <c r="G78" s="198" t="n">
        <v>220000</v>
      </c>
      <c r="H78" s="198" t="n">
        <v>507100</v>
      </c>
      <c r="I78" s="198" t="n">
        <v>524660</v>
      </c>
      <c r="J78" s="198" t="n">
        <v>978720.4</v>
      </c>
      <c r="K78" s="199" t="n">
        <f aca="false">SUM(E78:J78)</f>
        <v>2494480.4</v>
      </c>
      <c r="L78" s="198" t="n">
        <v>211441390.8</v>
      </c>
      <c r="M78" s="29"/>
      <c r="P78" s="223" t="n">
        <f aca="false">K78/$K$21</f>
        <v>0.0014684398735563</v>
      </c>
      <c r="Q78" s="224" t="n">
        <f aca="false">RANK(P78,$P$78:$P$218)</f>
        <v>22</v>
      </c>
      <c r="R78" s="225" t="n">
        <f aca="false">L78/$L$21</f>
        <v>0.00393110537298022</v>
      </c>
      <c r="S78" s="224" t="n">
        <f aca="false">RANK(R78,$R$78:$R$218)</f>
        <v>20</v>
      </c>
      <c r="U78" s="222" t="e">
        <f aca="false">VLOOKUP(D78,DVactu!$A$2:$D$198,4,0)</f>
        <v>#N/A</v>
      </c>
      <c r="V78" s="202" t="n">
        <f aca="false">IF(ISERROR(E78/$U78),0,E78/$U78)</f>
        <v>0</v>
      </c>
      <c r="W78" s="202" t="n">
        <f aca="false">IF(ISERROR(F78/$U78),0,F78/$U78)</f>
        <v>0</v>
      </c>
      <c r="X78" s="202" t="n">
        <f aca="false">IF(ISERROR(G78/$U78),0,G78/$U78)</f>
        <v>0</v>
      </c>
      <c r="Y78" s="202" t="n">
        <f aca="false">IF(ISERROR(H78/$U78),0,H78/$U78)</f>
        <v>0</v>
      </c>
      <c r="Z78" s="202" t="n">
        <f aca="false">IF(ISERROR(I78/$U78),0,I78/$U78)</f>
        <v>0</v>
      </c>
      <c r="AA78" s="202" t="n">
        <f aca="false">IF(ISERROR(J78/$U78),0,J78/$U78)</f>
        <v>0</v>
      </c>
      <c r="AB78" s="199" t="n">
        <f aca="false">SUM(V78:AA78)</f>
        <v>0</v>
      </c>
      <c r="AC78" s="202" t="n">
        <f aca="false">IF(ISERROR(L78/$U78),0,L78/$U78)</f>
        <v>0</v>
      </c>
    </row>
    <row r="79" customFormat="false" ht="12.8" hidden="false" customHeight="false" outlineLevel="0" collapsed="false">
      <c r="A79" s="195" t="s">
        <v>216</v>
      </c>
      <c r="B79" s="195" t="s">
        <v>217</v>
      </c>
      <c r="C79" s="196" t="s">
        <v>220</v>
      </c>
      <c r="D79" s="222" t="s">
        <v>221</v>
      </c>
      <c r="E79" s="198" t="n">
        <v>0</v>
      </c>
      <c r="F79" s="198" t="n">
        <v>0</v>
      </c>
      <c r="G79" s="198" t="n">
        <v>952000</v>
      </c>
      <c r="H79" s="198" t="n">
        <v>165000</v>
      </c>
      <c r="I79" s="198" t="n">
        <v>0</v>
      </c>
      <c r="J79" s="198" t="n">
        <v>1438400</v>
      </c>
      <c r="K79" s="199" t="n">
        <f aca="false">SUM(E79:J79)</f>
        <v>2555400</v>
      </c>
      <c r="L79" s="198" t="n">
        <v>213860547</v>
      </c>
      <c r="M79" s="29"/>
      <c r="P79" s="223" t="n">
        <f aca="false">K79/$K$21</f>
        <v>0.00150430175874935</v>
      </c>
      <c r="Q79" s="224" t="n">
        <f aca="false">RANK(P79,$P$78:$P$218)</f>
        <v>21</v>
      </c>
      <c r="R79" s="225" t="n">
        <f aca="false">L79/$L$21</f>
        <v>0.00397608217671726</v>
      </c>
      <c r="S79" s="224" t="n">
        <f aca="false">RANK(R79,$R$78:$R$218)</f>
        <v>19</v>
      </c>
      <c r="U79" s="226" t="e">
        <f aca="false">VLOOKUP(D79,DVactu!$A$2:$D$198,4,0)</f>
        <v>#N/A</v>
      </c>
      <c r="V79" s="202" t="n">
        <f aca="false">IF(ISERROR(E79/$U79),0,E79/$U79)</f>
        <v>0</v>
      </c>
      <c r="W79" s="202" t="n">
        <f aca="false">IF(ISERROR(F79/$U79),0,F79/$U79)</f>
        <v>0</v>
      </c>
      <c r="X79" s="202" t="n">
        <f aca="false">IF(ISERROR(G79/$U79),0,G79/$U79)</f>
        <v>0</v>
      </c>
      <c r="Y79" s="202" t="n">
        <f aca="false">IF(ISERROR(H79/$U79),0,H79/$U79)</f>
        <v>0</v>
      </c>
      <c r="Z79" s="202" t="n">
        <f aca="false">IF(ISERROR(I79/$U79),0,I79/$U79)</f>
        <v>0</v>
      </c>
      <c r="AA79" s="202" t="n">
        <f aca="false">IF(ISERROR(J79/$U79),0,J79/$U79)</f>
        <v>0</v>
      </c>
      <c r="AB79" s="199" t="n">
        <f aca="false">SUM(V79:AA79)</f>
        <v>0</v>
      </c>
      <c r="AC79" s="202" t="n">
        <f aca="false">IF(ISERROR(L79/$U79),0,L79/$U79)</f>
        <v>0</v>
      </c>
    </row>
    <row r="80" customFormat="false" ht="12.8" hidden="false" customHeight="false" outlineLevel="0" collapsed="false">
      <c r="A80" s="195" t="s">
        <v>216</v>
      </c>
      <c r="B80" s="195" t="s">
        <v>217</v>
      </c>
      <c r="C80" s="196" t="s">
        <v>222</v>
      </c>
      <c r="D80" s="222" t="s">
        <v>223</v>
      </c>
      <c r="E80" s="198" t="n">
        <v>0</v>
      </c>
      <c r="F80" s="198" t="n">
        <v>0</v>
      </c>
      <c r="G80" s="198" t="n">
        <v>462000</v>
      </c>
      <c r="H80" s="198" t="n">
        <v>0</v>
      </c>
      <c r="I80" s="198" t="n">
        <v>0</v>
      </c>
      <c r="J80" s="198" t="n">
        <v>0</v>
      </c>
      <c r="K80" s="199" t="n">
        <f aca="false">SUM(E80:J80)</f>
        <v>462000</v>
      </c>
      <c r="L80" s="198" t="n">
        <v>35071564</v>
      </c>
      <c r="M80" s="29"/>
      <c r="P80" s="223" t="n">
        <f aca="false">K80/$K$21</f>
        <v>0.000271968150795256</v>
      </c>
      <c r="Q80" s="224" t="n">
        <f aca="false">RANK(P80,$P$78:$P$218)</f>
        <v>30</v>
      </c>
      <c r="R80" s="225" t="n">
        <f aca="false">L80/$L$21</f>
        <v>0.000652048367434499</v>
      </c>
      <c r="S80" s="224" t="n">
        <f aca="false">RANK(R80,$R$78:$R$218)</f>
        <v>34</v>
      </c>
      <c r="U80" s="226" t="e">
        <f aca="false">VLOOKUP(D80,DVactu!$A$2:$D$198,4,0)</f>
        <v>#N/A</v>
      </c>
      <c r="V80" s="202" t="n">
        <f aca="false">IF(ISERROR(E80/$U80),0,E80/$U80)</f>
        <v>0</v>
      </c>
      <c r="W80" s="202" t="n">
        <f aca="false">IF(ISERROR(F80/$U80),0,F80/$U80)</f>
        <v>0</v>
      </c>
      <c r="X80" s="202" t="n">
        <f aca="false">IF(ISERROR(G80/$U80),0,G80/$U80)</f>
        <v>0</v>
      </c>
      <c r="Y80" s="202" t="n">
        <f aca="false">IF(ISERROR(H80/$U80),0,H80/$U80)</f>
        <v>0</v>
      </c>
      <c r="Z80" s="202" t="n">
        <f aca="false">IF(ISERROR(I80/$U80),0,I80/$U80)</f>
        <v>0</v>
      </c>
      <c r="AA80" s="202" t="n">
        <f aca="false">IF(ISERROR(J80/$U80),0,J80/$U80)</f>
        <v>0</v>
      </c>
      <c r="AB80" s="199" t="n">
        <f aca="false">SUM(V80:AA80)</f>
        <v>0</v>
      </c>
      <c r="AC80" s="202" t="n">
        <f aca="false">IF(ISERROR(L80/$U80),0,L80/$U80)</f>
        <v>0</v>
      </c>
    </row>
    <row r="81" customFormat="false" ht="19.4" hidden="false" customHeight="false" outlineLevel="0" collapsed="false">
      <c r="A81" s="195" t="s">
        <v>216</v>
      </c>
      <c r="B81" s="195" t="s">
        <v>217</v>
      </c>
      <c r="C81" s="196" t="s">
        <v>224</v>
      </c>
      <c r="D81" s="222" t="s">
        <v>225</v>
      </c>
      <c r="E81" s="198" t="n">
        <v>67800</v>
      </c>
      <c r="F81" s="198" t="n">
        <v>26100</v>
      </c>
      <c r="G81" s="198" t="n">
        <v>10000</v>
      </c>
      <c r="H81" s="198" t="n">
        <v>24000</v>
      </c>
      <c r="I81" s="198" t="n">
        <v>57000</v>
      </c>
      <c r="J81" s="198" t="n">
        <v>97000</v>
      </c>
      <c r="K81" s="199" t="n">
        <f aca="false">SUM(E81:J81)</f>
        <v>281900</v>
      </c>
      <c r="L81" s="198" t="n">
        <v>54745600</v>
      </c>
      <c r="M81" s="29"/>
      <c r="P81" s="223" t="n">
        <f aca="false">K81/$K$21</f>
        <v>0.000165947666037192</v>
      </c>
      <c r="Q81" s="224" t="n">
        <f aca="false">RANK(P81,$P$78:$P$218)</f>
        <v>33</v>
      </c>
      <c r="R81" s="225" t="n">
        <f aca="false">L81/$L$21</f>
        <v>0.00101782683841023</v>
      </c>
      <c r="S81" s="224" t="n">
        <f aca="false">RANK(R81,$R$78:$R$218)</f>
        <v>30</v>
      </c>
      <c r="U81" s="226" t="e">
        <f aca="false">VLOOKUP(D81,DVactu!$A$2:$D$198,4,0)</f>
        <v>#N/A</v>
      </c>
      <c r="V81" s="202" t="n">
        <f aca="false">IF(ISERROR(E81/$U81),0,E81/$U81)</f>
        <v>0</v>
      </c>
      <c r="W81" s="202" t="n">
        <f aca="false">IF(ISERROR(F81/$U81),0,F81/$U81)</f>
        <v>0</v>
      </c>
      <c r="X81" s="202" t="n">
        <f aca="false">IF(ISERROR(G81/$U81),0,G81/$U81)</f>
        <v>0</v>
      </c>
      <c r="Y81" s="202" t="n">
        <f aca="false">IF(ISERROR(H81/$U81),0,H81/$U81)</f>
        <v>0</v>
      </c>
      <c r="Z81" s="202" t="n">
        <f aca="false">IF(ISERROR(I81/$U81),0,I81/$U81)</f>
        <v>0</v>
      </c>
      <c r="AA81" s="202" t="n">
        <f aca="false">IF(ISERROR(J81/$U81),0,J81/$U81)</f>
        <v>0</v>
      </c>
      <c r="AB81" s="199" t="n">
        <f aca="false">SUM(V81:AA81)</f>
        <v>0</v>
      </c>
      <c r="AC81" s="202" t="n">
        <f aca="false">IF(ISERROR(L81/$U81),0,L81/$U81)</f>
        <v>0</v>
      </c>
    </row>
    <row r="82" customFormat="false" ht="12.8" hidden="false" customHeight="false" outlineLevel="0" collapsed="false">
      <c r="A82" s="195" t="s">
        <v>216</v>
      </c>
      <c r="B82" s="195" t="s">
        <v>217</v>
      </c>
      <c r="C82" s="196" t="s">
        <v>226</v>
      </c>
      <c r="D82" s="222" t="s">
        <v>227</v>
      </c>
      <c r="E82" s="198" t="n">
        <v>0</v>
      </c>
      <c r="F82" s="198" t="n">
        <v>0</v>
      </c>
      <c r="G82" s="198" t="n">
        <v>0</v>
      </c>
      <c r="H82" s="198" t="n">
        <v>0</v>
      </c>
      <c r="I82" s="198" t="n">
        <v>0</v>
      </c>
      <c r="J82" s="198" t="n">
        <v>0</v>
      </c>
      <c r="K82" s="199" t="n">
        <f aca="false">SUM(E82:J82)</f>
        <v>0</v>
      </c>
      <c r="L82" s="198" t="n">
        <v>5918304</v>
      </c>
      <c r="M82" s="29"/>
      <c r="P82" s="223" t="n">
        <f aca="false">K82/$K$21</f>
        <v>0</v>
      </c>
      <c r="Q82" s="224" t="n">
        <f aca="false">RANK(P82,$P$78:$P$218)</f>
        <v>42</v>
      </c>
      <c r="R82" s="225" t="n">
        <f aca="false">L82/$L$21</f>
        <v>0.000110032745080347</v>
      </c>
      <c r="S82" s="224" t="n">
        <f aca="false">RANK(R82,$R$78:$R$218)</f>
        <v>56</v>
      </c>
      <c r="U82" s="226" t="e">
        <f aca="false">VLOOKUP(D82,DVactu!$A$2:$D$198,4,0)</f>
        <v>#N/A</v>
      </c>
      <c r="V82" s="202" t="n">
        <f aca="false">IF(ISERROR(E82/$U82),0,E82/$U82)</f>
        <v>0</v>
      </c>
      <c r="W82" s="202" t="n">
        <f aca="false">IF(ISERROR(F82/$U82),0,F82/$U82)</f>
        <v>0</v>
      </c>
      <c r="X82" s="202" t="n">
        <f aca="false">IF(ISERROR(G82/$U82),0,G82/$U82)</f>
        <v>0</v>
      </c>
      <c r="Y82" s="202" t="n">
        <f aca="false">IF(ISERROR(H82/$U82),0,H82/$U82)</f>
        <v>0</v>
      </c>
      <c r="Z82" s="202" t="n">
        <f aca="false">IF(ISERROR(I82/$U82),0,I82/$U82)</f>
        <v>0</v>
      </c>
      <c r="AA82" s="202" t="n">
        <f aca="false">IF(ISERROR(J82/$U82),0,J82/$U82)</f>
        <v>0</v>
      </c>
      <c r="AB82" s="199" t="n">
        <f aca="false">SUM(V82:AA82)</f>
        <v>0</v>
      </c>
      <c r="AC82" s="202" t="n">
        <f aca="false">IF(ISERROR(L82/$U82),0,L82/$U82)</f>
        <v>0</v>
      </c>
    </row>
    <row r="83" customFormat="false" ht="19.4" hidden="false" customHeight="false" outlineLevel="0" collapsed="false">
      <c r="A83" s="195" t="s">
        <v>216</v>
      </c>
      <c r="B83" s="195" t="s">
        <v>217</v>
      </c>
      <c r="C83" s="196" t="s">
        <v>228</v>
      </c>
      <c r="D83" s="222" t="s">
        <v>229</v>
      </c>
      <c r="E83" s="198" t="n">
        <v>0</v>
      </c>
      <c r="F83" s="198" t="n">
        <v>0</v>
      </c>
      <c r="G83" s="198" t="n">
        <v>0</v>
      </c>
      <c r="H83" s="198" t="n">
        <v>0</v>
      </c>
      <c r="I83" s="198" t="n">
        <v>0</v>
      </c>
      <c r="J83" s="198" t="n">
        <v>0</v>
      </c>
      <c r="K83" s="199" t="n">
        <f aca="false">SUM(E83:J83)</f>
        <v>0</v>
      </c>
      <c r="L83" s="198" t="n">
        <v>0</v>
      </c>
      <c r="M83" s="29"/>
      <c r="P83" s="223" t="n">
        <f aca="false">K83/$K$21</f>
        <v>0</v>
      </c>
      <c r="Q83" s="224" t="n">
        <f aca="false">RANK(P83,$P$78:$P$218)</f>
        <v>42</v>
      </c>
      <c r="R83" s="225" t="n">
        <f aca="false">L83/$L$21</f>
        <v>0</v>
      </c>
      <c r="S83" s="224" t="n">
        <f aca="false">RANK(R83,$R$78:$R$218)</f>
        <v>96</v>
      </c>
      <c r="U83" s="226" t="e">
        <f aca="false">VLOOKUP(D83,DVactu!$A$2:$D$198,4,0)</f>
        <v>#N/A</v>
      </c>
      <c r="V83" s="202" t="n">
        <f aca="false">IF(ISERROR(E83/$U83),0,E83/$U83)</f>
        <v>0</v>
      </c>
      <c r="W83" s="202" t="n">
        <f aca="false">IF(ISERROR(F83/$U83),0,F83/$U83)</f>
        <v>0</v>
      </c>
      <c r="X83" s="202" t="n">
        <f aca="false">IF(ISERROR(G83/$U83),0,G83/$U83)</f>
        <v>0</v>
      </c>
      <c r="Y83" s="202" t="n">
        <f aca="false">IF(ISERROR(H83/$U83),0,H83/$U83)</f>
        <v>0</v>
      </c>
      <c r="Z83" s="202" t="n">
        <f aca="false">IF(ISERROR(I83/$U83),0,I83/$U83)</f>
        <v>0</v>
      </c>
      <c r="AA83" s="202" t="n">
        <f aca="false">IF(ISERROR(J83/$U83),0,J83/$U83)</f>
        <v>0</v>
      </c>
      <c r="AB83" s="199" t="n">
        <f aca="false">SUM(V83:AA83)</f>
        <v>0</v>
      </c>
      <c r="AC83" s="202" t="n">
        <f aca="false">IF(ISERROR(L83/$U83),0,L83/$U83)</f>
        <v>0</v>
      </c>
    </row>
    <row r="84" customFormat="false" ht="12.8" hidden="false" customHeight="false" outlineLevel="0" collapsed="false">
      <c r="A84" s="195" t="s">
        <v>216</v>
      </c>
      <c r="B84" s="195" t="s">
        <v>217</v>
      </c>
      <c r="C84" s="196" t="s">
        <v>230</v>
      </c>
      <c r="D84" s="222" t="s">
        <v>231</v>
      </c>
      <c r="E84" s="198" t="n">
        <v>0</v>
      </c>
      <c r="F84" s="198" t="n">
        <v>0</v>
      </c>
      <c r="G84" s="198" t="n">
        <v>0</v>
      </c>
      <c r="H84" s="198" t="n">
        <v>0</v>
      </c>
      <c r="I84" s="198" t="n">
        <v>0</v>
      </c>
      <c r="J84" s="198" t="n">
        <v>0</v>
      </c>
      <c r="K84" s="199" t="n">
        <f aca="false">SUM(E84:J84)</f>
        <v>0</v>
      </c>
      <c r="L84" s="198" t="n">
        <v>0</v>
      </c>
      <c r="M84" s="29"/>
      <c r="P84" s="223" t="n">
        <f aca="false">K84/$K$21</f>
        <v>0</v>
      </c>
      <c r="Q84" s="224" t="n">
        <f aca="false">RANK(P84,$P$78:$P$218)</f>
        <v>42</v>
      </c>
      <c r="R84" s="225" t="n">
        <f aca="false">L84/$L$21</f>
        <v>0</v>
      </c>
      <c r="S84" s="224" t="n">
        <f aca="false">RANK(R84,$R$78:$R$218)</f>
        <v>96</v>
      </c>
      <c r="U84" s="226" t="e">
        <f aca="false">VLOOKUP(D84,DVactu!$A$2:$D$198,4,0)</f>
        <v>#N/A</v>
      </c>
      <c r="V84" s="202" t="n">
        <f aca="false">IF(ISERROR(E84/$U84),0,E84/$U84)</f>
        <v>0</v>
      </c>
      <c r="W84" s="202" t="n">
        <f aca="false">IF(ISERROR(F84/$U84),0,F84/$U84)</f>
        <v>0</v>
      </c>
      <c r="X84" s="202" t="n">
        <f aca="false">IF(ISERROR(G84/$U84),0,G84/$U84)</f>
        <v>0</v>
      </c>
      <c r="Y84" s="202" t="n">
        <f aca="false">IF(ISERROR(H84/$U84),0,H84/$U84)</f>
        <v>0</v>
      </c>
      <c r="Z84" s="202" t="n">
        <f aca="false">IF(ISERROR(I84/$U84),0,I84/$U84)</f>
        <v>0</v>
      </c>
      <c r="AA84" s="202" t="n">
        <f aca="false">IF(ISERROR(J84/$U84),0,J84/$U84)</f>
        <v>0</v>
      </c>
      <c r="AB84" s="199" t="n">
        <f aca="false">SUM(V84:AA84)</f>
        <v>0</v>
      </c>
      <c r="AC84" s="202" t="n">
        <f aca="false">IF(ISERROR(L84/$U84),0,L84/$U84)</f>
        <v>0</v>
      </c>
    </row>
    <row r="85" customFormat="false" ht="12.8" hidden="false" customHeight="false" outlineLevel="0" collapsed="false">
      <c r="A85" s="195" t="s">
        <v>216</v>
      </c>
      <c r="B85" s="195" t="s">
        <v>217</v>
      </c>
      <c r="C85" s="196" t="s">
        <v>232</v>
      </c>
      <c r="D85" s="222" t="s">
        <v>233</v>
      </c>
      <c r="E85" s="198" t="n">
        <v>0</v>
      </c>
      <c r="F85" s="198" t="n">
        <v>0</v>
      </c>
      <c r="G85" s="198" t="n">
        <v>0</v>
      </c>
      <c r="H85" s="198" t="n">
        <v>0</v>
      </c>
      <c r="I85" s="198" t="n">
        <v>0</v>
      </c>
      <c r="J85" s="198" t="n">
        <v>0</v>
      </c>
      <c r="K85" s="199" t="n">
        <f aca="false">SUM(E85:J85)</f>
        <v>0</v>
      </c>
      <c r="L85" s="198" t="n">
        <v>0</v>
      </c>
      <c r="M85" s="29"/>
      <c r="P85" s="223" t="n">
        <f aca="false">K85/$K$21</f>
        <v>0</v>
      </c>
      <c r="Q85" s="224" t="n">
        <f aca="false">RANK(P85,$P$78:$P$218)</f>
        <v>42</v>
      </c>
      <c r="R85" s="225" t="n">
        <f aca="false">L85/$L$21</f>
        <v>0</v>
      </c>
      <c r="S85" s="224" t="n">
        <f aca="false">RANK(R85,$R$78:$R$218)</f>
        <v>96</v>
      </c>
      <c r="U85" s="226" t="e">
        <f aca="false">VLOOKUP(D85,DVactu!$A$2:$D$198,4,0)</f>
        <v>#N/A</v>
      </c>
      <c r="V85" s="202" t="n">
        <f aca="false">IF(ISERROR(E85/$U85),0,E85/$U85)</f>
        <v>0</v>
      </c>
      <c r="W85" s="202" t="n">
        <f aca="false">IF(ISERROR(F85/$U85),0,F85/$U85)</f>
        <v>0</v>
      </c>
      <c r="X85" s="202" t="n">
        <f aca="false">IF(ISERROR(G85/$U85),0,G85/$U85)</f>
        <v>0</v>
      </c>
      <c r="Y85" s="202" t="n">
        <f aca="false">IF(ISERROR(H85/$U85),0,H85/$U85)</f>
        <v>0</v>
      </c>
      <c r="Z85" s="202" t="n">
        <f aca="false">IF(ISERROR(I85/$U85),0,I85/$U85)</f>
        <v>0</v>
      </c>
      <c r="AA85" s="202" t="n">
        <f aca="false">IF(ISERROR(J85/$U85),0,J85/$U85)</f>
        <v>0</v>
      </c>
      <c r="AB85" s="199" t="n">
        <f aca="false">SUM(V85:AA85)</f>
        <v>0</v>
      </c>
      <c r="AC85" s="202" t="n">
        <f aca="false">IF(ISERROR(L85/$U85),0,L85/$U85)</f>
        <v>0</v>
      </c>
    </row>
    <row r="86" customFormat="false" ht="19.4" hidden="false" customHeight="false" outlineLevel="0" collapsed="false">
      <c r="A86" s="195" t="s">
        <v>216</v>
      </c>
      <c r="B86" s="195" t="s">
        <v>217</v>
      </c>
      <c r="C86" s="196" t="s">
        <v>234</v>
      </c>
      <c r="D86" s="222" t="s">
        <v>235</v>
      </c>
      <c r="E86" s="198" t="n">
        <v>0</v>
      </c>
      <c r="F86" s="198" t="n">
        <v>0</v>
      </c>
      <c r="G86" s="198" t="n">
        <v>0</v>
      </c>
      <c r="H86" s="198" t="n">
        <v>0</v>
      </c>
      <c r="I86" s="198" t="n">
        <v>0</v>
      </c>
      <c r="J86" s="198" t="n">
        <v>0</v>
      </c>
      <c r="K86" s="199" t="n">
        <f aca="false">SUM(E86:J86)</f>
        <v>0</v>
      </c>
      <c r="L86" s="198" t="n">
        <v>0</v>
      </c>
      <c r="M86" s="29"/>
      <c r="P86" s="223" t="n">
        <f aca="false">K86/$K$21</f>
        <v>0</v>
      </c>
      <c r="Q86" s="224" t="n">
        <f aca="false">RANK(P86,$P$78:$P$218)</f>
        <v>42</v>
      </c>
      <c r="R86" s="225" t="n">
        <f aca="false">L86/$L$21</f>
        <v>0</v>
      </c>
      <c r="S86" s="224" t="n">
        <f aca="false">RANK(R86,$R$78:$R$218)</f>
        <v>96</v>
      </c>
      <c r="U86" s="226" t="e">
        <f aca="false">VLOOKUP(D86,DVactu!$A$2:$D$198,4,0)</f>
        <v>#N/A</v>
      </c>
      <c r="V86" s="202" t="n">
        <f aca="false">IF(ISERROR(E86/$U86),0,E86/$U86)</f>
        <v>0</v>
      </c>
      <c r="W86" s="202" t="n">
        <f aca="false">IF(ISERROR(F86/$U86),0,F86/$U86)</f>
        <v>0</v>
      </c>
      <c r="X86" s="202" t="n">
        <f aca="false">IF(ISERROR(G86/$U86),0,G86/$U86)</f>
        <v>0</v>
      </c>
      <c r="Y86" s="202" t="n">
        <f aca="false">IF(ISERROR(H86/$U86),0,H86/$U86)</f>
        <v>0</v>
      </c>
      <c r="Z86" s="202" t="n">
        <f aca="false">IF(ISERROR(I86/$U86),0,I86/$U86)</f>
        <v>0</v>
      </c>
      <c r="AA86" s="202" t="n">
        <f aca="false">IF(ISERROR(J86/$U86),0,J86/$U86)</f>
        <v>0</v>
      </c>
      <c r="AB86" s="199" t="n">
        <f aca="false">SUM(V86:AA86)</f>
        <v>0</v>
      </c>
      <c r="AC86" s="202" t="n">
        <f aca="false">IF(ISERROR(L86/$U86),0,L86/$U86)</f>
        <v>0</v>
      </c>
    </row>
    <row r="87" customFormat="false" ht="12.8" hidden="false" customHeight="false" outlineLevel="0" collapsed="false">
      <c r="A87" s="346" t="s">
        <v>216</v>
      </c>
      <c r="B87" s="346" t="s">
        <v>217</v>
      </c>
      <c r="C87" s="346" t="s">
        <v>218</v>
      </c>
      <c r="D87" s="347" t="s">
        <v>236</v>
      </c>
      <c r="E87" s="348" t="n">
        <v>28587753</v>
      </c>
      <c r="F87" s="348" t="n">
        <v>22887421.72</v>
      </c>
      <c r="G87" s="348" t="n">
        <v>39715509.2</v>
      </c>
      <c r="H87" s="348" t="n">
        <v>197550690</v>
      </c>
      <c r="I87" s="348" t="n">
        <v>157502939</v>
      </c>
      <c r="J87" s="348" t="n">
        <v>191438295</v>
      </c>
      <c r="K87" s="349" t="n">
        <f aca="false">SUM(E87:J87)</f>
        <v>637682607.92</v>
      </c>
      <c r="L87" s="348" t="n">
        <v>12578399507.02</v>
      </c>
      <c r="M87" s="350" t="n">
        <f aca="false">K87*$O$15/1000</f>
        <v>3203823.70262473</v>
      </c>
      <c r="N87" s="232"/>
      <c r="O87" s="233"/>
      <c r="P87" s="234" t="n">
        <f aca="false">K87/$K$21</f>
        <v>0.375388224394586</v>
      </c>
      <c r="Q87" s="235" t="n">
        <f aca="false">RANK(P87,$P$78:$P$218)</f>
        <v>1</v>
      </c>
      <c r="R87" s="225" t="n">
        <f aca="false">L87/$L$21</f>
        <v>0.233856832375405</v>
      </c>
      <c r="S87" s="235" t="n">
        <f aca="false">RANK(R87,$R$78:$R$218)</f>
        <v>1</v>
      </c>
      <c r="U87" s="226" t="n">
        <f aca="false">VLOOKUP(D87,DVactu!$A$2:$D$198,4,0)</f>
        <v>17.9837146326911</v>
      </c>
      <c r="V87" s="202" t="n">
        <f aca="false">IF(ISERROR(E87/$U87),0,E87/$U87)</f>
        <v>1589646.72115252</v>
      </c>
      <c r="W87" s="202" t="n">
        <f aca="false">IF(ISERROR(F87/$U87),0,F87/$U87)</f>
        <v>1272674.87209761</v>
      </c>
      <c r="X87" s="202" t="n">
        <f aca="false">IF(ISERROR(G87/$U87),0,G87/$U87)</f>
        <v>2208415.22517292</v>
      </c>
      <c r="Y87" s="202" t="n">
        <f aca="false">IF(ISERROR(H87/$U87),0,H87/$U87)</f>
        <v>10984976.9102146</v>
      </c>
      <c r="Z87" s="202" t="n">
        <f aca="false">IF(ISERROR(I87/$U87),0,I87/$U87)</f>
        <v>8758087.09251249</v>
      </c>
      <c r="AA87" s="202" t="n">
        <f aca="false">IF(ISERROR(J87/$U87),0,J87/$U87)</f>
        <v>10645091.9017587</v>
      </c>
      <c r="AB87" s="236" t="n">
        <f aca="false">SUM(V87:AA87)</f>
        <v>35458892.7229089</v>
      </c>
      <c r="AC87" s="202" t="n">
        <f aca="false">IF(ISERROR(L87/$U87),0,L87/$U87)</f>
        <v>699432779.263233</v>
      </c>
    </row>
    <row r="88" customFormat="false" ht="12.8" hidden="false" customHeight="false" outlineLevel="0" collapsed="false">
      <c r="A88" s="351" t="s">
        <v>216</v>
      </c>
      <c r="B88" s="351" t="s">
        <v>217</v>
      </c>
      <c r="C88" s="351" t="s">
        <v>220</v>
      </c>
      <c r="D88" s="352" t="s">
        <v>237</v>
      </c>
      <c r="E88" s="353" t="n">
        <v>1740650</v>
      </c>
      <c r="F88" s="353" t="n">
        <v>27752890</v>
      </c>
      <c r="G88" s="353" t="n">
        <v>25608913.2</v>
      </c>
      <c r="H88" s="353" t="n">
        <v>90443377.2</v>
      </c>
      <c r="I88" s="353" t="n">
        <v>6756437</v>
      </c>
      <c r="J88" s="353" t="n">
        <v>37812677.62</v>
      </c>
      <c r="K88" s="354" t="n">
        <f aca="false">SUM(E88:J88)</f>
        <v>190114945.02</v>
      </c>
      <c r="L88" s="353" t="n">
        <v>6540427853.18</v>
      </c>
      <c r="M88" s="355" t="n">
        <f aca="false">K88*$O$15/1000</f>
        <v>955169.16960465</v>
      </c>
      <c r="N88" s="208"/>
      <c r="O88" s="209"/>
      <c r="P88" s="234" t="n">
        <f aca="false">K88/$K$21</f>
        <v>0.111916039038163</v>
      </c>
      <c r="Q88" s="235" t="n">
        <f aca="false">RANK(P88,$P$78:$P$218)</f>
        <v>3</v>
      </c>
      <c r="R88" s="225" t="n">
        <f aca="false">L88/$L$21</f>
        <v>0.121599233612426</v>
      </c>
      <c r="S88" s="235" t="n">
        <f aca="false">RANK(R88,$R$78:$R$218)</f>
        <v>3</v>
      </c>
      <c r="U88" s="226" t="n">
        <f aca="false">VLOOKUP(D88,DVactu!$A$2:$D$198,4,0)</f>
        <v>17.9837146326911</v>
      </c>
      <c r="V88" s="202" t="n">
        <f aca="false">IF(ISERROR(E88/$U88),0,E88/$U88)</f>
        <v>96790.3481317379</v>
      </c>
      <c r="W88" s="202" t="n">
        <f aca="false">IF(ISERROR(F88/$U88),0,F88/$U88)</f>
        <v>1543223.44225538</v>
      </c>
      <c r="X88" s="202" t="n">
        <f aca="false">IF(ISERROR(G88/$U88),0,G88/$U88)</f>
        <v>1424005.75871281</v>
      </c>
      <c r="Y88" s="202" t="n">
        <f aca="false">IF(ISERROR(H88/$U88),0,H88/$U88)</f>
        <v>5029182.18217222</v>
      </c>
      <c r="Z88" s="202" t="n">
        <f aca="false">IF(ISERROR(I88/$U88),0,I88/$U88)</f>
        <v>375697.5206734</v>
      </c>
      <c r="AA88" s="202" t="n">
        <f aca="false">IF(ISERROR(J88/$U88),0,J88/$U88)</f>
        <v>2102606.63007094</v>
      </c>
      <c r="AB88" s="236" t="n">
        <f aca="false">SUM(V88:AA88)</f>
        <v>10571505.8820165</v>
      </c>
      <c r="AC88" s="202" t="n">
        <f aca="false">IF(ISERROR(L88/$U88),0,L88/$U88)</f>
        <v>363686145.313421</v>
      </c>
    </row>
    <row r="89" customFormat="false" ht="12.8" hidden="false" customHeight="false" outlineLevel="0" collapsed="false">
      <c r="A89" s="346" t="s">
        <v>216</v>
      </c>
      <c r="B89" s="346" t="s">
        <v>217</v>
      </c>
      <c r="C89" s="346" t="s">
        <v>222</v>
      </c>
      <c r="D89" s="228" t="s">
        <v>238</v>
      </c>
      <c r="E89" s="198" t="n">
        <v>1121000</v>
      </c>
      <c r="F89" s="198" t="n">
        <v>5069200</v>
      </c>
      <c r="G89" s="198" t="n">
        <v>3275905</v>
      </c>
      <c r="H89" s="198" t="n">
        <v>9003564</v>
      </c>
      <c r="I89" s="198" t="n">
        <v>1611620</v>
      </c>
      <c r="J89" s="198" t="n">
        <v>19884330</v>
      </c>
      <c r="K89" s="237" t="n">
        <f aca="false">SUM(E89:J89)</f>
        <v>39965619</v>
      </c>
      <c r="L89" s="198" t="n">
        <v>2528330548.33</v>
      </c>
      <c r="M89" s="145" t="n">
        <f aca="false">K89*$O$15/1000</f>
        <v>200793.9307925</v>
      </c>
      <c r="P89" s="234" t="n">
        <f aca="false">K89/$K$21</f>
        <v>0.0235267867853198</v>
      </c>
      <c r="Q89" s="235" t="n">
        <f aca="false">RANK(P89,$P$78:$P$218)</f>
        <v>10</v>
      </c>
      <c r="R89" s="225" t="n">
        <f aca="false">L89/$L$21</f>
        <v>0.0470065665270402</v>
      </c>
      <c r="S89" s="235" t="n">
        <f aca="false">RANK(R89,$R$78:$R$218)</f>
        <v>6</v>
      </c>
      <c r="U89" s="226" t="n">
        <f aca="false">VLOOKUP(D89,DVactu!$A$2:$D$198,4,0)</f>
        <v>17.9837146326911</v>
      </c>
      <c r="V89" s="202" t="n">
        <f aca="false">IF(ISERROR(E89/$U89),0,E89/$U89)</f>
        <v>62334.1741623406</v>
      </c>
      <c r="W89" s="202" t="n">
        <f aca="false">IF(ISERROR(F89/$U89),0,F89/$U89)</f>
        <v>281877.248584957</v>
      </c>
      <c r="X89" s="202" t="n">
        <f aca="false">IF(ISERROR(G89/$U89),0,G89/$U89)</f>
        <v>182159.5297139</v>
      </c>
      <c r="Y89" s="202" t="n">
        <f aca="false">IF(ISERROR(H89/$U89),0,H89/$U89)</f>
        <v>500650.960265638</v>
      </c>
      <c r="Z89" s="202" t="n">
        <f aca="false">IF(ISERROR(I89/$U89),0,I89/$U89)</f>
        <v>89615.5234286453</v>
      </c>
      <c r="AA89" s="202" t="n">
        <f aca="false">IF(ISERROR(J89/$U89),0,J89/$U89)</f>
        <v>1105685.36067926</v>
      </c>
      <c r="AB89" s="237" t="n">
        <f aca="false">SUM(V89:AA89)</f>
        <v>2222322.79683474</v>
      </c>
      <c r="AC89" s="202" t="n">
        <f aca="false">IF(ISERROR(L89/$U89),0,L89/$U89)</f>
        <v>140590006.012104</v>
      </c>
    </row>
    <row r="90" customFormat="false" ht="19.4" hidden="false" customHeight="false" outlineLevel="0" collapsed="false">
      <c r="A90" s="351" t="s">
        <v>216</v>
      </c>
      <c r="B90" s="351" t="s">
        <v>217</v>
      </c>
      <c r="C90" s="351" t="s">
        <v>224</v>
      </c>
      <c r="D90" s="228" t="s">
        <v>239</v>
      </c>
      <c r="E90" s="198" t="n">
        <v>1431028</v>
      </c>
      <c r="F90" s="198" t="n">
        <v>4529200</v>
      </c>
      <c r="G90" s="198" t="n">
        <v>4240280</v>
      </c>
      <c r="H90" s="198" t="n">
        <v>17878525</v>
      </c>
      <c r="I90" s="198" t="n">
        <v>7590350</v>
      </c>
      <c r="J90" s="198" t="n">
        <v>10071656</v>
      </c>
      <c r="K90" s="237" t="n">
        <f aca="false">SUM(E90:J90)</f>
        <v>45741039</v>
      </c>
      <c r="L90" s="198" t="n">
        <v>2098888920.73</v>
      </c>
      <c r="M90" s="145" t="n">
        <f aca="false">K90*$O$15/1000</f>
        <v>229810.6034425</v>
      </c>
      <c r="P90" s="234" t="n">
        <f aca="false">K90/$K$21</f>
        <v>0.026926635914034</v>
      </c>
      <c r="Q90" s="235" t="n">
        <f aca="false">RANK(P90,$P$78:$P$218)</f>
        <v>8</v>
      </c>
      <c r="R90" s="225" t="n">
        <f aca="false">L90/$L$21</f>
        <v>0.0390224141184109</v>
      </c>
      <c r="S90" s="235" t="n">
        <f aca="false">RANK(R90,$R$78:$R$218)</f>
        <v>8</v>
      </c>
      <c r="U90" s="226" t="n">
        <f aca="false">VLOOKUP(D90,DVactu!$A$2:$D$198,4,0)</f>
        <v>15.8568416670528</v>
      </c>
      <c r="V90" s="202" t="n">
        <f aca="false">IF(ISERROR(E90/$U90),0,E90/$U90)</f>
        <v>90246.723152529</v>
      </c>
      <c r="W90" s="202" t="n">
        <f aca="false">IF(ISERROR(F90/$U90),0,F90/$U90)</f>
        <v>285630.65048513</v>
      </c>
      <c r="X90" s="202" t="n">
        <f aca="false">IF(ISERROR(G90/$U90),0,G90/$U90)</f>
        <v>267410.124224827</v>
      </c>
      <c r="Y90" s="202" t="n">
        <f aca="false">IF(ISERROR(H90/$U90),0,H90/$U90)</f>
        <v>1127495.96517368</v>
      </c>
      <c r="Z90" s="202" t="n">
        <f aca="false">IF(ISERROR(I90/$U90),0,I90/$U90)</f>
        <v>478679.812750553</v>
      </c>
      <c r="AA90" s="202" t="n">
        <f aca="false">IF(ISERROR(J90/$U90),0,J90/$U90)</f>
        <v>635161.541716519</v>
      </c>
      <c r="AB90" s="237" t="n">
        <f aca="false">SUM(V90:AA90)</f>
        <v>2884624.81750324</v>
      </c>
      <c r="AC90" s="202" t="n">
        <f aca="false">IF(ISERROR(L90/$U90),0,L90/$U90)</f>
        <v>132364878.504845</v>
      </c>
    </row>
    <row r="91" customFormat="false" ht="12.8" hidden="false" customHeight="false" outlineLevel="0" collapsed="false">
      <c r="A91" s="195" t="s">
        <v>216</v>
      </c>
      <c r="B91" s="195" t="s">
        <v>217</v>
      </c>
      <c r="C91" s="196" t="s">
        <v>226</v>
      </c>
      <c r="D91" s="222" t="s">
        <v>240</v>
      </c>
      <c r="E91" s="198" t="n">
        <v>0</v>
      </c>
      <c r="F91" s="198" t="n">
        <v>2980054</v>
      </c>
      <c r="G91" s="198" t="n">
        <v>4198489.6</v>
      </c>
      <c r="H91" s="198" t="n">
        <v>18568191.67</v>
      </c>
      <c r="I91" s="198" t="n">
        <v>770800</v>
      </c>
      <c r="J91" s="198" t="n">
        <v>3216338.28</v>
      </c>
      <c r="K91" s="199" t="n">
        <f aca="false">SUM(E91:J91)</f>
        <v>29733873.55</v>
      </c>
      <c r="L91" s="198" t="n">
        <v>863256355.66</v>
      </c>
      <c r="M91" s="29"/>
      <c r="P91" s="223" t="n">
        <f aca="false">K91/$K$21</f>
        <v>0.0175036073709383</v>
      </c>
      <c r="Q91" s="239" t="n">
        <f aca="false">RANK(P91,$P$78:$P$218)</f>
        <v>12</v>
      </c>
      <c r="R91" s="225" t="n">
        <f aca="false">L91/$L$21</f>
        <v>0.0160496092328691</v>
      </c>
      <c r="S91" s="224" t="n">
        <f aca="false">RANK(R91,$R$78:$R$218)</f>
        <v>12</v>
      </c>
      <c r="U91" s="226" t="n">
        <f aca="false">VLOOKUP(D91,DVactu!$A$2:$D$198,4,0)</f>
        <v>17.9837146326911</v>
      </c>
      <c r="V91" s="202" t="n">
        <f aca="false">IF(ISERROR(E91/$U91),0,E91/$U91)</f>
        <v>0</v>
      </c>
      <c r="W91" s="202" t="n">
        <f aca="false">IF(ISERROR(F91/$U91),0,F91/$U91)</f>
        <v>165708.479080446</v>
      </c>
      <c r="X91" s="202" t="n">
        <f aca="false">IF(ISERROR(G91/$U91),0,G91/$U91)</f>
        <v>233460.64401889</v>
      </c>
      <c r="Y91" s="202" t="n">
        <f aca="false">IF(ISERROR(H91/$U91),0,H91/$U91)</f>
        <v>1032500.35097012</v>
      </c>
      <c r="Z91" s="202" t="n">
        <f aca="false">IF(ISERROR(I91/$U91),0,I91/$U91)</f>
        <v>42861.0003963712</v>
      </c>
      <c r="AA91" s="202" t="n">
        <f aca="false">IF(ISERROR(J91/$U91),0,J91/$U91)</f>
        <v>178847.270749797</v>
      </c>
      <c r="AB91" s="199" t="n">
        <f aca="false">SUM(V91:AA91)</f>
        <v>1653377.74521562</v>
      </c>
      <c r="AC91" s="202" t="n">
        <f aca="false">IF(ISERROR(L91/$U91),0,L91/$U91)</f>
        <v>48002115.9861355</v>
      </c>
    </row>
    <row r="92" customFormat="false" ht="19.4" hidden="false" customHeight="false" outlineLevel="0" collapsed="false">
      <c r="A92" s="195" t="s">
        <v>216</v>
      </c>
      <c r="B92" s="195" t="s">
        <v>217</v>
      </c>
      <c r="C92" s="196" t="s">
        <v>241</v>
      </c>
      <c r="D92" s="222" t="s">
        <v>242</v>
      </c>
      <c r="E92" s="198" t="n">
        <v>0</v>
      </c>
      <c r="F92" s="198" t="n">
        <v>0</v>
      </c>
      <c r="G92" s="198" t="n">
        <v>0</v>
      </c>
      <c r="H92" s="198" t="n">
        <v>0</v>
      </c>
      <c r="I92" s="198" t="n">
        <v>0</v>
      </c>
      <c r="J92" s="198" t="n">
        <v>0</v>
      </c>
      <c r="K92" s="199" t="n">
        <f aca="false">SUM(E92:J92)</f>
        <v>0</v>
      </c>
      <c r="L92" s="198" t="n">
        <v>24154083.74</v>
      </c>
      <c r="M92" s="29"/>
      <c r="P92" s="223" t="n">
        <f aca="false">K92/$K$21</f>
        <v>0</v>
      </c>
      <c r="Q92" s="239" t="n">
        <f aca="false">RANK(P92,$P$78:$P$218)</f>
        <v>42</v>
      </c>
      <c r="R92" s="225" t="n">
        <f aca="false">L92/$L$21</f>
        <v>0.000449071243858505</v>
      </c>
      <c r="S92" s="224" t="n">
        <f aca="false">RANK(R92,$R$78:$R$218)</f>
        <v>42</v>
      </c>
      <c r="U92" s="226" t="n">
        <f aca="false">VLOOKUP(D92,DVactu!$A$2:$D$198,4,0)</f>
        <v>17.9837146326911</v>
      </c>
      <c r="V92" s="202" t="n">
        <f aca="false">IF(ISERROR(E92/$U92),0,E92/$U92)</f>
        <v>0</v>
      </c>
      <c r="W92" s="202" t="n">
        <f aca="false">IF(ISERROR(F92/$U92),0,F92/$U92)</f>
        <v>0</v>
      </c>
      <c r="X92" s="202" t="n">
        <f aca="false">IF(ISERROR(G92/$U92),0,G92/$U92)</f>
        <v>0</v>
      </c>
      <c r="Y92" s="202" t="n">
        <f aca="false">IF(ISERROR(H92/$U92),0,H92/$U92)</f>
        <v>0</v>
      </c>
      <c r="Z92" s="202" t="n">
        <f aca="false">IF(ISERROR(I92/$U92),0,I92/$U92)</f>
        <v>0</v>
      </c>
      <c r="AA92" s="202" t="n">
        <f aca="false">IF(ISERROR(J92/$U92),0,J92/$U92)</f>
        <v>0</v>
      </c>
      <c r="AB92" s="199" t="n">
        <f aca="false">SUM(V92:AA92)</f>
        <v>0</v>
      </c>
      <c r="AC92" s="202" t="n">
        <f aca="false">IF(ISERROR(L92/$U92),0,L92/$U92)</f>
        <v>1343108.70881438</v>
      </c>
    </row>
    <row r="93" customFormat="false" ht="12.8" hidden="false" customHeight="false" outlineLevel="0" collapsed="false">
      <c r="A93" s="195" t="s">
        <v>216</v>
      </c>
      <c r="B93" s="195" t="s">
        <v>217</v>
      </c>
      <c r="C93" s="196" t="s">
        <v>243</v>
      </c>
      <c r="D93" s="222" t="s">
        <v>244</v>
      </c>
      <c r="E93" s="198" t="n">
        <v>0</v>
      </c>
      <c r="F93" s="198" t="n">
        <v>0</v>
      </c>
      <c r="G93" s="198" t="n">
        <v>0</v>
      </c>
      <c r="H93" s="198" t="n">
        <v>0</v>
      </c>
      <c r="I93" s="198" t="n">
        <v>0</v>
      </c>
      <c r="J93" s="198" t="n">
        <v>0</v>
      </c>
      <c r="K93" s="199" t="n">
        <f aca="false">SUM(E93:J93)</f>
        <v>0</v>
      </c>
      <c r="L93" s="198" t="n">
        <v>962260</v>
      </c>
      <c r="M93" s="29"/>
      <c r="P93" s="223" t="n">
        <f aca="false">K93/$K$21</f>
        <v>0</v>
      </c>
      <c r="Q93" s="239" t="n">
        <f aca="false">RANK(P93,$P$78:$P$218)</f>
        <v>42</v>
      </c>
      <c r="R93" s="225" t="n">
        <f aca="false">L93/$L$21</f>
        <v>1.78902789179154E-005</v>
      </c>
      <c r="S93" s="224" t="n">
        <f aca="false">RANK(R93,$R$78:$R$218)</f>
        <v>76</v>
      </c>
      <c r="U93" s="226" t="n">
        <f aca="false">VLOOKUP(D93,DVactu!$A$2:$D$198,4,0)</f>
        <v>17.9837146326911</v>
      </c>
      <c r="V93" s="202" t="n">
        <f aca="false">IF(ISERROR(E93/$U93),0,E93/$U93)</f>
        <v>0</v>
      </c>
      <c r="W93" s="202" t="n">
        <f aca="false">IF(ISERROR(F93/$U93),0,F93/$U93)</f>
        <v>0</v>
      </c>
      <c r="X93" s="202" t="n">
        <f aca="false">IF(ISERROR(G93/$U93),0,G93/$U93)</f>
        <v>0</v>
      </c>
      <c r="Y93" s="202" t="n">
        <f aca="false">IF(ISERROR(H93/$U93),0,H93/$U93)</f>
        <v>0</v>
      </c>
      <c r="Z93" s="202" t="n">
        <f aca="false">IF(ISERROR(I93/$U93),0,I93/$U93)</f>
        <v>0</v>
      </c>
      <c r="AA93" s="202" t="n">
        <f aca="false">IF(ISERROR(J93/$U93),0,J93/$U93)</f>
        <v>0</v>
      </c>
      <c r="AB93" s="199" t="n">
        <f aca="false">SUM(V93:AA93)</f>
        <v>0</v>
      </c>
      <c r="AC93" s="202" t="n">
        <f aca="false">IF(ISERROR(L93/$U93),0,L93/$U93)</f>
        <v>53507.29922342</v>
      </c>
    </row>
    <row r="94" customFormat="false" ht="12.8" hidden="false" customHeight="false" outlineLevel="0" collapsed="false">
      <c r="A94" s="195" t="s">
        <v>216</v>
      </c>
      <c r="B94" s="195" t="s">
        <v>217</v>
      </c>
      <c r="C94" s="196" t="s">
        <v>232</v>
      </c>
      <c r="D94" s="222" t="s">
        <v>245</v>
      </c>
      <c r="E94" s="198" t="n">
        <v>5300</v>
      </c>
      <c r="F94" s="198" t="n">
        <v>62400</v>
      </c>
      <c r="G94" s="198" t="n">
        <v>62764</v>
      </c>
      <c r="H94" s="198" t="n">
        <v>251094.8</v>
      </c>
      <c r="I94" s="198" t="n">
        <v>208400</v>
      </c>
      <c r="J94" s="198" t="n">
        <v>110640</v>
      </c>
      <c r="K94" s="199" t="n">
        <f aca="false">SUM(E94:J94)</f>
        <v>700598.8</v>
      </c>
      <c r="L94" s="198" t="n">
        <v>24165208.8</v>
      </c>
      <c r="M94" s="29"/>
      <c r="P94" s="223" t="n">
        <f aca="false">K94/$K$21</f>
        <v>0.00041242545473025</v>
      </c>
      <c r="Q94" s="239" t="n">
        <f aca="false">RANK(P94,$P$78:$P$218)</f>
        <v>27</v>
      </c>
      <c r="R94" s="225" t="n">
        <f aca="false">L94/$L$21</f>
        <v>0.000449278080291879</v>
      </c>
      <c r="S94" s="224" t="n">
        <f aca="false">RANK(R94,$R$78:$R$218)</f>
        <v>41</v>
      </c>
      <c r="U94" s="226" t="n">
        <f aca="false">VLOOKUP(D94,DVactu!$A$2:$D$198,4,0)</f>
        <v>15.8568416670528</v>
      </c>
      <c r="V94" s="202" t="n">
        <f aca="false">IF(ISERROR(E94/$U94),0,E94/$U94)</f>
        <v>334.240582789717</v>
      </c>
      <c r="W94" s="202" t="n">
        <f aca="false">IF(ISERROR(F94/$U94),0,F94/$U94)</f>
        <v>3935.20988039214</v>
      </c>
      <c r="X94" s="202" t="n">
        <f aca="false">IF(ISERROR(G94/$U94),0,G94/$U94)</f>
        <v>3958.1652713611</v>
      </c>
      <c r="Y94" s="202" t="n">
        <f aca="false">IF(ISERROR(H94/$U94),0,H94/$U94)</f>
        <v>15835.1079787675</v>
      </c>
      <c r="Z94" s="202" t="n">
        <f aca="false">IF(ISERROR(I94/$U94),0,I94/$U94)</f>
        <v>13142.5919723353</v>
      </c>
      <c r="AA94" s="202" t="n">
        <f aca="false">IF(ISERROR(J94/$U94),0,J94/$U94)</f>
        <v>6977.42982638761</v>
      </c>
      <c r="AB94" s="199" t="n">
        <f aca="false">SUM(V94:AA94)</f>
        <v>44182.7455120333</v>
      </c>
      <c r="AC94" s="202" t="n">
        <f aca="false">IF(ISERROR(L94/$U94),0,L94/$U94)</f>
        <v>1523961.03255608</v>
      </c>
    </row>
    <row r="95" customFormat="false" ht="55.55" hidden="false" customHeight="false" outlineLevel="0" collapsed="false">
      <c r="A95" s="195" t="s">
        <v>216</v>
      </c>
      <c r="B95" s="195" t="s">
        <v>217</v>
      </c>
      <c r="C95" s="196" t="s">
        <v>246</v>
      </c>
      <c r="D95" s="222" t="s">
        <v>247</v>
      </c>
      <c r="E95" s="198" t="n">
        <v>0</v>
      </c>
      <c r="F95" s="198" t="n">
        <v>0</v>
      </c>
      <c r="G95" s="198" t="n">
        <v>0</v>
      </c>
      <c r="H95" s="198" t="n">
        <v>0</v>
      </c>
      <c r="I95" s="198" t="n">
        <v>0</v>
      </c>
      <c r="J95" s="198" t="n">
        <v>0</v>
      </c>
      <c r="K95" s="199" t="n">
        <f aca="false">SUM(E95:J95)</f>
        <v>0</v>
      </c>
      <c r="L95" s="198" t="n">
        <v>7793840</v>
      </c>
      <c r="M95" s="29"/>
      <c r="P95" s="223" t="n">
        <f aca="false">K95/$K$21</f>
        <v>0</v>
      </c>
      <c r="Q95" s="239" t="n">
        <f aca="false">RANK(P95,$P$78:$P$218)</f>
        <v>42</v>
      </c>
      <c r="R95" s="225" t="n">
        <f aca="false">L95/$L$21</f>
        <v>0.000144902595391688</v>
      </c>
      <c r="S95" s="224" t="n">
        <f aca="false">RANK(R95,$R$78:$R$218)</f>
        <v>50</v>
      </c>
      <c r="U95" s="226" t="n">
        <f aca="false">VLOOKUP(D95,DVactu!$A$2:$D$198,4,0)</f>
        <v>17.9837146326911</v>
      </c>
      <c r="V95" s="202" t="n">
        <f aca="false">IF(ISERROR(E95/$U95),0,E95/$U95)</f>
        <v>0</v>
      </c>
      <c r="W95" s="202" t="n">
        <f aca="false">IF(ISERROR(F95/$U95),0,F95/$U95)</f>
        <v>0</v>
      </c>
      <c r="X95" s="202" t="n">
        <f aca="false">IF(ISERROR(G95/$U95),0,G95/$U95)</f>
        <v>0</v>
      </c>
      <c r="Y95" s="202" t="n">
        <f aca="false">IF(ISERROR(H95/$U95),0,H95/$U95)</f>
        <v>0</v>
      </c>
      <c r="Z95" s="202" t="n">
        <f aca="false">IF(ISERROR(I95/$U95),0,I95/$U95)</f>
        <v>0</v>
      </c>
      <c r="AA95" s="202" t="n">
        <f aca="false">IF(ISERROR(J95/$U95),0,J95/$U95)</f>
        <v>0</v>
      </c>
      <c r="AB95" s="199" t="n">
        <f aca="false">SUM(V95:AA95)</f>
        <v>0</v>
      </c>
      <c r="AC95" s="202" t="n">
        <f aca="false">IF(ISERROR(L95/$U95),0,L95/$U95)</f>
        <v>433383.211376821</v>
      </c>
    </row>
    <row r="96" customFormat="false" ht="12.8" hidden="false" customHeight="false" outlineLevel="0" collapsed="false">
      <c r="A96" s="195" t="s">
        <v>216</v>
      </c>
      <c r="B96" s="195" t="s">
        <v>119</v>
      </c>
      <c r="C96" s="196" t="s">
        <v>248</v>
      </c>
      <c r="D96" s="222" t="s">
        <v>249</v>
      </c>
      <c r="E96" s="198" t="n">
        <v>0</v>
      </c>
      <c r="F96" s="198" t="n">
        <v>0</v>
      </c>
      <c r="G96" s="198" t="n">
        <v>0</v>
      </c>
      <c r="H96" s="198" t="n">
        <v>0</v>
      </c>
      <c r="I96" s="198" t="n">
        <v>0</v>
      </c>
      <c r="J96" s="198" t="n">
        <v>0</v>
      </c>
      <c r="K96" s="199" t="n">
        <f aca="false">SUM(E96:J96)</f>
        <v>0</v>
      </c>
      <c r="L96" s="198" t="n">
        <v>0</v>
      </c>
      <c r="M96" s="29"/>
      <c r="P96" s="223" t="n">
        <f aca="false">K96/$K$21</f>
        <v>0</v>
      </c>
      <c r="Q96" s="239" t="n">
        <f aca="false">RANK(P96,$P$78:$P$218)</f>
        <v>42</v>
      </c>
      <c r="R96" s="225" t="n">
        <f aca="false">L96/$L$21</f>
        <v>0</v>
      </c>
      <c r="S96" s="224" t="n">
        <f aca="false">RANK(R96,$R$78:$R$218)</f>
        <v>96</v>
      </c>
      <c r="U96" s="226" t="e">
        <f aca="false">VLOOKUP(D96,DVactu!$A$2:$D$198,4,0)</f>
        <v>#N/A</v>
      </c>
      <c r="V96" s="202" t="n">
        <f aca="false">IF(ISERROR(E96/$U96),0,E96/$U96)</f>
        <v>0</v>
      </c>
      <c r="W96" s="202" t="n">
        <f aca="false">IF(ISERROR(F96/$U96),0,F96/$U96)</f>
        <v>0</v>
      </c>
      <c r="X96" s="202" t="n">
        <f aca="false">IF(ISERROR(G96/$U96),0,G96/$U96)</f>
        <v>0</v>
      </c>
      <c r="Y96" s="202" t="n">
        <f aca="false">IF(ISERROR(H96/$U96),0,H96/$U96)</f>
        <v>0</v>
      </c>
      <c r="Z96" s="202" t="n">
        <f aca="false">IF(ISERROR(I96/$U96),0,I96/$U96)</f>
        <v>0</v>
      </c>
      <c r="AA96" s="202" t="n">
        <f aca="false">IF(ISERROR(J96/$U96),0,J96/$U96)</f>
        <v>0</v>
      </c>
      <c r="AB96" s="199" t="n">
        <f aca="false">SUM(V96:AA96)</f>
        <v>0</v>
      </c>
      <c r="AC96" s="202" t="n">
        <f aca="false">IF(ISERROR(L96/$U96),0,L96/$U96)</f>
        <v>0</v>
      </c>
    </row>
    <row r="97" customFormat="false" ht="12.8" hidden="false" customHeight="false" outlineLevel="0" collapsed="false">
      <c r="A97" s="195" t="s">
        <v>216</v>
      </c>
      <c r="B97" s="195" t="s">
        <v>119</v>
      </c>
      <c r="C97" s="196" t="s">
        <v>250</v>
      </c>
      <c r="D97" s="222" t="s">
        <v>251</v>
      </c>
      <c r="E97" s="198" t="n">
        <v>0</v>
      </c>
      <c r="F97" s="198" t="n">
        <v>0</v>
      </c>
      <c r="G97" s="198" t="n">
        <v>0</v>
      </c>
      <c r="H97" s="198" t="n">
        <v>0</v>
      </c>
      <c r="I97" s="198" t="n">
        <v>0</v>
      </c>
      <c r="J97" s="198" t="n">
        <v>0</v>
      </c>
      <c r="K97" s="199" t="n">
        <f aca="false">SUM(E97:J97)</f>
        <v>0</v>
      </c>
      <c r="L97" s="198" t="n">
        <v>3510</v>
      </c>
      <c r="M97" s="29"/>
      <c r="P97" s="223" t="n">
        <f aca="false">K97/$K$21</f>
        <v>0</v>
      </c>
      <c r="Q97" s="239" t="n">
        <f aca="false">RANK(P97,$P$78:$P$218)</f>
        <v>42</v>
      </c>
      <c r="R97" s="225" t="n">
        <f aca="false">L97/$L$21</f>
        <v>6.52577047802912E-008</v>
      </c>
      <c r="S97" s="224" t="n">
        <f aca="false">RANK(R97,$R$78:$R$218)</f>
        <v>95</v>
      </c>
      <c r="U97" s="226" t="e">
        <f aca="false">VLOOKUP(D97,DVactu!$A$2:$D$198,4,0)</f>
        <v>#N/A</v>
      </c>
      <c r="V97" s="202" t="n">
        <f aca="false">IF(ISERROR(E97/$U97),0,E97/$U97)</f>
        <v>0</v>
      </c>
      <c r="W97" s="202" t="n">
        <f aca="false">IF(ISERROR(F97/$U97),0,F97/$U97)</f>
        <v>0</v>
      </c>
      <c r="X97" s="202" t="n">
        <f aca="false">IF(ISERROR(G97/$U97),0,G97/$U97)</f>
        <v>0</v>
      </c>
      <c r="Y97" s="202" t="n">
        <f aca="false">IF(ISERROR(H97/$U97),0,H97/$U97)</f>
        <v>0</v>
      </c>
      <c r="Z97" s="202" t="n">
        <f aca="false">IF(ISERROR(I97/$U97),0,I97/$U97)</f>
        <v>0</v>
      </c>
      <c r="AA97" s="202" t="n">
        <f aca="false">IF(ISERROR(J97/$U97),0,J97/$U97)</f>
        <v>0</v>
      </c>
      <c r="AB97" s="199" t="n">
        <f aca="false">SUM(V97:AA97)</f>
        <v>0</v>
      </c>
      <c r="AC97" s="202" t="n">
        <f aca="false">IF(ISERROR(L97/$U97),0,L97/$U97)</f>
        <v>0</v>
      </c>
    </row>
    <row r="98" customFormat="false" ht="12.8" hidden="false" customHeight="false" outlineLevel="0" collapsed="false">
      <c r="A98" s="195" t="s">
        <v>216</v>
      </c>
      <c r="B98" s="195" t="s">
        <v>119</v>
      </c>
      <c r="C98" s="196" t="s">
        <v>252</v>
      </c>
      <c r="D98" s="222" t="s">
        <v>253</v>
      </c>
      <c r="E98" s="198" t="n">
        <v>0</v>
      </c>
      <c r="F98" s="198" t="n">
        <v>0</v>
      </c>
      <c r="G98" s="198" t="n">
        <v>0</v>
      </c>
      <c r="H98" s="198" t="n">
        <v>0</v>
      </c>
      <c r="I98" s="198" t="n">
        <v>0</v>
      </c>
      <c r="J98" s="198" t="n">
        <v>0</v>
      </c>
      <c r="K98" s="199" t="n">
        <f aca="false">SUM(E98:J98)</f>
        <v>0</v>
      </c>
      <c r="L98" s="198" t="n">
        <v>9240</v>
      </c>
      <c r="M98" s="29"/>
      <c r="P98" s="223" t="n">
        <f aca="false">K98/$K$21</f>
        <v>0</v>
      </c>
      <c r="Q98" s="239" t="n">
        <f aca="false">RANK(P98,$P$78:$P$218)</f>
        <v>42</v>
      </c>
      <c r="R98" s="225" t="n">
        <f aca="false">L98/$L$21</f>
        <v>1.71789513438715E-007</v>
      </c>
      <c r="S98" s="224" t="n">
        <f aca="false">RANK(R98,$R$78:$R$218)</f>
        <v>94</v>
      </c>
      <c r="U98" s="226" t="e">
        <f aca="false">VLOOKUP(D98,DVactu!$A$2:$D$198,4,0)</f>
        <v>#N/A</v>
      </c>
      <c r="V98" s="202" t="n">
        <f aca="false">IF(ISERROR(E98/$U98),0,E98/$U98)</f>
        <v>0</v>
      </c>
      <c r="W98" s="202" t="n">
        <f aca="false">IF(ISERROR(F98/$U98),0,F98/$U98)</f>
        <v>0</v>
      </c>
      <c r="X98" s="202" t="n">
        <f aca="false">IF(ISERROR(G98/$U98),0,G98/$U98)</f>
        <v>0</v>
      </c>
      <c r="Y98" s="202" t="n">
        <f aca="false">IF(ISERROR(H98/$U98),0,H98/$U98)</f>
        <v>0</v>
      </c>
      <c r="Z98" s="202" t="n">
        <f aca="false">IF(ISERROR(I98/$U98),0,I98/$U98)</f>
        <v>0</v>
      </c>
      <c r="AA98" s="202" t="n">
        <f aca="false">IF(ISERROR(J98/$U98),0,J98/$U98)</f>
        <v>0</v>
      </c>
      <c r="AB98" s="199" t="n">
        <f aca="false">SUM(V98:AA98)</f>
        <v>0</v>
      </c>
      <c r="AC98" s="202" t="n">
        <f aca="false">IF(ISERROR(L98/$U98),0,L98/$U98)</f>
        <v>0</v>
      </c>
    </row>
    <row r="99" customFormat="false" ht="19.4" hidden="false" customHeight="false" outlineLevel="0" collapsed="false">
      <c r="A99" s="195" t="s">
        <v>216</v>
      </c>
      <c r="B99" s="195" t="s">
        <v>119</v>
      </c>
      <c r="C99" s="196" t="s">
        <v>254</v>
      </c>
      <c r="D99" s="222" t="s">
        <v>255</v>
      </c>
      <c r="E99" s="198" t="n">
        <v>0</v>
      </c>
      <c r="F99" s="198" t="n">
        <v>0</v>
      </c>
      <c r="G99" s="198" t="n">
        <v>0</v>
      </c>
      <c r="H99" s="198" t="n">
        <v>0</v>
      </c>
      <c r="I99" s="198" t="n">
        <v>0</v>
      </c>
      <c r="J99" s="198" t="n">
        <v>0</v>
      </c>
      <c r="K99" s="199" t="n">
        <f aca="false">SUM(E99:J99)</f>
        <v>0</v>
      </c>
      <c r="L99" s="198" t="n">
        <v>0</v>
      </c>
      <c r="M99" s="29"/>
      <c r="P99" s="223" t="n">
        <f aca="false">K99/$K$21</f>
        <v>0</v>
      </c>
      <c r="Q99" s="239" t="n">
        <f aca="false">RANK(P99,$P$78:$P$218)</f>
        <v>42</v>
      </c>
      <c r="R99" s="225" t="n">
        <f aca="false">L99/$L$21</f>
        <v>0</v>
      </c>
      <c r="S99" s="224" t="n">
        <f aca="false">RANK(R99,$R$78:$R$218)</f>
        <v>96</v>
      </c>
      <c r="U99" s="226" t="e">
        <f aca="false">VLOOKUP(D99,DVactu!$A$2:$D$198,4,0)</f>
        <v>#N/A</v>
      </c>
      <c r="V99" s="202" t="n">
        <f aca="false">IF(ISERROR(E99/$U99),0,E99/$U99)</f>
        <v>0</v>
      </c>
      <c r="W99" s="202" t="n">
        <f aca="false">IF(ISERROR(F99/$U99),0,F99/$U99)</f>
        <v>0</v>
      </c>
      <c r="X99" s="202" t="n">
        <f aca="false">IF(ISERROR(G99/$U99),0,G99/$U99)</f>
        <v>0</v>
      </c>
      <c r="Y99" s="202" t="n">
        <f aca="false">IF(ISERROR(H99/$U99),0,H99/$U99)</f>
        <v>0</v>
      </c>
      <c r="Z99" s="202" t="n">
        <f aca="false">IF(ISERROR(I99/$U99),0,I99/$U99)</f>
        <v>0</v>
      </c>
      <c r="AA99" s="202" t="n">
        <f aca="false">IF(ISERROR(J99/$U99),0,J99/$U99)</f>
        <v>0</v>
      </c>
      <c r="AB99" s="199" t="n">
        <f aca="false">SUM(V99:AA99)</f>
        <v>0</v>
      </c>
      <c r="AC99" s="202" t="n">
        <f aca="false">IF(ISERROR(L99/$U99),0,L99/$U99)</f>
        <v>0</v>
      </c>
    </row>
    <row r="100" customFormat="false" ht="19.4" hidden="false" customHeight="false" outlineLevel="0" collapsed="false">
      <c r="A100" s="195" t="s">
        <v>216</v>
      </c>
      <c r="B100" s="195" t="s">
        <v>119</v>
      </c>
      <c r="C100" s="196" t="s">
        <v>256</v>
      </c>
      <c r="D100" s="222" t="s">
        <v>257</v>
      </c>
      <c r="E100" s="198" t="n">
        <v>0</v>
      </c>
      <c r="F100" s="198" t="n">
        <v>0</v>
      </c>
      <c r="G100" s="198" t="n">
        <v>0</v>
      </c>
      <c r="H100" s="198" t="n">
        <v>0</v>
      </c>
      <c r="I100" s="198" t="n">
        <v>0</v>
      </c>
      <c r="J100" s="198" t="n">
        <v>0</v>
      </c>
      <c r="K100" s="199" t="n">
        <f aca="false">SUM(E100:J100)</f>
        <v>0</v>
      </c>
      <c r="L100" s="198" t="n">
        <v>0</v>
      </c>
      <c r="M100" s="29"/>
      <c r="P100" s="223" t="n">
        <f aca="false">K100/$K$21</f>
        <v>0</v>
      </c>
      <c r="Q100" s="239" t="n">
        <f aca="false">RANK(P100,$P$78:$P$218)</f>
        <v>42</v>
      </c>
      <c r="R100" s="225" t="n">
        <f aca="false">L100/$L$21</f>
        <v>0</v>
      </c>
      <c r="S100" s="224" t="n">
        <f aca="false">RANK(R100,$R$78:$R$218)</f>
        <v>96</v>
      </c>
      <c r="U100" s="226" t="e">
        <f aca="false">VLOOKUP(D100,DVactu!$A$2:$D$198,4,0)</f>
        <v>#N/A</v>
      </c>
      <c r="V100" s="202" t="n">
        <f aca="false">IF(ISERROR(E100/$U100),0,E100/$U100)</f>
        <v>0</v>
      </c>
      <c r="W100" s="202" t="n">
        <f aca="false">IF(ISERROR(F100/$U100),0,F100/$U100)</f>
        <v>0</v>
      </c>
      <c r="X100" s="202" t="n">
        <f aca="false">IF(ISERROR(G100/$U100),0,G100/$U100)</f>
        <v>0</v>
      </c>
      <c r="Y100" s="202" t="n">
        <f aca="false">IF(ISERROR(H100/$U100),0,H100/$U100)</f>
        <v>0</v>
      </c>
      <c r="Z100" s="202" t="n">
        <f aca="false">IF(ISERROR(I100/$U100),0,I100/$U100)</f>
        <v>0</v>
      </c>
      <c r="AA100" s="202" t="n">
        <f aca="false">IF(ISERROR(J100/$U100),0,J100/$U100)</f>
        <v>0</v>
      </c>
      <c r="AB100" s="199" t="n">
        <f aca="false">SUM(V100:AA100)</f>
        <v>0</v>
      </c>
      <c r="AC100" s="202" t="n">
        <f aca="false">IF(ISERROR(L100/$U100),0,L100/$U100)</f>
        <v>0</v>
      </c>
    </row>
    <row r="101" customFormat="false" ht="12.8" hidden="false" customHeight="false" outlineLevel="0" collapsed="false">
      <c r="A101" s="195" t="s">
        <v>216</v>
      </c>
      <c r="B101" s="195" t="s">
        <v>119</v>
      </c>
      <c r="C101" s="196" t="s">
        <v>258</v>
      </c>
      <c r="D101" s="222" t="s">
        <v>259</v>
      </c>
      <c r="E101" s="198" t="n">
        <v>0</v>
      </c>
      <c r="F101" s="198" t="n">
        <v>0</v>
      </c>
      <c r="G101" s="198" t="n">
        <v>0</v>
      </c>
      <c r="H101" s="198" t="n">
        <v>0</v>
      </c>
      <c r="I101" s="198" t="n">
        <v>0</v>
      </c>
      <c r="J101" s="198" t="n">
        <v>0</v>
      </c>
      <c r="K101" s="199" t="n">
        <f aca="false">SUM(E101:J101)</f>
        <v>0</v>
      </c>
      <c r="L101" s="198" t="n">
        <v>0</v>
      </c>
      <c r="M101" s="29"/>
      <c r="P101" s="223" t="n">
        <f aca="false">K101/$K$21</f>
        <v>0</v>
      </c>
      <c r="Q101" s="239" t="n">
        <f aca="false">RANK(P101,$P$78:$P$218)</f>
        <v>42</v>
      </c>
      <c r="R101" s="225" t="n">
        <f aca="false">L101/$L$21</f>
        <v>0</v>
      </c>
      <c r="S101" s="224" t="n">
        <f aca="false">RANK(R101,$R$78:$R$218)</f>
        <v>96</v>
      </c>
      <c r="U101" s="226" t="e">
        <f aca="false">VLOOKUP(D101,DVactu!$A$2:$D$198,4,0)</f>
        <v>#N/A</v>
      </c>
      <c r="V101" s="202" t="n">
        <f aca="false">IF(ISERROR(E101/$U101),0,E101/$U101)</f>
        <v>0</v>
      </c>
      <c r="W101" s="202" t="n">
        <f aca="false">IF(ISERROR(F101/$U101),0,F101/$U101)</f>
        <v>0</v>
      </c>
      <c r="X101" s="202" t="n">
        <f aca="false">IF(ISERROR(G101/$U101),0,G101/$U101)</f>
        <v>0</v>
      </c>
      <c r="Y101" s="202" t="n">
        <f aca="false">IF(ISERROR(H101/$U101),0,H101/$U101)</f>
        <v>0</v>
      </c>
      <c r="Z101" s="202" t="n">
        <f aca="false">IF(ISERROR(I101/$U101),0,I101/$U101)</f>
        <v>0</v>
      </c>
      <c r="AA101" s="202" t="n">
        <f aca="false">IF(ISERROR(J101/$U101),0,J101/$U101)</f>
        <v>0</v>
      </c>
      <c r="AB101" s="199" t="n">
        <f aca="false">SUM(V101:AA101)</f>
        <v>0</v>
      </c>
      <c r="AC101" s="202" t="n">
        <f aca="false">IF(ISERROR(L101/$U101),0,L101/$U101)</f>
        <v>0</v>
      </c>
    </row>
    <row r="102" customFormat="false" ht="12.8" hidden="false" customHeight="false" outlineLevel="0" collapsed="false">
      <c r="A102" s="195" t="s">
        <v>216</v>
      </c>
      <c r="B102" s="195" t="s">
        <v>119</v>
      </c>
      <c r="C102" s="196" t="s">
        <v>260</v>
      </c>
      <c r="D102" s="222" t="s">
        <v>261</v>
      </c>
      <c r="E102" s="198" t="n">
        <v>0</v>
      </c>
      <c r="F102" s="198" t="n">
        <v>0</v>
      </c>
      <c r="G102" s="198" t="n">
        <v>0</v>
      </c>
      <c r="H102" s="198" t="n">
        <v>0</v>
      </c>
      <c r="I102" s="198" t="n">
        <v>0</v>
      </c>
      <c r="J102" s="198" t="n">
        <v>0</v>
      </c>
      <c r="K102" s="199" t="n">
        <f aca="false">SUM(E102:J102)</f>
        <v>0</v>
      </c>
      <c r="L102" s="198" t="n">
        <v>31600</v>
      </c>
      <c r="M102" s="29"/>
      <c r="P102" s="223" t="n">
        <f aca="false">K102/$K$21</f>
        <v>0</v>
      </c>
      <c r="Q102" s="239" t="n">
        <f aca="false">RANK(P102,$P$78:$P$218)</f>
        <v>42</v>
      </c>
      <c r="R102" s="225" t="n">
        <f aca="false">L102/$L$21</f>
        <v>5.8750526240946E-007</v>
      </c>
      <c r="S102" s="224" t="n">
        <f aca="false">RANK(R102,$R$78:$R$218)</f>
        <v>91</v>
      </c>
      <c r="U102" s="226" t="e">
        <f aca="false">VLOOKUP(D102,DVactu!$A$2:$D$198,4,0)</f>
        <v>#N/A</v>
      </c>
      <c r="V102" s="202" t="n">
        <f aca="false">IF(ISERROR(E102/$U102),0,E102/$U102)</f>
        <v>0</v>
      </c>
      <c r="W102" s="202" t="n">
        <f aca="false">IF(ISERROR(F102/$U102),0,F102/$U102)</f>
        <v>0</v>
      </c>
      <c r="X102" s="202" t="n">
        <f aca="false">IF(ISERROR(G102/$U102),0,G102/$U102)</f>
        <v>0</v>
      </c>
      <c r="Y102" s="202" t="n">
        <f aca="false">IF(ISERROR(H102/$U102),0,H102/$U102)</f>
        <v>0</v>
      </c>
      <c r="Z102" s="202" t="n">
        <f aca="false">IF(ISERROR(I102/$U102),0,I102/$U102)</f>
        <v>0</v>
      </c>
      <c r="AA102" s="202" t="n">
        <f aca="false">IF(ISERROR(J102/$U102),0,J102/$U102)</f>
        <v>0</v>
      </c>
      <c r="AB102" s="199" t="n">
        <f aca="false">SUM(V102:AA102)</f>
        <v>0</v>
      </c>
      <c r="AC102" s="202" t="n">
        <f aca="false">IF(ISERROR(L102/$U102),0,L102/$U102)</f>
        <v>0</v>
      </c>
    </row>
    <row r="103" customFormat="false" ht="12.8" hidden="false" customHeight="false" outlineLevel="0" collapsed="false">
      <c r="A103" s="195" t="s">
        <v>216</v>
      </c>
      <c r="B103" s="195" t="s">
        <v>119</v>
      </c>
      <c r="C103" s="196" t="s">
        <v>262</v>
      </c>
      <c r="D103" s="222" t="s">
        <v>263</v>
      </c>
      <c r="E103" s="198" t="n">
        <v>0</v>
      </c>
      <c r="F103" s="198" t="n">
        <v>0</v>
      </c>
      <c r="G103" s="198" t="n">
        <v>0</v>
      </c>
      <c r="H103" s="198" t="n">
        <v>0</v>
      </c>
      <c r="I103" s="198" t="n">
        <v>0</v>
      </c>
      <c r="J103" s="198" t="n">
        <v>0</v>
      </c>
      <c r="K103" s="199" t="n">
        <f aca="false">SUM(E103:J103)</f>
        <v>0</v>
      </c>
      <c r="L103" s="198" t="n">
        <v>0</v>
      </c>
      <c r="M103" s="29"/>
      <c r="P103" s="223" t="n">
        <f aca="false">K103/$K$21</f>
        <v>0</v>
      </c>
      <c r="Q103" s="239" t="n">
        <f aca="false">RANK(P103,$P$78:$P$218)</f>
        <v>42</v>
      </c>
      <c r="R103" s="225" t="n">
        <f aca="false">L103/$L$21</f>
        <v>0</v>
      </c>
      <c r="S103" s="224" t="n">
        <f aca="false">RANK(R103,$R$78:$R$218)</f>
        <v>96</v>
      </c>
      <c r="U103" s="226" t="e">
        <f aca="false">VLOOKUP(D103,DVactu!$A$2:$D$198,4,0)</f>
        <v>#N/A</v>
      </c>
      <c r="V103" s="202" t="n">
        <f aca="false">IF(ISERROR(E103/$U103),0,E103/$U103)</f>
        <v>0</v>
      </c>
      <c r="W103" s="202" t="n">
        <f aca="false">IF(ISERROR(F103/$U103),0,F103/$U103)</f>
        <v>0</v>
      </c>
      <c r="X103" s="202" t="n">
        <f aca="false">IF(ISERROR(G103/$U103),0,G103/$U103)</f>
        <v>0</v>
      </c>
      <c r="Y103" s="202" t="n">
        <f aca="false">IF(ISERROR(H103/$U103),0,H103/$U103)</f>
        <v>0</v>
      </c>
      <c r="Z103" s="202" t="n">
        <f aca="false">IF(ISERROR(I103/$U103),0,I103/$U103)</f>
        <v>0</v>
      </c>
      <c r="AA103" s="202" t="n">
        <f aca="false">IF(ISERROR(J103/$U103),0,J103/$U103)</f>
        <v>0</v>
      </c>
      <c r="AB103" s="199" t="n">
        <f aca="false">SUM(V103:AA103)</f>
        <v>0</v>
      </c>
      <c r="AC103" s="202" t="n">
        <f aca="false">IF(ISERROR(L103/$U103),0,L103/$U103)</f>
        <v>0</v>
      </c>
    </row>
    <row r="104" customFormat="false" ht="19.4" hidden="false" customHeight="false" outlineLevel="0" collapsed="false">
      <c r="A104" s="195" t="s">
        <v>216</v>
      </c>
      <c r="B104" s="195" t="s">
        <v>119</v>
      </c>
      <c r="C104" s="196" t="s">
        <v>264</v>
      </c>
      <c r="D104" s="222" t="s">
        <v>265</v>
      </c>
      <c r="E104" s="198" t="n">
        <v>0</v>
      </c>
      <c r="F104" s="198" t="n">
        <v>0</v>
      </c>
      <c r="G104" s="198" t="n">
        <v>0</v>
      </c>
      <c r="H104" s="198" t="n">
        <v>0</v>
      </c>
      <c r="I104" s="198" t="n">
        <v>0</v>
      </c>
      <c r="J104" s="198" t="n">
        <v>0</v>
      </c>
      <c r="K104" s="199" t="n">
        <f aca="false">SUM(E104:J104)</f>
        <v>0</v>
      </c>
      <c r="L104" s="198" t="n">
        <v>0</v>
      </c>
      <c r="M104" s="29"/>
      <c r="P104" s="223" t="n">
        <f aca="false">K104/$K$21</f>
        <v>0</v>
      </c>
      <c r="Q104" s="239" t="n">
        <f aca="false">RANK(P104,$P$78:$P$218)</f>
        <v>42</v>
      </c>
      <c r="R104" s="225" t="n">
        <f aca="false">L104/$L$21</f>
        <v>0</v>
      </c>
      <c r="S104" s="224" t="n">
        <f aca="false">RANK(R104,$R$78:$R$218)</f>
        <v>96</v>
      </c>
      <c r="U104" s="226" t="e">
        <f aca="false">VLOOKUP(D104,DVactu!$A$2:$D$198,4,0)</f>
        <v>#N/A</v>
      </c>
      <c r="V104" s="202" t="n">
        <f aca="false">IF(ISERROR(E104/$U104),0,E104/$U104)</f>
        <v>0</v>
      </c>
      <c r="W104" s="202" t="n">
        <f aca="false">IF(ISERROR(F104/$U104),0,F104/$U104)</f>
        <v>0</v>
      </c>
      <c r="X104" s="202" t="n">
        <f aca="false">IF(ISERROR(G104/$U104),0,G104/$U104)</f>
        <v>0</v>
      </c>
      <c r="Y104" s="202" t="n">
        <f aca="false">IF(ISERROR(H104/$U104),0,H104/$U104)</f>
        <v>0</v>
      </c>
      <c r="Z104" s="202" t="n">
        <f aca="false">IF(ISERROR(I104/$U104),0,I104/$U104)</f>
        <v>0</v>
      </c>
      <c r="AA104" s="202" t="n">
        <f aca="false">IF(ISERROR(J104/$U104),0,J104/$U104)</f>
        <v>0</v>
      </c>
      <c r="AB104" s="199" t="n">
        <f aca="false">SUM(V104:AA104)</f>
        <v>0</v>
      </c>
      <c r="AC104" s="202" t="n">
        <f aca="false">IF(ISERROR(L104/$U104),0,L104/$U104)</f>
        <v>0</v>
      </c>
    </row>
    <row r="105" customFormat="false" ht="19.4" hidden="false" customHeight="false" outlineLevel="0" collapsed="false">
      <c r="A105" s="195" t="s">
        <v>216</v>
      </c>
      <c r="B105" s="195" t="s">
        <v>119</v>
      </c>
      <c r="C105" s="196" t="s">
        <v>266</v>
      </c>
      <c r="D105" s="222" t="s">
        <v>267</v>
      </c>
      <c r="E105" s="198" t="n">
        <v>0</v>
      </c>
      <c r="F105" s="198" t="n">
        <v>0</v>
      </c>
      <c r="G105" s="198" t="n">
        <v>0</v>
      </c>
      <c r="H105" s="198" t="n">
        <v>0</v>
      </c>
      <c r="I105" s="198" t="n">
        <v>0</v>
      </c>
      <c r="J105" s="198" t="n">
        <v>0</v>
      </c>
      <c r="K105" s="199" t="n">
        <f aca="false">SUM(E105:J105)</f>
        <v>0</v>
      </c>
      <c r="L105" s="198" t="n">
        <v>0</v>
      </c>
      <c r="M105" s="29"/>
      <c r="P105" s="223" t="n">
        <f aca="false">K105/$K$21</f>
        <v>0</v>
      </c>
      <c r="Q105" s="239" t="n">
        <f aca="false">RANK(P105,$P$78:$P$218)</f>
        <v>42</v>
      </c>
      <c r="R105" s="225" t="n">
        <f aca="false">L105/$L$21</f>
        <v>0</v>
      </c>
      <c r="S105" s="224" t="n">
        <f aca="false">RANK(R105,$R$78:$R$218)</f>
        <v>96</v>
      </c>
      <c r="U105" s="226" t="e">
        <f aca="false">VLOOKUP(D105,DVactu!$A$2:$D$198,4,0)</f>
        <v>#N/A</v>
      </c>
      <c r="V105" s="202" t="n">
        <f aca="false">IF(ISERROR(E105/$U105),0,E105/$U105)</f>
        <v>0</v>
      </c>
      <c r="W105" s="202" t="n">
        <f aca="false">IF(ISERROR(F105/$U105),0,F105/$U105)</f>
        <v>0</v>
      </c>
      <c r="X105" s="202" t="n">
        <f aca="false">IF(ISERROR(G105/$U105),0,G105/$U105)</f>
        <v>0</v>
      </c>
      <c r="Y105" s="202" t="n">
        <f aca="false">IF(ISERROR(H105/$U105),0,H105/$U105)</f>
        <v>0</v>
      </c>
      <c r="Z105" s="202" t="n">
        <f aca="false">IF(ISERROR(I105/$U105),0,I105/$U105)</f>
        <v>0</v>
      </c>
      <c r="AA105" s="202" t="n">
        <f aca="false">IF(ISERROR(J105/$U105),0,J105/$U105)</f>
        <v>0</v>
      </c>
      <c r="AB105" s="199" t="n">
        <f aca="false">SUM(V105:AA105)</f>
        <v>0</v>
      </c>
      <c r="AC105" s="202" t="n">
        <f aca="false">IF(ISERROR(L105/$U105),0,L105/$U105)</f>
        <v>0</v>
      </c>
    </row>
    <row r="106" customFormat="false" ht="12.8" hidden="false" customHeight="false" outlineLevel="0" collapsed="false">
      <c r="A106" s="195" t="s">
        <v>216</v>
      </c>
      <c r="B106" s="195" t="s">
        <v>119</v>
      </c>
      <c r="C106" s="196" t="s">
        <v>268</v>
      </c>
      <c r="D106" s="222" t="s">
        <v>269</v>
      </c>
      <c r="E106" s="198" t="n">
        <v>0</v>
      </c>
      <c r="F106" s="198" t="n">
        <v>0</v>
      </c>
      <c r="G106" s="198" t="n">
        <v>5853120</v>
      </c>
      <c r="H106" s="198" t="n">
        <v>0</v>
      </c>
      <c r="I106" s="198" t="n">
        <v>0</v>
      </c>
      <c r="J106" s="198" t="n">
        <v>0</v>
      </c>
      <c r="K106" s="199" t="n">
        <f aca="false">SUM(E106:J106)</f>
        <v>5853120</v>
      </c>
      <c r="L106" s="198" t="n">
        <v>48077484</v>
      </c>
      <c r="M106" s="29"/>
      <c r="P106" s="223" t="n">
        <f aca="false">K106/$K$21</f>
        <v>0.00344558922680245</v>
      </c>
      <c r="Q106" s="239" t="n">
        <f aca="false">RANK(P106,$P$78:$P$218)</f>
        <v>17</v>
      </c>
      <c r="R106" s="225" t="n">
        <f aca="false">L106/$L$21</f>
        <v>0.000893853634601474</v>
      </c>
      <c r="S106" s="224" t="n">
        <f aca="false">RANK(R106,$R$78:$R$218)</f>
        <v>31</v>
      </c>
      <c r="U106" s="226" t="n">
        <f aca="false">VLOOKUP(D106,DVactu!$A$2:$D$198,4,0)</f>
        <v>9.7604767109183</v>
      </c>
      <c r="V106" s="202" t="n">
        <f aca="false">IF(ISERROR(E106/$U106),0,E106/$U106)</f>
        <v>0</v>
      </c>
      <c r="W106" s="202" t="n">
        <f aca="false">IF(ISERROR(F106/$U106),0,F106/$U106)</f>
        <v>0</v>
      </c>
      <c r="X106" s="202" t="n">
        <f aca="false">IF(ISERROR(G106/$U106),0,G106/$U106)</f>
        <v>599675.627877126</v>
      </c>
      <c r="Y106" s="202" t="n">
        <f aca="false">IF(ISERROR(H106/$U106),0,H106/$U106)</f>
        <v>0</v>
      </c>
      <c r="Z106" s="202" t="n">
        <f aca="false">IF(ISERROR(I106/$U106),0,I106/$U106)</f>
        <v>0</v>
      </c>
      <c r="AA106" s="202" t="n">
        <f aca="false">IF(ISERROR(J106/$U106),0,J106/$U106)</f>
        <v>0</v>
      </c>
      <c r="AB106" s="199" t="n">
        <f aca="false">SUM(V106:AA106)</f>
        <v>599675.627877126</v>
      </c>
      <c r="AC106" s="202" t="n">
        <f aca="false">IF(ISERROR(L106/$U106),0,L106/$U106)</f>
        <v>4925731.13219146</v>
      </c>
    </row>
    <row r="107" customFormat="false" ht="12.8" hidden="false" customHeight="false" outlineLevel="0" collapsed="false">
      <c r="A107" s="195" t="s">
        <v>216</v>
      </c>
      <c r="B107" s="195" t="s">
        <v>119</v>
      </c>
      <c r="C107" s="196" t="s">
        <v>270</v>
      </c>
      <c r="D107" s="222" t="s">
        <v>271</v>
      </c>
      <c r="E107" s="198" t="n">
        <v>0</v>
      </c>
      <c r="F107" s="198" t="n">
        <v>0</v>
      </c>
      <c r="G107" s="198" t="n">
        <v>0</v>
      </c>
      <c r="H107" s="198" t="n">
        <v>0</v>
      </c>
      <c r="I107" s="198" t="n">
        <v>0</v>
      </c>
      <c r="J107" s="198" t="n">
        <v>0</v>
      </c>
      <c r="K107" s="199" t="n">
        <f aca="false">SUM(E107:J107)</f>
        <v>0</v>
      </c>
      <c r="L107" s="198" t="n">
        <v>23385508</v>
      </c>
      <c r="M107" s="29"/>
      <c r="P107" s="223" t="n">
        <f aca="false">K107/$K$21</f>
        <v>0</v>
      </c>
      <c r="Q107" s="239" t="n">
        <f aca="false">RANK(P107,$P$78:$P$218)</f>
        <v>42</v>
      </c>
      <c r="R107" s="225" t="n">
        <f aca="false">L107/$L$21</f>
        <v>0.000434781930826535</v>
      </c>
      <c r="S107" s="224" t="n">
        <f aca="false">RANK(R107,$R$78:$R$218)</f>
        <v>43</v>
      </c>
      <c r="U107" s="226" t="n">
        <f aca="false">VLOOKUP(D107,DVactu!$A$2:$D$198,4,0)</f>
        <v>9.11089577935503</v>
      </c>
      <c r="V107" s="202" t="n">
        <f aca="false">IF(ISERROR(E107/$U107),0,E107/$U107)</f>
        <v>0</v>
      </c>
      <c r="W107" s="202" t="n">
        <f aca="false">IF(ISERROR(F107/$U107),0,F107/$U107)</f>
        <v>0</v>
      </c>
      <c r="X107" s="202" t="n">
        <f aca="false">IF(ISERROR(G107/$U107),0,G107/$U107)</f>
        <v>0</v>
      </c>
      <c r="Y107" s="202" t="n">
        <f aca="false">IF(ISERROR(H107/$U107),0,H107/$U107)</f>
        <v>0</v>
      </c>
      <c r="Z107" s="202" t="n">
        <f aca="false">IF(ISERROR(I107/$U107),0,I107/$U107)</f>
        <v>0</v>
      </c>
      <c r="AA107" s="202" t="n">
        <f aca="false">IF(ISERROR(J107/$U107),0,J107/$U107)</f>
        <v>0</v>
      </c>
      <c r="AB107" s="199" t="n">
        <f aca="false">SUM(V107:AA107)</f>
        <v>0</v>
      </c>
      <c r="AC107" s="202" t="n">
        <f aca="false">IF(ISERROR(L107/$U107),0,L107/$U107)</f>
        <v>2566762.76036334</v>
      </c>
    </row>
    <row r="108" customFormat="false" ht="19.4" hidden="false" customHeight="false" outlineLevel="0" collapsed="false">
      <c r="A108" s="195" t="s">
        <v>216</v>
      </c>
      <c r="B108" s="195" t="s">
        <v>119</v>
      </c>
      <c r="C108" s="196" t="s">
        <v>272</v>
      </c>
      <c r="D108" s="222" t="s">
        <v>273</v>
      </c>
      <c r="E108" s="198" t="n">
        <v>0</v>
      </c>
      <c r="F108" s="198" t="n">
        <v>0</v>
      </c>
      <c r="G108" s="198" t="n">
        <v>0</v>
      </c>
      <c r="H108" s="198" t="n">
        <v>0</v>
      </c>
      <c r="I108" s="198" t="n">
        <v>0</v>
      </c>
      <c r="J108" s="198" t="n">
        <v>0</v>
      </c>
      <c r="K108" s="199" t="n">
        <f aca="false">SUM(E108:J108)</f>
        <v>0</v>
      </c>
      <c r="L108" s="198" t="n">
        <v>5708670</v>
      </c>
      <c r="M108" s="29"/>
      <c r="P108" s="223" t="n">
        <f aca="false">K108/$K$21</f>
        <v>0</v>
      </c>
      <c r="Q108" s="239" t="n">
        <f aca="false">RANK(P108,$P$78:$P$218)</f>
        <v>42</v>
      </c>
      <c r="R108" s="225" t="n">
        <f aca="false">L108/$L$21</f>
        <v>0.000106135242606298</v>
      </c>
      <c r="S108" s="224" t="n">
        <f aca="false">RANK(R108,$R$78:$R$218)</f>
        <v>57</v>
      </c>
      <c r="U108" s="226" t="n">
        <f aca="false">VLOOKUP(D108,DVactu!$A$2:$D$198,4,0)</f>
        <v>9.11089577935503</v>
      </c>
      <c r="V108" s="202" t="n">
        <f aca="false">IF(ISERROR(E108/$U108),0,E108/$U108)</f>
        <v>0</v>
      </c>
      <c r="W108" s="202" t="n">
        <f aca="false">IF(ISERROR(F108/$U108),0,F108/$U108)</f>
        <v>0</v>
      </c>
      <c r="X108" s="202" t="n">
        <f aca="false">IF(ISERROR(G108/$U108),0,G108/$U108)</f>
        <v>0</v>
      </c>
      <c r="Y108" s="202" t="n">
        <f aca="false">IF(ISERROR(H108/$U108),0,H108/$U108)</f>
        <v>0</v>
      </c>
      <c r="Z108" s="202" t="n">
        <f aca="false">IF(ISERROR(I108/$U108),0,I108/$U108)</f>
        <v>0</v>
      </c>
      <c r="AA108" s="202" t="n">
        <f aca="false">IF(ISERROR(J108/$U108),0,J108/$U108)</f>
        <v>0</v>
      </c>
      <c r="AB108" s="199" t="n">
        <f aca="false">SUM(V108:AA108)</f>
        <v>0</v>
      </c>
      <c r="AC108" s="202" t="n">
        <f aca="false">IF(ISERROR(L108/$U108),0,L108/$U108)</f>
        <v>626576.149947368</v>
      </c>
    </row>
    <row r="109" customFormat="false" ht="19.4" hidden="false" customHeight="false" outlineLevel="0" collapsed="false">
      <c r="A109" s="195" t="s">
        <v>216</v>
      </c>
      <c r="B109" s="195" t="s">
        <v>119</v>
      </c>
      <c r="C109" s="196" t="s">
        <v>274</v>
      </c>
      <c r="D109" s="222" t="s">
        <v>275</v>
      </c>
      <c r="E109" s="198" t="n">
        <v>0</v>
      </c>
      <c r="F109" s="198" t="n">
        <v>0</v>
      </c>
      <c r="G109" s="198" t="n">
        <v>0</v>
      </c>
      <c r="H109" s="198" t="n">
        <v>72336</v>
      </c>
      <c r="I109" s="198" t="n">
        <v>0</v>
      </c>
      <c r="J109" s="198" t="n">
        <v>0</v>
      </c>
      <c r="K109" s="199" t="n">
        <f aca="false">SUM(E109:J109)</f>
        <v>72336</v>
      </c>
      <c r="L109" s="198" t="n">
        <v>3708697.64</v>
      </c>
      <c r="M109" s="29"/>
      <c r="P109" s="223" t="n">
        <f aca="false">K109/$K$21</f>
        <v>4.2582441895943E-005</v>
      </c>
      <c r="Q109" s="239" t="n">
        <f aca="false">RANK(P109,$P$78:$P$218)</f>
        <v>39</v>
      </c>
      <c r="R109" s="225" t="n">
        <f aca="false">L109/$L$21</f>
        <v>6.89518791197957E-005</v>
      </c>
      <c r="S109" s="224" t="n">
        <f aca="false">RANK(R109,$R$78:$R$218)</f>
        <v>65</v>
      </c>
      <c r="U109" s="226" t="n">
        <f aca="false">VLOOKUP(D109,DVactu!$A$2:$D$198,4,0)</f>
        <v>10.985647846633</v>
      </c>
      <c r="V109" s="202" t="n">
        <f aca="false">IF(ISERROR(E109/$U109),0,E109/$U109)</f>
        <v>0</v>
      </c>
      <c r="W109" s="202" t="n">
        <f aca="false">IF(ISERROR(F109/$U109),0,F109/$U109)</f>
        <v>0</v>
      </c>
      <c r="X109" s="202" t="n">
        <f aca="false">IF(ISERROR(G109/$U109),0,G109/$U109)</f>
        <v>0</v>
      </c>
      <c r="Y109" s="202" t="n">
        <f aca="false">IF(ISERROR(H109/$U109),0,H109/$U109)</f>
        <v>6584.59118750746</v>
      </c>
      <c r="Z109" s="202" t="n">
        <f aca="false">IF(ISERROR(I109/$U109),0,I109/$U109)</f>
        <v>0</v>
      </c>
      <c r="AA109" s="202" t="n">
        <f aca="false">IF(ISERROR(J109/$U109),0,J109/$U109)</f>
        <v>0</v>
      </c>
      <c r="AB109" s="199" t="n">
        <f aca="false">SUM(V109:AA109)</f>
        <v>6584.59118750746</v>
      </c>
      <c r="AC109" s="202" t="n">
        <f aca="false">IF(ISERROR(L109/$U109),0,L109/$U109)</f>
        <v>337594.804764899</v>
      </c>
    </row>
    <row r="110" customFormat="false" ht="12.8" hidden="false" customHeight="false" outlineLevel="0" collapsed="false">
      <c r="A110" s="227" t="s">
        <v>216</v>
      </c>
      <c r="B110" s="227" t="s">
        <v>119</v>
      </c>
      <c r="C110" s="227" t="s">
        <v>276</v>
      </c>
      <c r="D110" s="228" t="s">
        <v>277</v>
      </c>
      <c r="E110" s="229" t="n">
        <v>327420</v>
      </c>
      <c r="F110" s="229" t="n">
        <v>0</v>
      </c>
      <c r="G110" s="229" t="n">
        <v>29035860</v>
      </c>
      <c r="H110" s="229" t="n">
        <v>61948324.5</v>
      </c>
      <c r="I110" s="229" t="n">
        <v>16977605</v>
      </c>
      <c r="J110" s="229" t="n">
        <v>17831700</v>
      </c>
      <c r="K110" s="230" t="n">
        <f aca="false">SUM(E110:J110)</f>
        <v>126120909.5</v>
      </c>
      <c r="L110" s="229" t="n">
        <v>9420467269.86</v>
      </c>
      <c r="M110" s="356" t="n">
        <f aca="false">K110*$O$15/1000</f>
        <v>633652.469479583</v>
      </c>
      <c r="N110" s="208"/>
      <c r="O110" s="209"/>
      <c r="P110" s="234" t="n">
        <f aca="false">K110/$K$21</f>
        <v>0.0742443085137032</v>
      </c>
      <c r="Q110" s="235" t="n">
        <f aca="false">RANK(P110,$P$78:$P$217)</f>
        <v>4</v>
      </c>
      <c r="R110" s="225" t="n">
        <f aca="false">L110/$L$21</f>
        <v>0.175144749854393</v>
      </c>
      <c r="S110" s="235" t="n">
        <f aca="false">RANK(R110,$R$78:$R$218)</f>
        <v>2</v>
      </c>
      <c r="U110" s="226" t="n">
        <f aca="false">VLOOKUP(D110,DVactu!$A$2:$D$198,4,0)</f>
        <v>13.1656688537057</v>
      </c>
      <c r="V110" s="202" t="n">
        <f aca="false">IF(ISERROR(E110/$U110),0,E110/$U110)</f>
        <v>24869.2264432765</v>
      </c>
      <c r="W110" s="202" t="n">
        <f aca="false">IF(ISERROR(F110/$U110),0,F110/$U110)</f>
        <v>0</v>
      </c>
      <c r="X110" s="202" t="n">
        <f aca="false">IF(ISERROR(G110/$U110),0,G110/$U110)</f>
        <v>2205422.32397311</v>
      </c>
      <c r="Y110" s="202" t="n">
        <f aca="false">IF(ISERROR(H110/$U110),0,H110/$U110)</f>
        <v>4705292.62040216</v>
      </c>
      <c r="Z110" s="202" t="n">
        <f aca="false">IF(ISERROR(I110/$U110),0,I110/$U110)</f>
        <v>1289536.07968207</v>
      </c>
      <c r="AA110" s="202" t="n">
        <f aca="false">IF(ISERROR(J110/$U110),0,J110/$U110)</f>
        <v>1354408.97064496</v>
      </c>
      <c r="AB110" s="236" t="n">
        <f aca="false">SUM(V110:AA110)</f>
        <v>9579529.22114558</v>
      </c>
      <c r="AC110" s="202" t="n">
        <f aca="false">IF(ISERROR(L110/$U110),0,L110/$U110)</f>
        <v>715532752.231456</v>
      </c>
    </row>
    <row r="111" customFormat="false" ht="12.8" hidden="false" customHeight="false" outlineLevel="0" collapsed="false">
      <c r="A111" s="195" t="s">
        <v>216</v>
      </c>
      <c r="B111" s="195" t="s">
        <v>119</v>
      </c>
      <c r="C111" s="196" t="s">
        <v>278</v>
      </c>
      <c r="D111" s="222" t="s">
        <v>279</v>
      </c>
      <c r="E111" s="198" t="n">
        <v>0</v>
      </c>
      <c r="F111" s="198" t="n">
        <v>0</v>
      </c>
      <c r="G111" s="198" t="n">
        <v>0</v>
      </c>
      <c r="H111" s="198" t="n">
        <v>0</v>
      </c>
      <c r="I111" s="198" t="n">
        <v>0</v>
      </c>
      <c r="J111" s="198" t="n">
        <v>0</v>
      </c>
      <c r="K111" s="199" t="n">
        <f aca="false">SUM(E111:J111)</f>
        <v>0</v>
      </c>
      <c r="L111" s="198" t="n">
        <v>5441456</v>
      </c>
      <c r="M111" s="29"/>
      <c r="P111" s="223" t="n">
        <f aca="false">K111/$K$21</f>
        <v>0</v>
      </c>
      <c r="Q111" s="239" t="n">
        <f aca="false">RANK(P111,$P$78:$P$217)</f>
        <v>42</v>
      </c>
      <c r="R111" s="225" t="n">
        <f aca="false">L111/$L$21</f>
        <v>0.000101167216302833</v>
      </c>
      <c r="S111" s="224" t="n">
        <f aca="false">RANK(R111,$R$78:$R$218)</f>
        <v>58</v>
      </c>
      <c r="U111" s="226" t="n">
        <f aca="false">VLOOKUP(D111,DVactu!$A$2:$D$198,4,0)</f>
        <v>5.4518223310162</v>
      </c>
      <c r="V111" s="202" t="n">
        <f aca="false">IF(ISERROR(E111/$U111),0,E111/$U111)</f>
        <v>0</v>
      </c>
      <c r="W111" s="202" t="n">
        <f aca="false">IF(ISERROR(F111/$U111),0,F111/$U111)</f>
        <v>0</v>
      </c>
      <c r="X111" s="202" t="n">
        <f aca="false">IF(ISERROR(G111/$U111),0,G111/$U111)</f>
        <v>0</v>
      </c>
      <c r="Y111" s="202" t="n">
        <f aca="false">IF(ISERROR(H111/$U111),0,H111/$U111)</f>
        <v>0</v>
      </c>
      <c r="Z111" s="202" t="n">
        <f aca="false">IF(ISERROR(I111/$U111),0,I111/$U111)</f>
        <v>0</v>
      </c>
      <c r="AA111" s="202" t="n">
        <f aca="false">IF(ISERROR(J111/$U111),0,J111/$U111)</f>
        <v>0</v>
      </c>
      <c r="AB111" s="199" t="n">
        <f aca="false">SUM(V111:AA111)</f>
        <v>0</v>
      </c>
      <c r="AC111" s="202" t="n">
        <f aca="false">IF(ISERROR(L111/$U111),0,L111/$U111)</f>
        <v>998098.556705118</v>
      </c>
    </row>
    <row r="112" customFormat="false" ht="29.1" hidden="false" customHeight="false" outlineLevel="0" collapsed="false">
      <c r="A112" s="195" t="s">
        <v>216</v>
      </c>
      <c r="B112" s="195" t="s">
        <v>119</v>
      </c>
      <c r="C112" s="196" t="s">
        <v>280</v>
      </c>
      <c r="D112" s="222" t="s">
        <v>281</v>
      </c>
      <c r="E112" s="198" t="n">
        <v>0</v>
      </c>
      <c r="F112" s="198" t="n">
        <v>0</v>
      </c>
      <c r="G112" s="198" t="n">
        <v>0</v>
      </c>
      <c r="H112" s="198" t="n">
        <v>0</v>
      </c>
      <c r="I112" s="198" t="n">
        <v>0</v>
      </c>
      <c r="J112" s="198" t="n">
        <v>0</v>
      </c>
      <c r="K112" s="199" t="n">
        <f aca="false">SUM(E112:J112)</f>
        <v>0</v>
      </c>
      <c r="L112" s="198" t="n">
        <v>0</v>
      </c>
      <c r="M112" s="29"/>
      <c r="P112" s="223" t="n">
        <f aca="false">K112/$K$21</f>
        <v>0</v>
      </c>
      <c r="Q112" s="239" t="n">
        <f aca="false">RANK(P112,$P$78:$P$217)</f>
        <v>42</v>
      </c>
      <c r="R112" s="225" t="n">
        <f aca="false">L112/$L$21</f>
        <v>0</v>
      </c>
      <c r="S112" s="224" t="n">
        <f aca="false">RANK(R112,$R$78:$R$218)</f>
        <v>96</v>
      </c>
      <c r="U112" s="226" t="n">
        <f aca="false">VLOOKUP(D112,DVactu!$A$2:$D$198,4,0)</f>
        <v>3.77509103322713</v>
      </c>
      <c r="V112" s="202" t="n">
        <f aca="false">IF(ISERROR(E112/$U112),0,E112/$U112)</f>
        <v>0</v>
      </c>
      <c r="W112" s="202" t="n">
        <f aca="false">IF(ISERROR(F112/$U112),0,F112/$U112)</f>
        <v>0</v>
      </c>
      <c r="X112" s="202" t="n">
        <f aca="false">IF(ISERROR(G112/$U112),0,G112/$U112)</f>
        <v>0</v>
      </c>
      <c r="Y112" s="202" t="n">
        <f aca="false">IF(ISERROR(H112/$U112),0,H112/$U112)</f>
        <v>0</v>
      </c>
      <c r="Z112" s="202" t="n">
        <f aca="false">IF(ISERROR(I112/$U112),0,I112/$U112)</f>
        <v>0</v>
      </c>
      <c r="AA112" s="202" t="n">
        <f aca="false">IF(ISERROR(J112/$U112),0,J112/$U112)</f>
        <v>0</v>
      </c>
      <c r="AB112" s="199" t="n">
        <f aca="false">SUM(V112:AA112)</f>
        <v>0</v>
      </c>
      <c r="AC112" s="202" t="n">
        <f aca="false">IF(ISERROR(L112/$U112),0,L112/$U112)</f>
        <v>0</v>
      </c>
    </row>
    <row r="113" customFormat="false" ht="29.1" hidden="false" customHeight="false" outlineLevel="0" collapsed="false">
      <c r="A113" s="195" t="s">
        <v>216</v>
      </c>
      <c r="B113" s="195" t="s">
        <v>119</v>
      </c>
      <c r="C113" s="196" t="s">
        <v>282</v>
      </c>
      <c r="D113" s="222" t="s">
        <v>283</v>
      </c>
      <c r="E113" s="198" t="n">
        <v>0</v>
      </c>
      <c r="F113" s="198" t="n">
        <v>0</v>
      </c>
      <c r="G113" s="198" t="n">
        <v>0</v>
      </c>
      <c r="H113" s="198" t="n">
        <v>0</v>
      </c>
      <c r="I113" s="198" t="n">
        <v>0</v>
      </c>
      <c r="J113" s="198" t="n">
        <v>0</v>
      </c>
      <c r="K113" s="199" t="n">
        <f aca="false">SUM(E113:J113)</f>
        <v>0</v>
      </c>
      <c r="L113" s="198" t="n">
        <v>0</v>
      </c>
      <c r="M113" s="29"/>
      <c r="P113" s="223" t="n">
        <f aca="false">K113/$K$21</f>
        <v>0</v>
      </c>
      <c r="Q113" s="239" t="n">
        <f aca="false">RANK(P113,$P$78:$P$217)</f>
        <v>42</v>
      </c>
      <c r="R113" s="225" t="n">
        <f aca="false">L113/$L$21</f>
        <v>0</v>
      </c>
      <c r="S113" s="224" t="n">
        <f aca="false">RANK(R113,$R$78:$R$218)</f>
        <v>96</v>
      </c>
      <c r="U113" s="226" t="n">
        <f aca="false">VLOOKUP(D113,DVactu!$A$2:$D$198,4,0)</f>
        <v>3.77509103322713</v>
      </c>
      <c r="V113" s="202" t="n">
        <f aca="false">IF(ISERROR(E113/$U113),0,E113/$U113)</f>
        <v>0</v>
      </c>
      <c r="W113" s="202" t="n">
        <f aca="false">IF(ISERROR(F113/$U113),0,F113/$U113)</f>
        <v>0</v>
      </c>
      <c r="X113" s="202" t="n">
        <f aca="false">IF(ISERROR(G113/$U113),0,G113/$U113)</f>
        <v>0</v>
      </c>
      <c r="Y113" s="202" t="n">
        <f aca="false">IF(ISERROR(H113/$U113),0,H113/$U113)</f>
        <v>0</v>
      </c>
      <c r="Z113" s="202" t="n">
        <f aca="false">IF(ISERROR(I113/$U113),0,I113/$U113)</f>
        <v>0</v>
      </c>
      <c r="AA113" s="202" t="n">
        <f aca="false">IF(ISERROR(J113/$U113),0,J113/$U113)</f>
        <v>0</v>
      </c>
      <c r="AB113" s="199" t="n">
        <f aca="false">SUM(V113:AA113)</f>
        <v>0</v>
      </c>
      <c r="AC113" s="202" t="n">
        <f aca="false">IF(ISERROR(L113/$U113),0,L113/$U113)</f>
        <v>0</v>
      </c>
    </row>
    <row r="114" customFormat="false" ht="19.4" hidden="false" customHeight="false" outlineLevel="0" collapsed="false">
      <c r="A114" s="195" t="s">
        <v>216</v>
      </c>
      <c r="B114" s="116" t="s">
        <v>119</v>
      </c>
      <c r="C114" s="196" t="s">
        <v>284</v>
      </c>
      <c r="D114" s="222" t="s">
        <v>285</v>
      </c>
      <c r="E114" s="198" t="n">
        <v>0</v>
      </c>
      <c r="F114" s="198" t="n">
        <v>0</v>
      </c>
      <c r="G114" s="198" t="n">
        <v>0</v>
      </c>
      <c r="H114" s="198" t="n">
        <v>0</v>
      </c>
      <c r="I114" s="198" t="n">
        <v>0</v>
      </c>
      <c r="J114" s="198" t="n">
        <v>0</v>
      </c>
      <c r="K114" s="199"/>
      <c r="L114" s="198" t="n">
        <v>0</v>
      </c>
      <c r="M114" s="29"/>
      <c r="P114" s="223" t="n">
        <f aca="false">K114/$K$21</f>
        <v>0</v>
      </c>
      <c r="Q114" s="239" t="n">
        <f aca="false">RANK(P114,$P$78:$P$217)</f>
        <v>42</v>
      </c>
      <c r="R114" s="225" t="n">
        <f aca="false">L114/$L$21</f>
        <v>0</v>
      </c>
      <c r="S114" s="224" t="n">
        <f aca="false">RANK(R114,$R$78:$R$218)</f>
        <v>96</v>
      </c>
      <c r="U114" s="226" t="e">
        <f aca="false">VLOOKUP(D114,DVactu!$A$2:$D$198,4,0)</f>
        <v>#N/A</v>
      </c>
      <c r="V114" s="202" t="n">
        <f aca="false">IF(ISERROR(E114/$U114),0,E114/$U114)</f>
        <v>0</v>
      </c>
      <c r="W114" s="202" t="n">
        <f aca="false">IF(ISERROR(F114/$U114),0,F114/$U114)</f>
        <v>0</v>
      </c>
      <c r="X114" s="202" t="n">
        <f aca="false">IF(ISERROR(G114/$U114),0,G114/$U114)</f>
        <v>0</v>
      </c>
      <c r="Y114" s="202" t="n">
        <f aca="false">IF(ISERROR(H114/$U114),0,H114/$U114)</f>
        <v>0</v>
      </c>
      <c r="Z114" s="202" t="n">
        <f aca="false">IF(ISERROR(I114/$U114),0,I114/$U114)</f>
        <v>0</v>
      </c>
      <c r="AA114" s="202" t="n">
        <f aca="false">IF(ISERROR(J114/$U114),0,J114/$U114)</f>
        <v>0</v>
      </c>
      <c r="AB114" s="199"/>
      <c r="AC114" s="202" t="n">
        <f aca="false">IF(ISERROR(L114/$U114),0,L114/$U114)</f>
        <v>0</v>
      </c>
    </row>
    <row r="115" customFormat="false" ht="12.8" hidden="false" customHeight="false" outlineLevel="0" collapsed="false">
      <c r="A115" s="195" t="s">
        <v>216</v>
      </c>
      <c r="B115" s="116" t="s">
        <v>135</v>
      </c>
      <c r="C115" s="196" t="s">
        <v>286</v>
      </c>
      <c r="D115" s="222" t="s">
        <v>287</v>
      </c>
      <c r="E115" s="198" t="n">
        <v>0</v>
      </c>
      <c r="F115" s="198" t="n">
        <v>0</v>
      </c>
      <c r="G115" s="198" t="n">
        <v>0</v>
      </c>
      <c r="H115" s="198" t="n">
        <v>0</v>
      </c>
      <c r="I115" s="198" t="n">
        <v>0</v>
      </c>
      <c r="J115" s="198" t="n">
        <v>0</v>
      </c>
      <c r="K115" s="199" t="n">
        <f aca="false">SUM(E115:J115)</f>
        <v>0</v>
      </c>
      <c r="L115" s="198" t="n">
        <v>0</v>
      </c>
      <c r="M115" s="29"/>
      <c r="P115" s="223" t="n">
        <f aca="false">K115/$K$21</f>
        <v>0</v>
      </c>
      <c r="Q115" s="239" t="n">
        <f aca="false">RANK(P115,$P$78:$P$217)</f>
        <v>42</v>
      </c>
      <c r="R115" s="225" t="n">
        <f aca="false">L115/$L$21</f>
        <v>0</v>
      </c>
      <c r="S115" s="224" t="n">
        <f aca="false">RANK(R115,$R$78:$R$218)</f>
        <v>96</v>
      </c>
      <c r="U115" s="226" t="e">
        <f aca="false">VLOOKUP(D115,DVactu!$A$2:$D$198,4,0)</f>
        <v>#N/A</v>
      </c>
      <c r="V115" s="202" t="n">
        <f aca="false">IF(ISERROR(E115/$U115),0,E115/$U115)</f>
        <v>0</v>
      </c>
      <c r="W115" s="202" t="n">
        <f aca="false">IF(ISERROR(F115/$U115),0,F115/$U115)</f>
        <v>0</v>
      </c>
      <c r="X115" s="202" t="n">
        <f aca="false">IF(ISERROR(G115/$U115),0,G115/$U115)</f>
        <v>0</v>
      </c>
      <c r="Y115" s="202" t="n">
        <f aca="false">IF(ISERROR(H115/$U115),0,H115/$U115)</f>
        <v>0</v>
      </c>
      <c r="Z115" s="202" t="n">
        <f aca="false">IF(ISERROR(I115/$U115),0,I115/$U115)</f>
        <v>0</v>
      </c>
      <c r="AA115" s="202" t="n">
        <f aca="false">IF(ISERROR(J115/$U115),0,J115/$U115)</f>
        <v>0</v>
      </c>
      <c r="AB115" s="199" t="n">
        <f aca="false">SUM(V115:AA115)</f>
        <v>0</v>
      </c>
      <c r="AC115" s="202" t="n">
        <f aca="false">IF(ISERROR(L115/$U115),0,L115/$U115)</f>
        <v>0</v>
      </c>
    </row>
    <row r="116" customFormat="false" ht="28.2" hidden="false" customHeight="false" outlineLevel="0" collapsed="false">
      <c r="A116" s="195" t="s">
        <v>216</v>
      </c>
      <c r="B116" s="116" t="s">
        <v>135</v>
      </c>
      <c r="C116" s="196" t="s">
        <v>288</v>
      </c>
      <c r="D116" s="222" t="s">
        <v>289</v>
      </c>
      <c r="E116" s="198" t="n">
        <v>0</v>
      </c>
      <c r="F116" s="198" t="n">
        <v>0</v>
      </c>
      <c r="G116" s="198" t="n">
        <v>0</v>
      </c>
      <c r="H116" s="198" t="n">
        <v>0</v>
      </c>
      <c r="I116" s="198" t="n">
        <v>0</v>
      </c>
      <c r="J116" s="198" t="n">
        <v>0</v>
      </c>
      <c r="K116" s="199" t="n">
        <f aca="false">SUM(E116:J116)</f>
        <v>0</v>
      </c>
      <c r="L116" s="198" t="n">
        <v>3889000</v>
      </c>
      <c r="M116" s="29"/>
      <c r="P116" s="223" t="n">
        <f aca="false">K116/$K$21</f>
        <v>0</v>
      </c>
      <c r="Q116" s="239" t="n">
        <f aca="false">RANK(P116,$P$78:$P$217)</f>
        <v>42</v>
      </c>
      <c r="R116" s="225" t="n">
        <f aca="false">L116/$L$21</f>
        <v>7.2304049541468E-005</v>
      </c>
      <c r="S116" s="224" t="n">
        <f aca="false">RANK(R116,$R$78:$R$218)</f>
        <v>64</v>
      </c>
      <c r="U116" s="226" t="e">
        <f aca="false">VLOOKUP(D116,DVactu!$A$2:$D$198,4,0)</f>
        <v>#N/A</v>
      </c>
      <c r="V116" s="202" t="n">
        <f aca="false">IF(ISERROR(E116/$U116),0,E116/$U116)</f>
        <v>0</v>
      </c>
      <c r="W116" s="202" t="n">
        <f aca="false">IF(ISERROR(F116/$U116),0,F116/$U116)</f>
        <v>0</v>
      </c>
      <c r="X116" s="202" t="n">
        <f aca="false">IF(ISERROR(G116/$U116),0,G116/$U116)</f>
        <v>0</v>
      </c>
      <c r="Y116" s="202" t="n">
        <f aca="false">IF(ISERROR(H116/$U116),0,H116/$U116)</f>
        <v>0</v>
      </c>
      <c r="Z116" s="202" t="n">
        <f aca="false">IF(ISERROR(I116/$U116),0,I116/$U116)</f>
        <v>0</v>
      </c>
      <c r="AA116" s="202" t="n">
        <f aca="false">IF(ISERROR(J116/$U116),0,J116/$U116)</f>
        <v>0</v>
      </c>
      <c r="AB116" s="199" t="n">
        <f aca="false">SUM(V116:AA116)</f>
        <v>0</v>
      </c>
      <c r="AC116" s="202" t="n">
        <f aca="false">IF(ISERROR(L116/$U116),0,L116/$U116)</f>
        <v>0</v>
      </c>
    </row>
    <row r="117" customFormat="false" ht="19.4" hidden="false" customHeight="false" outlineLevel="0" collapsed="false">
      <c r="A117" s="195" t="s">
        <v>216</v>
      </c>
      <c r="B117" s="116" t="s">
        <v>135</v>
      </c>
      <c r="C117" s="196" t="s">
        <v>290</v>
      </c>
      <c r="D117" s="222" t="s">
        <v>291</v>
      </c>
      <c r="E117" s="198" t="n">
        <v>0</v>
      </c>
      <c r="F117" s="198" t="n">
        <v>0</v>
      </c>
      <c r="G117" s="198" t="n">
        <v>0</v>
      </c>
      <c r="H117" s="198" t="n">
        <v>197637</v>
      </c>
      <c r="I117" s="198" t="n">
        <v>109180</v>
      </c>
      <c r="J117" s="198" t="n">
        <v>0</v>
      </c>
      <c r="K117" s="199" t="n">
        <f aca="false">SUM(E117:J117)</f>
        <v>306817</v>
      </c>
      <c r="L117" s="198" t="n">
        <v>25413331</v>
      </c>
      <c r="M117" s="29"/>
      <c r="P117" s="223" t="n">
        <f aca="false">K117/$K$21</f>
        <v>0.000180615697234953</v>
      </c>
      <c r="Q117" s="239" t="n">
        <f aca="false">RANK(P117,$P$78:$P$217)</f>
        <v>32</v>
      </c>
      <c r="R117" s="225" t="n">
        <f aca="false">L117/$L$21</f>
        <v>0.000472483091704223</v>
      </c>
      <c r="S117" s="224" t="n">
        <f aca="false">RANK(R117,$R$78:$R$218)</f>
        <v>40</v>
      </c>
      <c r="U117" s="226" t="n">
        <f aca="false">VLOOKUP(D117,DVactu!$A$2:$D$198,4,0)</f>
        <v>8.43533161052923</v>
      </c>
      <c r="V117" s="202" t="n">
        <f aca="false">IF(ISERROR(E117/$U117),0,E117/$U117)</f>
        <v>0</v>
      </c>
      <c r="W117" s="202" t="n">
        <f aca="false">IF(ISERROR(F117/$U117),0,F117/$U117)</f>
        <v>0</v>
      </c>
      <c r="X117" s="202" t="n">
        <f aca="false">IF(ISERROR(G117/$U117),0,G117/$U117)</f>
        <v>0</v>
      </c>
      <c r="Y117" s="202" t="n">
        <f aca="false">IF(ISERROR(H117/$U117),0,H117/$U117)</f>
        <v>23429.6657351684</v>
      </c>
      <c r="Z117" s="202" t="n">
        <f aca="false">IF(ISERROR(I117/$U117),0,I117/$U117)</f>
        <v>12943.1781749657</v>
      </c>
      <c r="AA117" s="202" t="n">
        <f aca="false">IF(ISERROR(J117/$U117),0,J117/$U117)</f>
        <v>0</v>
      </c>
      <c r="AB117" s="199" t="n">
        <f aca="false">SUM(V117:AA117)</f>
        <v>36372.8439101341</v>
      </c>
      <c r="AC117" s="202" t="n">
        <f aca="false">IF(ISERROR(L117/$U117),0,L117/$U117)</f>
        <v>3012724.59381186</v>
      </c>
    </row>
    <row r="118" customFormat="false" ht="19.4" hidden="false" customHeight="false" outlineLevel="0" collapsed="false">
      <c r="A118" s="195" t="s">
        <v>216</v>
      </c>
      <c r="B118" s="116" t="s">
        <v>135</v>
      </c>
      <c r="C118" s="196" t="s">
        <v>292</v>
      </c>
      <c r="D118" s="222" t="s">
        <v>293</v>
      </c>
      <c r="E118" s="198" t="n">
        <v>0</v>
      </c>
      <c r="F118" s="198" t="n">
        <v>0</v>
      </c>
      <c r="G118" s="198" t="n">
        <v>0</v>
      </c>
      <c r="H118" s="198" t="n">
        <v>0</v>
      </c>
      <c r="I118" s="198" t="n">
        <v>0</v>
      </c>
      <c r="J118" s="198" t="n">
        <v>0</v>
      </c>
      <c r="K118" s="199"/>
      <c r="L118" s="198" t="n">
        <v>0</v>
      </c>
      <c r="M118" s="29"/>
      <c r="P118" s="223" t="n">
        <f aca="false">K118/$K$21</f>
        <v>0</v>
      </c>
      <c r="Q118" s="239" t="n">
        <f aca="false">RANK(P118,$P$78:$P$217)</f>
        <v>42</v>
      </c>
      <c r="R118" s="225" t="n">
        <f aca="false">L118/$L$21</f>
        <v>0</v>
      </c>
      <c r="S118" s="224" t="n">
        <f aca="false">RANK(R118,$R$78:$R$218)</f>
        <v>96</v>
      </c>
      <c r="U118" s="226" t="n">
        <f aca="false">VLOOKUP(D118,DVactu!$A$2:$D$198,4,0)</f>
        <v>1.96153846153846</v>
      </c>
      <c r="V118" s="202" t="n">
        <f aca="false">IF(ISERROR(E118/$U118),0,E118/$U118)</f>
        <v>0</v>
      </c>
      <c r="W118" s="202" t="n">
        <f aca="false">IF(ISERROR(F118/$U118),0,F118/$U118)</f>
        <v>0</v>
      </c>
      <c r="X118" s="202" t="n">
        <f aca="false">IF(ISERROR(G118/$U118),0,G118/$U118)</f>
        <v>0</v>
      </c>
      <c r="Y118" s="202" t="n">
        <f aca="false">IF(ISERROR(H118/$U118),0,H118/$U118)</f>
        <v>0</v>
      </c>
      <c r="Z118" s="202" t="n">
        <f aca="false">IF(ISERROR(I118/$U118),0,I118/$U118)</f>
        <v>0</v>
      </c>
      <c r="AA118" s="202" t="n">
        <f aca="false">IF(ISERROR(J118/$U118),0,J118/$U118)</f>
        <v>0</v>
      </c>
      <c r="AB118" s="199"/>
      <c r="AC118" s="202" t="n">
        <f aca="false">IF(ISERROR(L118/$U118),0,L118/$U118)</f>
        <v>0</v>
      </c>
    </row>
    <row r="119" customFormat="false" ht="12.8" hidden="false" customHeight="false" outlineLevel="0" collapsed="false">
      <c r="A119" s="195" t="s">
        <v>216</v>
      </c>
      <c r="B119" s="116" t="s">
        <v>142</v>
      </c>
      <c r="C119" s="196" t="s">
        <v>296</v>
      </c>
      <c r="D119" s="222" t="s">
        <v>297</v>
      </c>
      <c r="E119" s="198" t="n">
        <v>0</v>
      </c>
      <c r="F119" s="198" t="n">
        <v>0</v>
      </c>
      <c r="G119" s="198" t="n">
        <v>0</v>
      </c>
      <c r="H119" s="198" t="n">
        <v>0</v>
      </c>
      <c r="I119" s="198" t="n">
        <v>0</v>
      </c>
      <c r="J119" s="198" t="n">
        <v>0</v>
      </c>
      <c r="K119" s="199" t="n">
        <f aca="false">SUM(E119:J119)</f>
        <v>0</v>
      </c>
      <c r="L119" s="198" t="n">
        <v>240600</v>
      </c>
      <c r="M119" s="29"/>
      <c r="P119" s="223" t="n">
        <f aca="false">K119/$K$21</f>
        <v>0</v>
      </c>
      <c r="Q119" s="239" t="n">
        <f aca="false">RANK(P119,$P$78:$P$217)</f>
        <v>42</v>
      </c>
      <c r="R119" s="225" t="n">
        <f aca="false">L119/$L$21</f>
        <v>4.47322044733278E-006</v>
      </c>
      <c r="S119" s="224" t="n">
        <f aca="false">RANK(R119,$R$78:$R$218)</f>
        <v>82</v>
      </c>
      <c r="U119" s="226" t="e">
        <f aca="false">VLOOKUP(D119,DVactu!$A$2:$D$198,4,0)</f>
        <v>#N/A</v>
      </c>
      <c r="V119" s="202" t="n">
        <f aca="false">IF(ISERROR(E119/$U119),0,E119/$U119)</f>
        <v>0</v>
      </c>
      <c r="W119" s="202" t="n">
        <f aca="false">IF(ISERROR(F119/$U119),0,F119/$U119)</f>
        <v>0</v>
      </c>
      <c r="X119" s="202" t="n">
        <f aca="false">IF(ISERROR(G119/$U119),0,G119/$U119)</f>
        <v>0</v>
      </c>
      <c r="Y119" s="202" t="n">
        <f aca="false">IF(ISERROR(H119/$U119),0,H119/$U119)</f>
        <v>0</v>
      </c>
      <c r="Z119" s="202" t="n">
        <f aca="false">IF(ISERROR(I119/$U119),0,I119/$U119)</f>
        <v>0</v>
      </c>
      <c r="AA119" s="202" t="n">
        <f aca="false">IF(ISERROR(J119/$U119),0,J119/$U119)</f>
        <v>0</v>
      </c>
      <c r="AB119" s="199" t="n">
        <f aca="false">SUM(V119:AA119)</f>
        <v>0</v>
      </c>
      <c r="AC119" s="202" t="n">
        <f aca="false">IF(ISERROR(L119/$U119),0,L119/$U119)</f>
        <v>0</v>
      </c>
    </row>
    <row r="120" customFormat="false" ht="19.4" hidden="false" customHeight="false" outlineLevel="0" collapsed="false">
      <c r="A120" s="195" t="s">
        <v>216</v>
      </c>
      <c r="B120" s="116" t="s">
        <v>142</v>
      </c>
      <c r="C120" s="196" t="s">
        <v>298</v>
      </c>
      <c r="D120" s="222" t="s">
        <v>299</v>
      </c>
      <c r="E120" s="198" t="n">
        <v>0</v>
      </c>
      <c r="F120" s="198" t="n">
        <v>0</v>
      </c>
      <c r="G120" s="198" t="n">
        <v>0</v>
      </c>
      <c r="H120" s="198" t="n">
        <v>0</v>
      </c>
      <c r="I120" s="198" t="n">
        <v>0</v>
      </c>
      <c r="J120" s="198" t="n">
        <v>0</v>
      </c>
      <c r="K120" s="199" t="n">
        <f aca="false">SUM(E120:J120)</f>
        <v>0</v>
      </c>
      <c r="L120" s="198" t="n">
        <v>0</v>
      </c>
      <c r="M120" s="29"/>
      <c r="P120" s="223" t="n">
        <f aca="false">K120/$K$21</f>
        <v>0</v>
      </c>
      <c r="Q120" s="239" t="n">
        <f aca="false">RANK(P120,$P$78:$P$217)</f>
        <v>42</v>
      </c>
      <c r="R120" s="225" t="n">
        <f aca="false">L120/$L$21</f>
        <v>0</v>
      </c>
      <c r="S120" s="224" t="n">
        <f aca="false">RANK(R120,$R$78:$R$218)</f>
        <v>96</v>
      </c>
      <c r="U120" s="226" t="e">
        <f aca="false">VLOOKUP(D120,DVactu!$A$2:$D$198,4,0)</f>
        <v>#N/A</v>
      </c>
      <c r="V120" s="202" t="n">
        <f aca="false">IF(ISERROR(E120/$U120),0,E120/$U120)</f>
        <v>0</v>
      </c>
      <c r="W120" s="202" t="n">
        <f aca="false">IF(ISERROR(F120/$U120),0,F120/$U120)</f>
        <v>0</v>
      </c>
      <c r="X120" s="202" t="n">
        <f aca="false">IF(ISERROR(G120/$U120),0,G120/$U120)</f>
        <v>0</v>
      </c>
      <c r="Y120" s="202" t="n">
        <f aca="false">IF(ISERROR(H120/$U120),0,H120/$U120)</f>
        <v>0</v>
      </c>
      <c r="Z120" s="202" t="n">
        <f aca="false">IF(ISERROR(I120/$U120),0,I120/$U120)</f>
        <v>0</v>
      </c>
      <c r="AA120" s="202" t="n">
        <f aca="false">IF(ISERROR(J120/$U120),0,J120/$U120)</f>
        <v>0</v>
      </c>
      <c r="AB120" s="199" t="n">
        <f aca="false">SUM(V120:AA120)</f>
        <v>0</v>
      </c>
      <c r="AC120" s="202" t="n">
        <f aca="false">IF(ISERROR(L120/$U120),0,L120/$U120)</f>
        <v>0</v>
      </c>
    </row>
    <row r="121" customFormat="false" ht="12.8" hidden="false" customHeight="false" outlineLevel="0" collapsed="false">
      <c r="A121" s="195" t="s">
        <v>216</v>
      </c>
      <c r="B121" s="116" t="s">
        <v>142</v>
      </c>
      <c r="C121" s="196" t="s">
        <v>300</v>
      </c>
      <c r="D121" s="222" t="s">
        <v>301</v>
      </c>
      <c r="E121" s="198" t="n">
        <v>0</v>
      </c>
      <c r="F121" s="198" t="n">
        <v>0</v>
      </c>
      <c r="G121" s="198" t="n">
        <v>0</v>
      </c>
      <c r="H121" s="198" t="n">
        <v>0</v>
      </c>
      <c r="I121" s="198" t="n">
        <v>0</v>
      </c>
      <c r="J121" s="198" t="n">
        <v>196000</v>
      </c>
      <c r="K121" s="199" t="n">
        <f aca="false">SUM(E121:J121)</f>
        <v>196000</v>
      </c>
      <c r="L121" s="198" t="n">
        <v>5983000</v>
      </c>
      <c r="M121" s="29"/>
      <c r="P121" s="223" t="n">
        <f aca="false">K121/$K$21</f>
        <v>0.000115380427610109</v>
      </c>
      <c r="Q121" s="239" t="n">
        <f aca="false">RANK(P121,$P$78:$P$217)</f>
        <v>34</v>
      </c>
      <c r="R121" s="225" t="n">
        <f aca="false">L121/$L$21</f>
        <v>0.000111235569145437</v>
      </c>
      <c r="S121" s="224" t="n">
        <f aca="false">RANK(R121,$R$78:$R$218)</f>
        <v>55</v>
      </c>
      <c r="U121" s="226" t="e">
        <f aca="false">VLOOKUP(D121,DVactu!$A$2:$D$198,4,0)</f>
        <v>#N/A</v>
      </c>
      <c r="V121" s="202" t="n">
        <f aca="false">IF(ISERROR(E121/$U121),0,E121/$U121)</f>
        <v>0</v>
      </c>
      <c r="W121" s="202" t="n">
        <f aca="false">IF(ISERROR(F121/$U121),0,F121/$U121)</f>
        <v>0</v>
      </c>
      <c r="X121" s="202" t="n">
        <f aca="false">IF(ISERROR(G121/$U121),0,G121/$U121)</f>
        <v>0</v>
      </c>
      <c r="Y121" s="202" t="n">
        <f aca="false">IF(ISERROR(H121/$U121),0,H121/$U121)</f>
        <v>0</v>
      </c>
      <c r="Z121" s="202" t="n">
        <f aca="false">IF(ISERROR(I121/$U121),0,I121/$U121)</f>
        <v>0</v>
      </c>
      <c r="AA121" s="202" t="n">
        <f aca="false">IF(ISERROR(J121/$U121),0,J121/$U121)</f>
        <v>0</v>
      </c>
      <c r="AB121" s="199" t="n">
        <f aca="false">SUM(V121:AA121)</f>
        <v>0</v>
      </c>
      <c r="AC121" s="202" t="n">
        <f aca="false">IF(ISERROR(L121/$U121),0,L121/$U121)</f>
        <v>0</v>
      </c>
    </row>
    <row r="122" customFormat="false" ht="12.8" hidden="false" customHeight="false" outlineLevel="0" collapsed="false">
      <c r="A122" s="195" t="s">
        <v>216</v>
      </c>
      <c r="B122" s="116" t="s">
        <v>142</v>
      </c>
      <c r="C122" s="196" t="s">
        <v>302</v>
      </c>
      <c r="D122" s="222" t="s">
        <v>303</v>
      </c>
      <c r="E122" s="198" t="n">
        <v>0</v>
      </c>
      <c r="F122" s="198" t="n">
        <v>0</v>
      </c>
      <c r="G122" s="198" t="n">
        <v>0</v>
      </c>
      <c r="H122" s="198" t="n">
        <v>91300</v>
      </c>
      <c r="I122" s="198" t="n">
        <v>0</v>
      </c>
      <c r="J122" s="198" t="n">
        <v>0</v>
      </c>
      <c r="K122" s="199" t="n">
        <f aca="false">SUM(E122:J122)</f>
        <v>91300</v>
      </c>
      <c r="L122" s="198" t="n">
        <v>30068200</v>
      </c>
      <c r="M122" s="29"/>
      <c r="P122" s="223" t="n">
        <f aca="false">K122/$K$21</f>
        <v>5.37460869428721E-005</v>
      </c>
      <c r="Q122" s="239" t="n">
        <f aca="false">RANK(P122,$P$78:$P$217)</f>
        <v>38</v>
      </c>
      <c r="R122" s="225" t="n">
        <f aca="false">L122/$L$21</f>
        <v>0.000559026130733548</v>
      </c>
      <c r="S122" s="224" t="n">
        <f aca="false">RANK(R122,$R$78:$R$218)</f>
        <v>36</v>
      </c>
      <c r="U122" s="226" t="e">
        <f aca="false">VLOOKUP(D122,DVactu!$A$2:$D$198,4,0)</f>
        <v>#N/A</v>
      </c>
      <c r="V122" s="202" t="n">
        <f aca="false">IF(ISERROR(E122/$U122),0,E122/$U122)</f>
        <v>0</v>
      </c>
      <c r="W122" s="202" t="n">
        <f aca="false">IF(ISERROR(F122/$U122),0,F122/$U122)</f>
        <v>0</v>
      </c>
      <c r="X122" s="202" t="n">
        <f aca="false">IF(ISERROR(G122/$U122),0,G122/$U122)</f>
        <v>0</v>
      </c>
      <c r="Y122" s="202" t="n">
        <f aca="false">IF(ISERROR(H122/$U122),0,H122/$U122)</f>
        <v>0</v>
      </c>
      <c r="Z122" s="202" t="n">
        <f aca="false">IF(ISERROR(I122/$U122),0,I122/$U122)</f>
        <v>0</v>
      </c>
      <c r="AA122" s="202" t="n">
        <f aca="false">IF(ISERROR(J122/$U122),0,J122/$U122)</f>
        <v>0</v>
      </c>
      <c r="AB122" s="199" t="n">
        <f aca="false">SUM(V122:AA122)</f>
        <v>0</v>
      </c>
      <c r="AC122" s="202" t="n">
        <f aca="false">IF(ISERROR(L122/$U122),0,L122/$U122)</f>
        <v>0</v>
      </c>
    </row>
    <row r="123" customFormat="false" ht="19.4" hidden="false" customHeight="false" outlineLevel="0" collapsed="false">
      <c r="A123" s="195" t="s">
        <v>216</v>
      </c>
      <c r="B123" s="116" t="s">
        <v>142</v>
      </c>
      <c r="C123" s="196" t="s">
        <v>304</v>
      </c>
      <c r="D123" s="222" t="s">
        <v>305</v>
      </c>
      <c r="E123" s="198" t="n">
        <v>0</v>
      </c>
      <c r="F123" s="198" t="n">
        <v>0</v>
      </c>
      <c r="G123" s="198" t="n">
        <v>0</v>
      </c>
      <c r="H123" s="198" t="n">
        <v>0</v>
      </c>
      <c r="I123" s="198" t="n">
        <v>0</v>
      </c>
      <c r="J123" s="198" t="n">
        <v>0</v>
      </c>
      <c r="K123" s="199" t="n">
        <f aca="false">SUM(E123:J123)</f>
        <v>0</v>
      </c>
      <c r="L123" s="198" t="n">
        <v>0</v>
      </c>
      <c r="M123" s="29"/>
      <c r="P123" s="223" t="n">
        <f aca="false">K123/$K$21</f>
        <v>0</v>
      </c>
      <c r="Q123" s="239" t="n">
        <f aca="false">RANK(P123,$P$78:$P$217)</f>
        <v>42</v>
      </c>
      <c r="R123" s="225" t="n">
        <f aca="false">L123/$L$21</f>
        <v>0</v>
      </c>
      <c r="S123" s="224" t="n">
        <f aca="false">RANK(R123,$R$78:$R$218)</f>
        <v>96</v>
      </c>
      <c r="U123" s="226" t="e">
        <f aca="false">VLOOKUP(D123,DVactu!$A$2:$D$198,4,0)</f>
        <v>#N/A</v>
      </c>
      <c r="V123" s="202" t="n">
        <f aca="false">IF(ISERROR(E123/$U123),0,E123/$U123)</f>
        <v>0</v>
      </c>
      <c r="W123" s="202" t="n">
        <f aca="false">IF(ISERROR(F123/$U123),0,F123/$U123)</f>
        <v>0</v>
      </c>
      <c r="X123" s="202" t="n">
        <f aca="false">IF(ISERROR(G123/$U123),0,G123/$U123)</f>
        <v>0</v>
      </c>
      <c r="Y123" s="202" t="n">
        <f aca="false">IF(ISERROR(H123/$U123),0,H123/$U123)</f>
        <v>0</v>
      </c>
      <c r="Z123" s="202" t="n">
        <f aca="false">IF(ISERROR(I123/$U123),0,I123/$U123)</f>
        <v>0</v>
      </c>
      <c r="AA123" s="202" t="n">
        <f aca="false">IF(ISERROR(J123/$U123),0,J123/$U123)</f>
        <v>0</v>
      </c>
      <c r="AB123" s="199" t="n">
        <f aca="false">SUM(V123:AA123)</f>
        <v>0</v>
      </c>
      <c r="AC123" s="202" t="n">
        <f aca="false">IF(ISERROR(L123/$U123),0,L123/$U123)</f>
        <v>0</v>
      </c>
    </row>
    <row r="124" customFormat="false" ht="12.8" hidden="false" customHeight="false" outlineLevel="0" collapsed="false">
      <c r="A124" s="195" t="s">
        <v>216</v>
      </c>
      <c r="B124" s="116" t="s">
        <v>142</v>
      </c>
      <c r="C124" s="196" t="s">
        <v>306</v>
      </c>
      <c r="D124" s="222" t="s">
        <v>307</v>
      </c>
      <c r="E124" s="198" t="n">
        <v>0</v>
      </c>
      <c r="F124" s="198" t="n">
        <v>132000</v>
      </c>
      <c r="G124" s="198" t="n">
        <v>185000</v>
      </c>
      <c r="H124" s="198" t="n">
        <v>510600</v>
      </c>
      <c r="I124" s="198" t="n">
        <v>288600</v>
      </c>
      <c r="J124" s="198" t="n">
        <v>220000</v>
      </c>
      <c r="K124" s="199" t="n">
        <f aca="false">SUM(E124:J124)</f>
        <v>1336200</v>
      </c>
      <c r="L124" s="198" t="n">
        <v>205350000</v>
      </c>
      <c r="M124" s="29"/>
      <c r="P124" s="223" t="n">
        <f aca="false">K124/$K$21</f>
        <v>0.000786588404962384</v>
      </c>
      <c r="Q124" s="239" t="n">
        <f aca="false">RANK(P124,$P$78:$P$217)</f>
        <v>25</v>
      </c>
      <c r="R124" s="225" t="n">
        <f aca="false">L124/$L$21</f>
        <v>0.00381785460872729</v>
      </c>
      <c r="S124" s="224" t="n">
        <f aca="false">RANK(R124,$R$78:$R$218)</f>
        <v>21</v>
      </c>
      <c r="U124" s="226" t="e">
        <f aca="false">VLOOKUP(D124,DVactu!$A$2:$D$198,4,0)</f>
        <v>#N/A</v>
      </c>
      <c r="V124" s="202" t="n">
        <f aca="false">IF(ISERROR(E124/$U124),0,E124/$U124)</f>
        <v>0</v>
      </c>
      <c r="W124" s="202" t="n">
        <f aca="false">IF(ISERROR(F124/$U124),0,F124/$U124)</f>
        <v>0</v>
      </c>
      <c r="X124" s="202" t="n">
        <f aca="false">IF(ISERROR(G124/$U124),0,G124/$U124)</f>
        <v>0</v>
      </c>
      <c r="Y124" s="202" t="n">
        <f aca="false">IF(ISERROR(H124/$U124),0,H124/$U124)</f>
        <v>0</v>
      </c>
      <c r="Z124" s="202" t="n">
        <f aca="false">IF(ISERROR(I124/$U124),0,I124/$U124)</f>
        <v>0</v>
      </c>
      <c r="AA124" s="202" t="n">
        <f aca="false">IF(ISERROR(J124/$U124),0,J124/$U124)</f>
        <v>0</v>
      </c>
      <c r="AB124" s="199" t="n">
        <f aca="false">SUM(V124:AA124)</f>
        <v>0</v>
      </c>
      <c r="AC124" s="202" t="n">
        <f aca="false">IF(ISERROR(L124/$U124),0,L124/$U124)</f>
        <v>0</v>
      </c>
    </row>
    <row r="125" customFormat="false" ht="12.8" hidden="false" customHeight="false" outlineLevel="0" collapsed="false">
      <c r="A125" s="195" t="s">
        <v>216</v>
      </c>
      <c r="B125" s="116" t="s">
        <v>142</v>
      </c>
      <c r="C125" s="196" t="s">
        <v>308</v>
      </c>
      <c r="D125" s="222" t="s">
        <v>309</v>
      </c>
      <c r="E125" s="198" t="n">
        <v>0</v>
      </c>
      <c r="F125" s="198" t="n">
        <v>0</v>
      </c>
      <c r="G125" s="198" t="n">
        <v>0</v>
      </c>
      <c r="H125" s="198" t="n">
        <v>0</v>
      </c>
      <c r="I125" s="198" t="n">
        <v>0</v>
      </c>
      <c r="J125" s="198" t="n">
        <v>0</v>
      </c>
      <c r="K125" s="199" t="n">
        <f aca="false">SUM(E125:J125)</f>
        <v>0</v>
      </c>
      <c r="L125" s="198" t="n">
        <v>219436000</v>
      </c>
      <c r="M125" s="29"/>
      <c r="P125" s="223" t="n">
        <f aca="false">K125/$K$21</f>
        <v>0</v>
      </c>
      <c r="Q125" s="239" t="n">
        <f aca="false">RANK(P125,$P$78:$P$217)</f>
        <v>42</v>
      </c>
      <c r="R125" s="225" t="n">
        <f aca="false">L125/$L$21</f>
        <v>0.00407974065702792</v>
      </c>
      <c r="S125" s="224" t="n">
        <f aca="false">RANK(R125,$R$78:$R$218)</f>
        <v>17</v>
      </c>
      <c r="U125" s="226" t="e">
        <f aca="false">VLOOKUP(D125,DVactu!$A$2:$D$198,4,0)</f>
        <v>#N/A</v>
      </c>
      <c r="V125" s="202" t="n">
        <f aca="false">IF(ISERROR(E125/$U125),0,E125/$U125)</f>
        <v>0</v>
      </c>
      <c r="W125" s="202" t="n">
        <f aca="false">IF(ISERROR(F125/$U125),0,F125/$U125)</f>
        <v>0</v>
      </c>
      <c r="X125" s="202" t="n">
        <f aca="false">IF(ISERROR(G125/$U125),0,G125/$U125)</f>
        <v>0</v>
      </c>
      <c r="Y125" s="202" t="n">
        <f aca="false">IF(ISERROR(H125/$U125),0,H125/$U125)</f>
        <v>0</v>
      </c>
      <c r="Z125" s="202" t="n">
        <f aca="false">IF(ISERROR(I125/$U125),0,I125/$U125)</f>
        <v>0</v>
      </c>
      <c r="AA125" s="202" t="n">
        <f aca="false">IF(ISERROR(J125/$U125),0,J125/$U125)</f>
        <v>0</v>
      </c>
      <c r="AB125" s="199" t="n">
        <f aca="false">SUM(V125:AA125)</f>
        <v>0</v>
      </c>
      <c r="AC125" s="202" t="n">
        <f aca="false">IF(ISERROR(L125/$U125),0,L125/$U125)</f>
        <v>0</v>
      </c>
    </row>
    <row r="126" customFormat="false" ht="29.1" hidden="false" customHeight="false" outlineLevel="0" collapsed="false">
      <c r="A126" s="195" t="s">
        <v>216</v>
      </c>
      <c r="B126" s="116" t="s">
        <v>142</v>
      </c>
      <c r="C126" s="196" t="s">
        <v>310</v>
      </c>
      <c r="D126" s="222" t="s">
        <v>311</v>
      </c>
      <c r="E126" s="198" t="n">
        <v>0</v>
      </c>
      <c r="F126" s="198" t="n">
        <v>0</v>
      </c>
      <c r="G126" s="198" t="n">
        <v>0</v>
      </c>
      <c r="H126" s="198" t="n">
        <v>25034100</v>
      </c>
      <c r="I126" s="198" t="n">
        <v>0</v>
      </c>
      <c r="J126" s="198" t="n">
        <v>0</v>
      </c>
      <c r="K126" s="199" t="n">
        <f aca="false">SUM(E126:J126)</f>
        <v>25034100</v>
      </c>
      <c r="L126" s="198" t="n">
        <v>453642240</v>
      </c>
      <c r="M126" s="29"/>
      <c r="P126" s="223" t="n">
        <f aca="false">K126/$K$21</f>
        <v>0.0147369651165011</v>
      </c>
      <c r="Q126" s="239" t="n">
        <f aca="false">RANK(P126,$P$78:$P$217)</f>
        <v>14</v>
      </c>
      <c r="R126" s="225" t="n">
        <f aca="false">L126/$L$21</f>
        <v>0.00843408871048149</v>
      </c>
      <c r="S126" s="224" t="n">
        <f aca="false">RANK(R126,$R$78:$R$218)</f>
        <v>16</v>
      </c>
      <c r="U126" s="226" t="e">
        <f aca="false">VLOOKUP(D126,DVactu!$A$2:$D$198,4,0)</f>
        <v>#N/A</v>
      </c>
      <c r="V126" s="202" t="n">
        <f aca="false">IF(ISERROR(E126/$U126),0,E126/$U126)</f>
        <v>0</v>
      </c>
      <c r="W126" s="202" t="n">
        <f aca="false">IF(ISERROR(F126/$U126),0,F126/$U126)</f>
        <v>0</v>
      </c>
      <c r="X126" s="202" t="n">
        <f aca="false">IF(ISERROR(G126/$U126),0,G126/$U126)</f>
        <v>0</v>
      </c>
      <c r="Y126" s="202" t="n">
        <f aca="false">IF(ISERROR(H126/$U126),0,H126/$U126)</f>
        <v>0</v>
      </c>
      <c r="Z126" s="202" t="n">
        <f aca="false">IF(ISERROR(I126/$U126),0,I126/$U126)</f>
        <v>0</v>
      </c>
      <c r="AA126" s="202" t="n">
        <f aca="false">IF(ISERROR(J126/$U126),0,J126/$U126)</f>
        <v>0</v>
      </c>
      <c r="AB126" s="199" t="n">
        <f aca="false">SUM(V126:AA126)</f>
        <v>0</v>
      </c>
      <c r="AC126" s="202" t="n">
        <f aca="false">IF(ISERROR(L126/$U126),0,L126/$U126)</f>
        <v>0</v>
      </c>
    </row>
    <row r="127" customFormat="false" ht="12.8" hidden="false" customHeight="false" outlineLevel="0" collapsed="false">
      <c r="A127" s="195" t="s">
        <v>216</v>
      </c>
      <c r="B127" s="116" t="s">
        <v>142</v>
      </c>
      <c r="C127" s="196" t="s">
        <v>312</v>
      </c>
      <c r="D127" s="222" t="s">
        <v>313</v>
      </c>
      <c r="E127" s="198" t="n">
        <v>0</v>
      </c>
      <c r="F127" s="198" t="n">
        <v>0</v>
      </c>
      <c r="G127" s="198" t="n">
        <v>0</v>
      </c>
      <c r="H127" s="198" t="n">
        <v>0</v>
      </c>
      <c r="I127" s="198" t="n">
        <v>0</v>
      </c>
      <c r="J127" s="198" t="n">
        <v>0</v>
      </c>
      <c r="K127" s="199" t="n">
        <f aca="false">SUM(E127:J127)</f>
        <v>0</v>
      </c>
      <c r="L127" s="198" t="n">
        <v>6160600</v>
      </c>
      <c r="M127" s="29"/>
      <c r="P127" s="223" t="n">
        <f aca="false">K127/$K$21</f>
        <v>0</v>
      </c>
      <c r="Q127" s="239" t="n">
        <f aca="false">RANK(P127,$P$78:$P$217)</f>
        <v>42</v>
      </c>
      <c r="R127" s="225" t="n">
        <f aca="false">L127/$L$21</f>
        <v>0.000114537497455687</v>
      </c>
      <c r="S127" s="224" t="n">
        <f aca="false">RANK(R127,$R$78:$R$218)</f>
        <v>53</v>
      </c>
      <c r="U127" s="226" t="e">
        <f aca="false">VLOOKUP(D127,DVactu!$A$2:$D$198,4,0)</f>
        <v>#N/A</v>
      </c>
      <c r="V127" s="202" t="n">
        <f aca="false">IF(ISERROR(E127/$U127),0,E127/$U127)</f>
        <v>0</v>
      </c>
      <c r="W127" s="202" t="n">
        <f aca="false">IF(ISERROR(F127/$U127),0,F127/$U127)</f>
        <v>0</v>
      </c>
      <c r="X127" s="202" t="n">
        <f aca="false">IF(ISERROR(G127/$U127),0,G127/$U127)</f>
        <v>0</v>
      </c>
      <c r="Y127" s="202" t="n">
        <f aca="false">IF(ISERROR(H127/$U127),0,H127/$U127)</f>
        <v>0</v>
      </c>
      <c r="Z127" s="202" t="n">
        <f aca="false">IF(ISERROR(I127/$U127),0,I127/$U127)</f>
        <v>0</v>
      </c>
      <c r="AA127" s="202" t="n">
        <f aca="false">IF(ISERROR(J127/$U127),0,J127/$U127)</f>
        <v>0</v>
      </c>
      <c r="AB127" s="199" t="n">
        <f aca="false">SUM(V127:AA127)</f>
        <v>0</v>
      </c>
      <c r="AC127" s="202" t="n">
        <f aca="false">IF(ISERROR(L127/$U127),0,L127/$U127)</f>
        <v>0</v>
      </c>
    </row>
    <row r="128" customFormat="false" ht="12.8" hidden="false" customHeight="false" outlineLevel="0" collapsed="false">
      <c r="A128" s="195" t="s">
        <v>216</v>
      </c>
      <c r="B128" s="116" t="s">
        <v>142</v>
      </c>
      <c r="C128" s="196" t="s">
        <v>314</v>
      </c>
      <c r="D128" s="222" t="s">
        <v>315</v>
      </c>
      <c r="E128" s="198" t="n">
        <v>0</v>
      </c>
      <c r="F128" s="198" t="n">
        <v>0</v>
      </c>
      <c r="G128" s="198" t="n">
        <v>0</v>
      </c>
      <c r="H128" s="198" t="n">
        <v>0</v>
      </c>
      <c r="I128" s="198" t="n">
        <v>0</v>
      </c>
      <c r="J128" s="198" t="n">
        <v>0</v>
      </c>
      <c r="K128" s="199" t="n">
        <f aca="false">SUM(E128:J128)</f>
        <v>0</v>
      </c>
      <c r="L128" s="198" t="n">
        <v>1248000</v>
      </c>
      <c r="M128" s="29"/>
      <c r="P128" s="223" t="n">
        <f aca="false">K128/$K$21</f>
        <v>0</v>
      </c>
      <c r="Q128" s="239" t="n">
        <f aca="false">RANK(P128,$P$78:$P$217)</f>
        <v>42</v>
      </c>
      <c r="R128" s="225" t="n">
        <f aca="false">L128/$L$21</f>
        <v>2.32027394774369E-005</v>
      </c>
      <c r="S128" s="224" t="n">
        <f aca="false">RANK(R128,$R$78:$R$218)</f>
        <v>73</v>
      </c>
      <c r="U128" s="226" t="e">
        <f aca="false">VLOOKUP(D128,DVactu!$A$2:$D$198,4,0)</f>
        <v>#N/A</v>
      </c>
      <c r="V128" s="202" t="n">
        <f aca="false">IF(ISERROR(E128/$U128),0,E128/$U128)</f>
        <v>0</v>
      </c>
      <c r="W128" s="202" t="n">
        <f aca="false">IF(ISERROR(F128/$U128),0,F128/$U128)</f>
        <v>0</v>
      </c>
      <c r="X128" s="202" t="n">
        <f aca="false">IF(ISERROR(G128/$U128),0,G128/$U128)</f>
        <v>0</v>
      </c>
      <c r="Y128" s="202" t="n">
        <f aca="false">IF(ISERROR(H128/$U128),0,H128/$U128)</f>
        <v>0</v>
      </c>
      <c r="Z128" s="202" t="n">
        <f aca="false">IF(ISERROR(I128/$U128),0,I128/$U128)</f>
        <v>0</v>
      </c>
      <c r="AA128" s="202" t="n">
        <f aca="false">IF(ISERROR(J128/$U128),0,J128/$U128)</f>
        <v>0</v>
      </c>
      <c r="AB128" s="199" t="n">
        <f aca="false">SUM(V128:AA128)</f>
        <v>0</v>
      </c>
      <c r="AC128" s="202" t="n">
        <f aca="false">IF(ISERROR(L128/$U128),0,L128/$U128)</f>
        <v>0</v>
      </c>
    </row>
    <row r="129" customFormat="false" ht="29.1" hidden="false" customHeight="false" outlineLevel="0" collapsed="false">
      <c r="A129" s="195" t="s">
        <v>216</v>
      </c>
      <c r="B129" s="116" t="s">
        <v>142</v>
      </c>
      <c r="C129" s="196" t="s">
        <v>316</v>
      </c>
      <c r="D129" s="222" t="s">
        <v>317</v>
      </c>
      <c r="E129" s="198" t="n">
        <v>0</v>
      </c>
      <c r="F129" s="198" t="n">
        <v>0</v>
      </c>
      <c r="G129" s="198" t="n">
        <v>0</v>
      </c>
      <c r="H129" s="198" t="n">
        <v>0</v>
      </c>
      <c r="I129" s="198" t="n">
        <v>0</v>
      </c>
      <c r="J129" s="198" t="n">
        <v>0</v>
      </c>
      <c r="K129" s="199" t="n">
        <f aca="false">SUM(E129:J129)</f>
        <v>0</v>
      </c>
      <c r="L129" s="198" t="n">
        <v>1339200</v>
      </c>
      <c r="M129" s="29"/>
      <c r="P129" s="223" t="n">
        <f aca="false">K129/$K$21</f>
        <v>0</v>
      </c>
      <c r="Q129" s="239" t="n">
        <f aca="false">RANK(P129,$P$78:$P$217)</f>
        <v>42</v>
      </c>
      <c r="R129" s="225" t="n">
        <f aca="false">L129/$L$21</f>
        <v>2.48983242854034E-005</v>
      </c>
      <c r="S129" s="224" t="n">
        <f aca="false">RANK(R129,$R$78:$R$218)</f>
        <v>72</v>
      </c>
      <c r="U129" s="226" t="e">
        <f aca="false">VLOOKUP(D129,DVactu!$A$2:$D$198,4,0)</f>
        <v>#N/A</v>
      </c>
      <c r="V129" s="202" t="n">
        <f aca="false">IF(ISERROR(E129/$U129),0,E129/$U129)</f>
        <v>0</v>
      </c>
      <c r="W129" s="202" t="n">
        <f aca="false">IF(ISERROR(F129/$U129),0,F129/$U129)</f>
        <v>0</v>
      </c>
      <c r="X129" s="202" t="n">
        <f aca="false">IF(ISERROR(G129/$U129),0,G129/$U129)</f>
        <v>0</v>
      </c>
      <c r="Y129" s="202" t="n">
        <f aca="false">IF(ISERROR(H129/$U129),0,H129/$U129)</f>
        <v>0</v>
      </c>
      <c r="Z129" s="202" t="n">
        <f aca="false">IF(ISERROR(I129/$U129),0,I129/$U129)</f>
        <v>0</v>
      </c>
      <c r="AA129" s="202" t="n">
        <f aca="false">IF(ISERROR(J129/$U129),0,J129/$U129)</f>
        <v>0</v>
      </c>
      <c r="AB129" s="199" t="n">
        <f aca="false">SUM(V129:AA129)</f>
        <v>0</v>
      </c>
      <c r="AC129" s="202" t="n">
        <f aca="false">IF(ISERROR(L129/$U129),0,L129/$U129)</f>
        <v>0</v>
      </c>
    </row>
    <row r="130" customFormat="false" ht="19.4" hidden="false" customHeight="false" outlineLevel="0" collapsed="false">
      <c r="A130" s="195" t="s">
        <v>216</v>
      </c>
      <c r="B130" s="116" t="s">
        <v>142</v>
      </c>
      <c r="C130" s="196" t="s">
        <v>318</v>
      </c>
      <c r="D130" s="222" t="s">
        <v>319</v>
      </c>
      <c r="E130" s="198" t="n">
        <v>0</v>
      </c>
      <c r="F130" s="198" t="n">
        <v>0</v>
      </c>
      <c r="G130" s="198" t="n">
        <v>0</v>
      </c>
      <c r="H130" s="198" t="n">
        <v>0</v>
      </c>
      <c r="I130" s="198" t="n">
        <v>0</v>
      </c>
      <c r="J130" s="198" t="n">
        <v>0</v>
      </c>
      <c r="K130" s="199" t="n">
        <f aca="false">SUM(E130:J130)</f>
        <v>0</v>
      </c>
      <c r="L130" s="198" t="n">
        <v>276200</v>
      </c>
      <c r="M130" s="29"/>
      <c r="P130" s="223" t="n">
        <f aca="false">K130/$K$21</f>
        <v>0</v>
      </c>
      <c r="Q130" s="239" t="n">
        <f aca="false">RANK(P130,$P$78:$P$217)</f>
        <v>42</v>
      </c>
      <c r="R130" s="225" t="n">
        <f aca="false">L130/$L$21</f>
        <v>5.13509346447762E-006</v>
      </c>
      <c r="S130" s="224" t="n">
        <f aca="false">RANK(R130,$R$78:$R$218)</f>
        <v>80</v>
      </c>
      <c r="U130" s="226" t="e">
        <f aca="false">VLOOKUP(D130,DVactu!$A$2:$D$198,4,0)</f>
        <v>#N/A</v>
      </c>
      <c r="V130" s="202" t="n">
        <f aca="false">IF(ISERROR(E130/$U130),0,E130/$U130)</f>
        <v>0</v>
      </c>
      <c r="W130" s="202" t="n">
        <f aca="false">IF(ISERROR(F130/$U130),0,F130/$U130)</f>
        <v>0</v>
      </c>
      <c r="X130" s="202" t="n">
        <f aca="false">IF(ISERROR(G130/$U130),0,G130/$U130)</f>
        <v>0</v>
      </c>
      <c r="Y130" s="202" t="n">
        <f aca="false">IF(ISERROR(H130/$U130),0,H130/$U130)</f>
        <v>0</v>
      </c>
      <c r="Z130" s="202" t="n">
        <f aca="false">IF(ISERROR(I130/$U130),0,I130/$U130)</f>
        <v>0</v>
      </c>
      <c r="AA130" s="202" t="n">
        <f aca="false">IF(ISERROR(J130/$U130),0,J130/$U130)</f>
        <v>0</v>
      </c>
      <c r="AB130" s="199" t="n">
        <f aca="false">SUM(V130:AA130)</f>
        <v>0</v>
      </c>
      <c r="AC130" s="202" t="n">
        <f aca="false">IF(ISERROR(L130/$U130),0,L130/$U130)</f>
        <v>0</v>
      </c>
    </row>
    <row r="131" customFormat="false" ht="12.8" hidden="false" customHeight="false" outlineLevel="0" collapsed="false">
      <c r="A131" s="195" t="s">
        <v>216</v>
      </c>
      <c r="B131" s="116" t="s">
        <v>142</v>
      </c>
      <c r="C131" s="196" t="s">
        <v>296</v>
      </c>
      <c r="D131" s="222" t="s">
        <v>320</v>
      </c>
      <c r="E131" s="198" t="n">
        <v>0</v>
      </c>
      <c r="F131" s="198" t="n">
        <v>22600</v>
      </c>
      <c r="G131" s="198" t="n">
        <v>29100</v>
      </c>
      <c r="H131" s="198" t="n">
        <v>85800</v>
      </c>
      <c r="I131" s="198" t="n">
        <v>0</v>
      </c>
      <c r="J131" s="198" t="n">
        <v>49500</v>
      </c>
      <c r="K131" s="199" t="n">
        <f aca="false">SUM(E131:J131)</f>
        <v>187000</v>
      </c>
      <c r="L131" s="198" t="n">
        <v>2295700</v>
      </c>
      <c r="M131" s="29"/>
      <c r="P131" s="223" t="n">
        <f aca="false">K131/$K$21</f>
        <v>0.000110082346750461</v>
      </c>
      <c r="Q131" s="239" t="n">
        <f aca="false">RANK(P131,$P$78:$P$217)</f>
        <v>35</v>
      </c>
      <c r="R131" s="225" t="n">
        <f aca="false">L131/$L$21</f>
        <v>4.26815136364999E-005</v>
      </c>
      <c r="S131" s="224" t="n">
        <f aca="false">RANK(R131,$R$78:$R$218)</f>
        <v>68</v>
      </c>
      <c r="U131" s="226" t="n">
        <f aca="false">VLOOKUP(D131,DVactu!$A$2:$D$198,4,0)</f>
        <v>14.1339393987664</v>
      </c>
      <c r="V131" s="202" t="n">
        <f aca="false">IF(ISERROR(E131/$U131),0,E131/$U131)</f>
        <v>0</v>
      </c>
      <c r="W131" s="202" t="n">
        <f aca="false">IF(ISERROR(F131/$U131),0,F131/$U131)</f>
        <v>1598.98803598751</v>
      </c>
      <c r="X131" s="202" t="n">
        <f aca="false">IF(ISERROR(G131/$U131),0,G131/$U131)</f>
        <v>2058.87397554144</v>
      </c>
      <c r="Y131" s="202" t="n">
        <f aca="false">IF(ISERROR(H131/$U131),0,H131/$U131)</f>
        <v>6070.49440211188</v>
      </c>
      <c r="Z131" s="202" t="n">
        <f aca="false">IF(ISERROR(I131/$U131),0,I131/$U131)</f>
        <v>0</v>
      </c>
      <c r="AA131" s="202" t="n">
        <f aca="false">IF(ISERROR(J131/$U131),0,J131/$U131)</f>
        <v>3502.2083089107</v>
      </c>
      <c r="AB131" s="199" t="n">
        <f aca="false">SUM(V131:AA131)</f>
        <v>13230.5647225515</v>
      </c>
      <c r="AC131" s="202" t="n">
        <f aca="false">IF(ISERROR(L131/$U131),0,L131/$U131)</f>
        <v>162424.638682147</v>
      </c>
    </row>
    <row r="132" customFormat="false" ht="12.8" hidden="false" customHeight="false" outlineLevel="0" collapsed="false">
      <c r="A132" s="195" t="s">
        <v>216</v>
      </c>
      <c r="B132" s="116" t="s">
        <v>142</v>
      </c>
      <c r="C132" s="196" t="s">
        <v>321</v>
      </c>
      <c r="D132" s="222" t="s">
        <v>322</v>
      </c>
      <c r="E132" s="198" t="n">
        <v>0</v>
      </c>
      <c r="F132" s="198" t="n">
        <v>0</v>
      </c>
      <c r="G132" s="198" t="n">
        <v>0</v>
      </c>
      <c r="H132" s="198" t="n">
        <v>0</v>
      </c>
      <c r="I132" s="198" t="n">
        <v>0</v>
      </c>
      <c r="J132" s="198" t="n">
        <v>0</v>
      </c>
      <c r="K132" s="199" t="n">
        <f aca="false">SUM(E132:J132)</f>
        <v>0</v>
      </c>
      <c r="L132" s="198" t="n">
        <v>639669.95</v>
      </c>
      <c r="M132" s="29"/>
      <c r="P132" s="223" t="n">
        <f aca="false">K132/$K$21</f>
        <v>0</v>
      </c>
      <c r="Q132" s="239" t="n">
        <f aca="false">RANK(P132,$P$78:$P$217)</f>
        <v>42</v>
      </c>
      <c r="R132" s="225" t="n">
        <f aca="false">L132/$L$21</f>
        <v>1.18927044882973E-005</v>
      </c>
      <c r="S132" s="224" t="n">
        <f aca="false">RANK(R132,$R$78:$R$218)</f>
        <v>77</v>
      </c>
      <c r="U132" s="226" t="n">
        <f aca="false">VLOOKUP(D132,DVactu!$A$2:$D$198,4,0)</f>
        <v>15.0291599470843</v>
      </c>
      <c r="V132" s="202" t="n">
        <f aca="false">IF(ISERROR(E132/$U132),0,E132/$U132)</f>
        <v>0</v>
      </c>
      <c r="W132" s="202" t="n">
        <f aca="false">IF(ISERROR(F132/$U132),0,F132/$U132)</f>
        <v>0</v>
      </c>
      <c r="X132" s="202" t="n">
        <f aca="false">IF(ISERROR(G132/$U132),0,G132/$U132)</f>
        <v>0</v>
      </c>
      <c r="Y132" s="202" t="n">
        <f aca="false">IF(ISERROR(H132/$U132),0,H132/$U132)</f>
        <v>0</v>
      </c>
      <c r="Z132" s="202" t="n">
        <f aca="false">IF(ISERROR(I132/$U132),0,I132/$U132)</f>
        <v>0</v>
      </c>
      <c r="AA132" s="202" t="n">
        <f aca="false">IF(ISERROR(J132/$U132),0,J132/$U132)</f>
        <v>0</v>
      </c>
      <c r="AB132" s="199" t="n">
        <f aca="false">SUM(V132:AA132)</f>
        <v>0</v>
      </c>
      <c r="AC132" s="202" t="n">
        <f aca="false">IF(ISERROR(L132/$U132),0,L132/$U132)</f>
        <v>42561.9231049635</v>
      </c>
    </row>
    <row r="133" customFormat="false" ht="12.8" hidden="false" customHeight="false" outlineLevel="0" collapsed="false">
      <c r="A133" s="195" t="s">
        <v>216</v>
      </c>
      <c r="B133" s="116" t="s">
        <v>142</v>
      </c>
      <c r="C133" s="196" t="s">
        <v>173</v>
      </c>
      <c r="D133" s="222" t="s">
        <v>323</v>
      </c>
      <c r="E133" s="198" t="n">
        <v>1450100</v>
      </c>
      <c r="F133" s="198" t="n">
        <v>4070750</v>
      </c>
      <c r="G133" s="198" t="n">
        <v>2530040</v>
      </c>
      <c r="H133" s="198" t="n">
        <v>7122220</v>
      </c>
      <c r="I133" s="198" t="n">
        <v>6419990</v>
      </c>
      <c r="J133" s="198" t="n">
        <v>6295650</v>
      </c>
      <c r="K133" s="199" t="n">
        <f aca="false">SUM(E133:J133)</f>
        <v>27888750</v>
      </c>
      <c r="L133" s="198" t="n">
        <v>542539249.9</v>
      </c>
      <c r="M133" s="29"/>
      <c r="P133" s="223" t="n">
        <f aca="false">K133/$K$21</f>
        <v>0.0164174280638338</v>
      </c>
      <c r="Q133" s="239" t="n">
        <f aca="false">RANK(P133,$P$78:$P$217)</f>
        <v>13</v>
      </c>
      <c r="R133" s="225" t="n">
        <f aca="false">L133/$L$21</f>
        <v>0.0100868564677193</v>
      </c>
      <c r="S133" s="224" t="n">
        <f aca="false">RANK(R133,$R$78:$R$218)</f>
        <v>15</v>
      </c>
      <c r="U133" s="226" t="n">
        <f aca="false">VLOOKUP(D133,DVactu!$A$2:$D$198,4,0)</f>
        <v>12.652295607854</v>
      </c>
      <c r="V133" s="202" t="n">
        <f aca="false">IF(ISERROR(E133/$U133),0,E133/$U133)</f>
        <v>114611.612385964</v>
      </c>
      <c r="W133" s="202" t="n">
        <f aca="false">IF(ISERROR(F133/$U133),0,F133/$U133)</f>
        <v>321740.032494424</v>
      </c>
      <c r="X133" s="202" t="n">
        <f aca="false">IF(ISERROR(G133/$U133),0,G133/$U133)</f>
        <v>199966.873871447</v>
      </c>
      <c r="Y133" s="202" t="n">
        <f aca="false">IF(ISERROR(H133/$U133),0,H133/$U133)</f>
        <v>562919.190378292</v>
      </c>
      <c r="Z133" s="202" t="n">
        <f aca="false">IF(ISERROR(I133/$U133),0,I133/$U133)</f>
        <v>507417.009448842</v>
      </c>
      <c r="AA133" s="202" t="n">
        <f aca="false">IF(ISERROR(J133/$U133),0,J133/$U133)</f>
        <v>497589.543836767</v>
      </c>
      <c r="AB133" s="199" t="n">
        <f aca="false">SUM(V133:AA133)</f>
        <v>2204244.26241574</v>
      </c>
      <c r="AC133" s="202" t="n">
        <f aca="false">IF(ISERROR(L133/$U133),0,L133/$U133)</f>
        <v>42880696.6510658</v>
      </c>
    </row>
    <row r="134" customFormat="false" ht="19.4" hidden="false" customHeight="false" outlineLevel="0" collapsed="false">
      <c r="A134" s="238" t="s">
        <v>216</v>
      </c>
      <c r="B134" s="238" t="s">
        <v>142</v>
      </c>
      <c r="C134" s="238" t="s">
        <v>324</v>
      </c>
      <c r="D134" s="228" t="s">
        <v>325</v>
      </c>
      <c r="E134" s="198" t="n">
        <v>849890</v>
      </c>
      <c r="F134" s="198" t="n">
        <v>1046730</v>
      </c>
      <c r="G134" s="198" t="n">
        <v>5004900</v>
      </c>
      <c r="H134" s="198" t="n">
        <v>19668925.25</v>
      </c>
      <c r="I134" s="198" t="n">
        <v>6998280</v>
      </c>
      <c r="J134" s="198" t="n">
        <v>8688786</v>
      </c>
      <c r="K134" s="237" t="n">
        <f aca="false">SUM(E134:J134)</f>
        <v>42257511.25</v>
      </c>
      <c r="L134" s="198" t="n">
        <v>2245179761.25</v>
      </c>
      <c r="M134" s="145" t="n">
        <f aca="false">K134*$O$15/1000</f>
        <v>212308.779438542</v>
      </c>
      <c r="P134" s="234" t="n">
        <f aca="false">K134/$K$21</f>
        <v>0.0248759679477754</v>
      </c>
      <c r="Q134" s="235" t="n">
        <f aca="false">RANK(P134,$P$78:$P$217)</f>
        <v>9</v>
      </c>
      <c r="R134" s="225" t="n">
        <f aca="false">L134/$L$21</f>
        <v>0.0417422444553667</v>
      </c>
      <c r="S134" s="235" t="n">
        <f aca="false">RANK(R134,$R$78:$R$218)</f>
        <v>7</v>
      </c>
      <c r="U134" s="226" t="n">
        <f aca="false">VLOOKUP(D134,DVactu!$A$2:$D$198,4,0)</f>
        <v>12.652295607854</v>
      </c>
      <c r="V134" s="202" t="n">
        <f aca="false">IF(ISERROR(E134/$U134),0,E134/$U134)</f>
        <v>67172.7903252928</v>
      </c>
      <c r="W134" s="202" t="n">
        <f aca="false">IF(ISERROR(F134/$U134),0,F134/$U134)</f>
        <v>82730.4413714642</v>
      </c>
      <c r="X134" s="202" t="n">
        <f aca="false">IF(ISERROR(G134/$U134),0,G134/$U134)</f>
        <v>395572.483849743</v>
      </c>
      <c r="Y134" s="202" t="n">
        <f aca="false">IF(ISERROR(H134/$U134),0,H134/$U134)</f>
        <v>1554573.64099131</v>
      </c>
      <c r="Z134" s="202" t="n">
        <f aca="false">IF(ISERROR(I134/$U134),0,I134/$U134)</f>
        <v>553123.339582405</v>
      </c>
      <c r="AA134" s="202" t="n">
        <f aca="false">IF(ISERROR(J134/$U134),0,J134/$U134)</f>
        <v>686735.930719669</v>
      </c>
      <c r="AB134" s="237" t="n">
        <f aca="false">SUM(V134:AA134)</f>
        <v>3339908.62683989</v>
      </c>
      <c r="AC134" s="202" t="n">
        <f aca="false">IF(ISERROR(L134/$U134),0,L134/$U134)</f>
        <v>177452363.652987</v>
      </c>
    </row>
    <row r="135" customFormat="false" ht="12.8" hidden="false" customHeight="false" outlineLevel="0" collapsed="false">
      <c r="A135" s="227" t="s">
        <v>216</v>
      </c>
      <c r="B135" s="227" t="s">
        <v>142</v>
      </c>
      <c r="C135" s="227" t="s">
        <v>326</v>
      </c>
      <c r="D135" s="228" t="s">
        <v>327</v>
      </c>
      <c r="E135" s="229" t="n">
        <v>3885500</v>
      </c>
      <c r="F135" s="229" t="n">
        <v>1852500</v>
      </c>
      <c r="G135" s="229" t="n">
        <v>171515061.88</v>
      </c>
      <c r="H135" s="229" t="n">
        <v>18592295</v>
      </c>
      <c r="I135" s="229" t="n">
        <v>27970680</v>
      </c>
      <c r="J135" s="229" t="n">
        <v>807366</v>
      </c>
      <c r="K135" s="230" t="n">
        <f aca="false">SUM(E135:J135)</f>
        <v>224623402.88</v>
      </c>
      <c r="L135" s="229" t="n">
        <v>1835719759.09</v>
      </c>
      <c r="M135" s="231" t="n">
        <f aca="false">K135*$O$15/1000</f>
        <v>1128545.41330293</v>
      </c>
      <c r="N135" s="208"/>
      <c r="O135" s="209"/>
      <c r="P135" s="234" t="n">
        <f aca="false">K135/$K$21</f>
        <v>0.132230327936388</v>
      </c>
      <c r="Q135" s="235" t="n">
        <f aca="false">RANK(P135,$P$78:$P$217)</f>
        <v>2</v>
      </c>
      <c r="R135" s="225" t="n">
        <f aca="false">L135/$L$21</f>
        <v>0.0341295892017215</v>
      </c>
      <c r="S135" s="235" t="n">
        <f aca="false">RANK(R135,$R$78:$R$218)</f>
        <v>9</v>
      </c>
      <c r="U135" s="226" t="n">
        <f aca="false">VLOOKUP(D135,DVactu!$A$2:$D$198,4,0)</f>
        <v>15.0291599470843</v>
      </c>
      <c r="V135" s="202" t="n">
        <f aca="false">IF(ISERROR(E135/$U135),0,E135/$U135)</f>
        <v>258530.750466449</v>
      </c>
      <c r="W135" s="202" t="n">
        <f aca="false">IF(ISERROR(F135/$U135),0,F135/$U135)</f>
        <v>123260.38225173</v>
      </c>
      <c r="X135" s="202" t="n">
        <f aca="false">IF(ISERROR(G135/$U135),0,G135/$U135)</f>
        <v>11412152.2749031</v>
      </c>
      <c r="Y135" s="202" t="n">
        <f aca="false">IF(ISERROR(H135/$U135),0,H135/$U135)</f>
        <v>1237081.45135597</v>
      </c>
      <c r="Z135" s="202" t="n">
        <f aca="false">IF(ISERROR(I135/$U135),0,I135/$U135)</f>
        <v>1861094.03975213</v>
      </c>
      <c r="AA135" s="202" t="n">
        <f aca="false">IF(ISERROR(J135/$U135),0,J135/$U135)</f>
        <v>53719.9685706074</v>
      </c>
      <c r="AB135" s="236" t="n">
        <f aca="false">SUM(V135:AA135)</f>
        <v>14945838.8672999</v>
      </c>
      <c r="AC135" s="202" t="n">
        <f aca="false">IF(ISERROR(L135/$U135),0,L135/$U135)</f>
        <v>122143870.020236</v>
      </c>
    </row>
    <row r="136" customFormat="false" ht="19.4" hidden="false" customHeight="false" outlineLevel="0" collapsed="false">
      <c r="A136" s="238" t="s">
        <v>216</v>
      </c>
      <c r="B136" s="238" t="s">
        <v>142</v>
      </c>
      <c r="C136" s="238" t="s">
        <v>328</v>
      </c>
      <c r="D136" s="228" t="s">
        <v>329</v>
      </c>
      <c r="E136" s="198" t="n">
        <v>0</v>
      </c>
      <c r="F136" s="198" t="n">
        <v>0</v>
      </c>
      <c r="G136" s="198" t="n">
        <v>19106887</v>
      </c>
      <c r="H136" s="198" t="n">
        <v>37036964</v>
      </c>
      <c r="I136" s="198" t="n">
        <v>0</v>
      </c>
      <c r="J136" s="198" t="n">
        <v>8771328</v>
      </c>
      <c r="K136" s="237" t="n">
        <f aca="false">SUM(E136:J136)</f>
        <v>64915179</v>
      </c>
      <c r="L136" s="198" t="n">
        <v>752389007.81</v>
      </c>
      <c r="M136" s="145" t="n">
        <f aca="false">K136*$O$15/1000</f>
        <v>326144.6784925</v>
      </c>
      <c r="P136" s="234" t="n">
        <f aca="false">K136/$K$21</f>
        <v>0.0382139852622793</v>
      </c>
      <c r="Q136" s="235" t="n">
        <f aca="false">RANK(P136,$P$78:$P$217)</f>
        <v>6</v>
      </c>
      <c r="R136" s="225" t="n">
        <f aca="false">L136/$L$21</f>
        <v>0.0139883702996015</v>
      </c>
      <c r="S136" s="224" t="n">
        <f aca="false">RANK(R136,$R$78:$R$218)</f>
        <v>13</v>
      </c>
      <c r="U136" s="226" t="n">
        <f aca="false">VLOOKUP(D136,DVactu!$A$2:$D$198,4,0)</f>
        <v>15.0291599470843</v>
      </c>
      <c r="V136" s="202" t="n">
        <f aca="false">IF(ISERROR(E136/$U136),0,E136/$U136)</f>
        <v>0</v>
      </c>
      <c r="W136" s="202" t="n">
        <f aca="false">IF(ISERROR(F136/$U136),0,F136/$U136)</f>
        <v>0</v>
      </c>
      <c r="X136" s="202" t="n">
        <f aca="false">IF(ISERROR(G136/$U136),0,G136/$U136)</f>
        <v>1271321.02308265</v>
      </c>
      <c r="Y136" s="202" t="n">
        <f aca="false">IF(ISERROR(H136/$U136),0,H136/$U136)</f>
        <v>2464340.26455253</v>
      </c>
      <c r="Z136" s="202" t="n">
        <f aca="false">IF(ISERROR(I136/$U136),0,I136/$U136)</f>
        <v>0</v>
      </c>
      <c r="AA136" s="202" t="n">
        <f aca="false">IF(ISERROR(J136/$U136),0,J136/$U136)</f>
        <v>583620.643527828</v>
      </c>
      <c r="AB136" s="237" t="n">
        <f aca="false">SUM(V136:AA136)</f>
        <v>4319281.93116301</v>
      </c>
      <c r="AC136" s="202" t="n">
        <f aca="false">IF(ISERROR(L136/$U136),0,L136/$U136)</f>
        <v>50061946.9390879</v>
      </c>
    </row>
    <row r="137" customFormat="false" ht="12.8" hidden="false" customHeight="false" outlineLevel="0" collapsed="false">
      <c r="A137" s="195" t="s">
        <v>216</v>
      </c>
      <c r="B137" s="116" t="s">
        <v>142</v>
      </c>
      <c r="C137" s="196" t="s">
        <v>330</v>
      </c>
      <c r="D137" s="222" t="s">
        <v>331</v>
      </c>
      <c r="E137" s="198" t="n">
        <v>0</v>
      </c>
      <c r="F137" s="198" t="n">
        <v>10340</v>
      </c>
      <c r="G137" s="198" t="n">
        <v>0</v>
      </c>
      <c r="H137" s="198" t="n">
        <v>4680</v>
      </c>
      <c r="I137" s="198" t="n">
        <v>0</v>
      </c>
      <c r="J137" s="198" t="n">
        <v>0</v>
      </c>
      <c r="K137" s="199" t="n">
        <f aca="false">SUM(E137:J137)</f>
        <v>15020</v>
      </c>
      <c r="L137" s="198" t="n">
        <v>1762860</v>
      </c>
      <c r="M137" s="29"/>
      <c r="P137" s="223" t="n">
        <f aca="false">K137/$K$21</f>
        <v>8.84190827910119E-006</v>
      </c>
      <c r="Q137" s="239" t="n">
        <f aca="false">RANK(P137,$P$78:$P$218)</f>
        <v>40</v>
      </c>
      <c r="R137" s="225" t="n">
        <f aca="false">L137/$L$21</f>
        <v>3.27749850282006E-005</v>
      </c>
      <c r="S137" s="224" t="n">
        <f aca="false">RANK(R137,$R$78:$R$218)</f>
        <v>70</v>
      </c>
      <c r="U137" s="226" t="e">
        <f aca="false">VLOOKUP(D137,DVactu!$A$2:$D$198,4,0)</f>
        <v>#N/A</v>
      </c>
      <c r="V137" s="202" t="n">
        <f aca="false">IF(ISERROR(E137/$U137),0,E137/$U137)</f>
        <v>0</v>
      </c>
      <c r="W137" s="202" t="n">
        <f aca="false">IF(ISERROR(F137/$U137),0,F137/$U137)</f>
        <v>0</v>
      </c>
      <c r="X137" s="202" t="n">
        <f aca="false">IF(ISERROR(G137/$U137),0,G137/$U137)</f>
        <v>0</v>
      </c>
      <c r="Y137" s="202" t="n">
        <f aca="false">IF(ISERROR(H137/$U137),0,H137/$U137)</f>
        <v>0</v>
      </c>
      <c r="Z137" s="202" t="n">
        <f aca="false">IF(ISERROR(I137/$U137),0,I137/$U137)</f>
        <v>0</v>
      </c>
      <c r="AA137" s="202" t="n">
        <f aca="false">IF(ISERROR(J137/$U137),0,J137/$U137)</f>
        <v>0</v>
      </c>
      <c r="AB137" s="199" t="n">
        <f aca="false">SUM(V137:AA137)</f>
        <v>0</v>
      </c>
      <c r="AC137" s="202" t="n">
        <f aca="false">IF(ISERROR(L137/$U137),0,L137/$U137)</f>
        <v>0</v>
      </c>
    </row>
    <row r="138" customFormat="false" ht="19.4" hidden="false" customHeight="false" outlineLevel="0" collapsed="false">
      <c r="A138" s="195" t="s">
        <v>216</v>
      </c>
      <c r="B138" s="116" t="s">
        <v>142</v>
      </c>
      <c r="C138" s="196" t="s">
        <v>332</v>
      </c>
      <c r="D138" s="222" t="s">
        <v>333</v>
      </c>
      <c r="E138" s="198" t="n">
        <v>0</v>
      </c>
      <c r="F138" s="198" t="n">
        <v>0</v>
      </c>
      <c r="G138" s="198" t="n">
        <v>145582.77</v>
      </c>
      <c r="H138" s="198" t="n">
        <v>89874.4</v>
      </c>
      <c r="I138" s="198" t="n">
        <v>186480</v>
      </c>
      <c r="J138" s="198" t="n">
        <v>71649.6</v>
      </c>
      <c r="K138" s="199" t="n">
        <f aca="false">SUM(E138:J138)</f>
        <v>493586.77</v>
      </c>
      <c r="L138" s="198" t="n">
        <v>6967902.55</v>
      </c>
      <c r="M138" s="29"/>
      <c r="P138" s="223" t="n">
        <f aca="false">K138/$K$21</f>
        <v>0.000290562513190267</v>
      </c>
      <c r="Q138" s="239" t="n">
        <f aca="false">RANK(P138,$P$78:$P$218)</f>
        <v>28</v>
      </c>
      <c r="R138" s="225" t="n">
        <f aca="false">L138/$L$21</f>
        <v>0.000129546816964598</v>
      </c>
      <c r="S138" s="224" t="n">
        <f aca="false">RANK(R138,$R$78:$R$218)</f>
        <v>51</v>
      </c>
      <c r="U138" s="226" t="n">
        <f aca="false">VLOOKUP(D138,DVactu!$A$2:$D$198,4,0)</f>
        <v>19.4111977610904</v>
      </c>
      <c r="V138" s="202" t="n">
        <f aca="false">IF(ISERROR(E138/$U138),0,E138/$U138)</f>
        <v>0</v>
      </c>
      <c r="W138" s="202" t="n">
        <f aca="false">IF(ISERROR(F138/$U138),0,F138/$U138)</f>
        <v>0</v>
      </c>
      <c r="X138" s="202" t="n">
        <f aca="false">IF(ISERROR(G138/$U138),0,G138/$U138)</f>
        <v>7499.93749957149</v>
      </c>
      <c r="Y138" s="202" t="n">
        <f aca="false">IF(ISERROR(H138/$U138),0,H138/$U138)</f>
        <v>4630.02855909039</v>
      </c>
      <c r="Z138" s="202" t="n">
        <f aca="false">IF(ISERROR(I138/$U138),0,I138/$U138)</f>
        <v>9606.82603387812</v>
      </c>
      <c r="AA138" s="202" t="n">
        <f aca="false">IF(ISERROR(J138/$U138),0,J138/$U138)</f>
        <v>3691.14780457397</v>
      </c>
      <c r="AB138" s="199" t="n">
        <f aca="false">SUM(V138:AA138)</f>
        <v>25427.939897114</v>
      </c>
      <c r="AC138" s="202" t="n">
        <f aca="false">IF(ISERROR(L138/$U138),0,L138/$U138)</f>
        <v>358963.039569207</v>
      </c>
    </row>
    <row r="139" customFormat="false" ht="12.8" hidden="false" customHeight="false" outlineLevel="0" collapsed="false">
      <c r="A139" s="195" t="s">
        <v>216</v>
      </c>
      <c r="B139" s="116" t="s">
        <v>142</v>
      </c>
      <c r="C139" s="196" t="s">
        <v>330</v>
      </c>
      <c r="D139" s="222" t="s">
        <v>334</v>
      </c>
      <c r="E139" s="198" t="n">
        <v>0</v>
      </c>
      <c r="F139" s="198" t="n">
        <v>0</v>
      </c>
      <c r="G139" s="198" t="n">
        <v>0</v>
      </c>
      <c r="H139" s="198" t="n">
        <v>0</v>
      </c>
      <c r="I139" s="198" t="n">
        <v>0</v>
      </c>
      <c r="J139" s="198" t="n">
        <v>0</v>
      </c>
      <c r="K139" s="199" t="n">
        <f aca="false">SUM(E139:J139)</f>
        <v>0</v>
      </c>
      <c r="L139" s="198" t="n">
        <v>48670</v>
      </c>
      <c r="M139" s="29"/>
      <c r="P139" s="223" t="n">
        <f aca="false">K139/$K$21</f>
        <v>0</v>
      </c>
      <c r="Q139" s="239" t="n">
        <f aca="false">RANK(P139,$P$78:$P$218)</f>
        <v>42</v>
      </c>
      <c r="R139" s="225" t="n">
        <f aca="false">L139/$L$21</f>
        <v>9.04869655742671E-007</v>
      </c>
      <c r="S139" s="224" t="n">
        <f aca="false">RANK(R139,$R$78:$R$218)</f>
        <v>90</v>
      </c>
      <c r="U139" s="226" t="n">
        <f aca="false">VLOOKUP(D139,DVactu!$A$2:$D$198,4,0)</f>
        <v>9.11089577935503</v>
      </c>
      <c r="V139" s="202" t="n">
        <f aca="false">IF(ISERROR(E139/$U139),0,E139/$U139)</f>
        <v>0</v>
      </c>
      <c r="W139" s="202" t="n">
        <f aca="false">IF(ISERROR(F139/$U139),0,F139/$U139)</f>
        <v>0</v>
      </c>
      <c r="X139" s="202" t="n">
        <f aca="false">IF(ISERROR(G139/$U139),0,G139/$U139)</f>
        <v>0</v>
      </c>
      <c r="Y139" s="202" t="n">
        <f aca="false">IF(ISERROR(H139/$U139),0,H139/$U139)</f>
        <v>0</v>
      </c>
      <c r="Z139" s="202" t="n">
        <f aca="false">IF(ISERROR(I139/$U139),0,I139/$U139)</f>
        <v>0</v>
      </c>
      <c r="AA139" s="202" t="n">
        <f aca="false">IF(ISERROR(J139/$U139),0,J139/$U139)</f>
        <v>0</v>
      </c>
      <c r="AB139" s="199" t="n">
        <f aca="false">SUM(V139:AA139)</f>
        <v>0</v>
      </c>
      <c r="AC139" s="202" t="n">
        <f aca="false">IF(ISERROR(L139/$U139),0,L139/$U139)</f>
        <v>5341.95551992643</v>
      </c>
    </row>
    <row r="140" customFormat="false" ht="12.8" hidden="false" customHeight="false" outlineLevel="0" collapsed="false">
      <c r="A140" s="240" t="s">
        <v>216</v>
      </c>
      <c r="B140" s="241" t="s">
        <v>142</v>
      </c>
      <c r="C140" s="241" t="s">
        <v>335</v>
      </c>
      <c r="D140" s="242" t="s">
        <v>336</v>
      </c>
      <c r="E140" s="198" t="n">
        <v>3218600</v>
      </c>
      <c r="F140" s="198" t="n">
        <v>3522400</v>
      </c>
      <c r="G140" s="198" t="n">
        <v>4910500</v>
      </c>
      <c r="H140" s="198" t="n">
        <v>18289600</v>
      </c>
      <c r="I140" s="198" t="n">
        <v>19835200</v>
      </c>
      <c r="J140" s="198" t="n">
        <v>11858000</v>
      </c>
      <c r="K140" s="236" t="n">
        <f aca="false">SUM(E140:J140)</f>
        <v>61634300</v>
      </c>
      <c r="L140" s="198" t="n">
        <v>1607541476</v>
      </c>
      <c r="M140" s="243" t="n">
        <f aca="false">K140*$O$15/1000</f>
        <v>309660.995583333</v>
      </c>
      <c r="P140" s="234" t="n">
        <f aca="false">K140/$K$21</f>
        <v>0.0362826116808659</v>
      </c>
      <c r="Q140" s="235" t="n">
        <f aca="false">RANK(P140,$P$78:$P$218)</f>
        <v>7</v>
      </c>
      <c r="R140" s="225" t="n">
        <f aca="false">L140/$L$21</f>
        <v>0.0298873125535275</v>
      </c>
      <c r="S140" s="235" t="n">
        <f aca="false">RANK(R140,$R$78:$R$218)</f>
        <v>10</v>
      </c>
      <c r="U140" s="226" t="n">
        <f aca="false">VLOOKUP(D140,DVactu!$A$2:$D$198,4,0)</f>
        <v>9.7604767109183</v>
      </c>
      <c r="V140" s="202" t="n">
        <f aca="false">IF(ISERROR(E140/$U140),0,E140/$U140)</f>
        <v>329758.483660905</v>
      </c>
      <c r="W140" s="202" t="n">
        <f aca="false">IF(ISERROR(F140/$U140),0,F140/$U140)</f>
        <v>360884.012566698</v>
      </c>
      <c r="X140" s="202" t="n">
        <f aca="false">IF(ISERROR(G140/$U140),0,G140/$U140)</f>
        <v>503100.426898924</v>
      </c>
      <c r="Y140" s="202" t="n">
        <f aca="false">IF(ISERROR(H140/$U140),0,H140/$U140)</f>
        <v>1873842.90149894</v>
      </c>
      <c r="Z140" s="202" t="n">
        <f aca="false">IF(ISERROR(I140/$U140),0,I140/$U140)</f>
        <v>2032195.82275237</v>
      </c>
      <c r="AA140" s="202" t="n">
        <f aca="false">IF(ISERROR(J140/$U140),0,J140/$U140)</f>
        <v>1214899.67664544</v>
      </c>
      <c r="AB140" s="236" t="n">
        <f aca="false">SUM(V140:AA140)</f>
        <v>6314681.32402328</v>
      </c>
      <c r="AC140" s="202" t="n">
        <f aca="false">IF(ISERROR(L140/$U140),0,L140/$U140)</f>
        <v>164699073.991106</v>
      </c>
    </row>
    <row r="141" customFormat="false" ht="12.8" hidden="false" customHeight="false" outlineLevel="0" collapsed="false">
      <c r="A141" s="195" t="s">
        <v>216</v>
      </c>
      <c r="B141" s="116" t="s">
        <v>142</v>
      </c>
      <c r="C141" s="196" t="s">
        <v>337</v>
      </c>
      <c r="D141" s="222" t="s">
        <v>338</v>
      </c>
      <c r="E141" s="198" t="n">
        <v>116400</v>
      </c>
      <c r="F141" s="198" t="n">
        <v>284600</v>
      </c>
      <c r="G141" s="198" t="n">
        <v>77600</v>
      </c>
      <c r="H141" s="198" t="n">
        <v>388000</v>
      </c>
      <c r="I141" s="198" t="n">
        <v>0</v>
      </c>
      <c r="J141" s="198" t="n">
        <v>814800</v>
      </c>
      <c r="K141" s="199" t="n">
        <f aca="false">SUM(E141:J141)</f>
        <v>1681400</v>
      </c>
      <c r="L141" s="198" t="n">
        <v>164037700</v>
      </c>
      <c r="M141" s="29"/>
      <c r="P141" s="223" t="n">
        <f aca="false">K141/$K$21</f>
        <v>0.000989799239712433</v>
      </c>
      <c r="Q141" s="239" t="n">
        <f aca="false">RANK(P141,$P$78:$P$217)</f>
        <v>23</v>
      </c>
      <c r="R141" s="225" t="n">
        <f aca="false">L141/$L$21</f>
        <v>0.00304977886023874</v>
      </c>
      <c r="S141" s="224" t="n">
        <f aca="false">RANK(R141,$R$78:$R$218)</f>
        <v>24</v>
      </c>
      <c r="U141" s="226" t="n">
        <f aca="false">VLOOKUP(D141,DVactu!$A$2:$D$198,4,0)</f>
        <v>12.652295607854</v>
      </c>
      <c r="V141" s="202" t="n">
        <f aca="false">IF(ISERROR(E141/$U141),0,E141/$U141)</f>
        <v>9199.91151074149</v>
      </c>
      <c r="W141" s="202" t="n">
        <f aca="false">IF(ISERROR(F141/$U141),0,F141/$U141)</f>
        <v>22493.9417178439</v>
      </c>
      <c r="X141" s="202" t="n">
        <f aca="false">IF(ISERROR(G141/$U141),0,G141/$U141)</f>
        <v>6133.27434049433</v>
      </c>
      <c r="Y141" s="202" t="n">
        <f aca="false">IF(ISERROR(H141/$U141),0,H141/$U141)</f>
        <v>30666.3717024716</v>
      </c>
      <c r="Z141" s="202" t="n">
        <f aca="false">IF(ISERROR(I141/$U141),0,I141/$U141)</f>
        <v>0</v>
      </c>
      <c r="AA141" s="202" t="n">
        <f aca="false">IF(ISERROR(J141/$U141),0,J141/$U141)</f>
        <v>64399.3805751904</v>
      </c>
      <c r="AB141" s="199" t="n">
        <f aca="false">SUM(V141:AA141)</f>
        <v>132892.879846742</v>
      </c>
      <c r="AC141" s="202" t="n">
        <f aca="false">IF(ISERROR(L141/$U141),0,L141/$U141)</f>
        <v>12965054.3335529</v>
      </c>
    </row>
    <row r="142" customFormat="false" ht="12.8" hidden="false" customHeight="false" outlineLevel="0" collapsed="false">
      <c r="A142" s="195" t="s">
        <v>216</v>
      </c>
      <c r="B142" s="116" t="s">
        <v>142</v>
      </c>
      <c r="C142" s="196" t="s">
        <v>339</v>
      </c>
      <c r="D142" s="222" t="s">
        <v>340</v>
      </c>
      <c r="E142" s="198" t="n">
        <v>0</v>
      </c>
      <c r="F142" s="198" t="n">
        <v>1764000</v>
      </c>
      <c r="G142" s="198" t="n">
        <v>0</v>
      </c>
      <c r="H142" s="198" t="n">
        <v>163680</v>
      </c>
      <c r="I142" s="198" t="n">
        <v>872100</v>
      </c>
      <c r="J142" s="198" t="n">
        <v>0</v>
      </c>
      <c r="K142" s="199" t="n">
        <f aca="false">SUM(E142:J142)</f>
        <v>2799780</v>
      </c>
      <c r="L142" s="198" t="n">
        <v>4100935410.85</v>
      </c>
      <c r="M142" s="29"/>
      <c r="P142" s="223" t="n">
        <f aca="false">K142/$K$21</f>
        <v>0.00164816231435832</v>
      </c>
      <c r="Q142" s="239" t="n">
        <f aca="false">RANK(P142,$P$78:$P$217)</f>
        <v>20</v>
      </c>
      <c r="R142" s="225" t="n">
        <f aca="false">L142/$L$21</f>
        <v>0.0762443397049264</v>
      </c>
      <c r="S142" s="235" t="n">
        <f aca="false">RANK(R142,$R$78:$R$218)</f>
        <v>4</v>
      </c>
      <c r="U142" s="226" t="n">
        <f aca="false">VLOOKUP(D142,DVactu!$A$2:$D$198,4,0)</f>
        <v>14.1339393987664</v>
      </c>
      <c r="V142" s="202" t="n">
        <f aca="false">IF(ISERROR(E142/$U142),0,E142/$U142)</f>
        <v>0</v>
      </c>
      <c r="W142" s="202" t="n">
        <f aca="false">IF(ISERROR(F142/$U142),0,F142/$U142)</f>
        <v>124805.968826636</v>
      </c>
      <c r="X142" s="202" t="n">
        <f aca="false">IF(ISERROR(G142/$U142),0,G142/$U142)</f>
        <v>0</v>
      </c>
      <c r="Y142" s="202" t="n">
        <f aca="false">IF(ISERROR(H142/$U142),0,H142/$U142)</f>
        <v>11580.6354747981</v>
      </c>
      <c r="Z142" s="202" t="n">
        <f aca="false">IF(ISERROR(I142/$U142),0,I142/$U142)</f>
        <v>61702.5427515358</v>
      </c>
      <c r="AA142" s="202" t="n">
        <f aca="false">IF(ISERROR(J142/$U142),0,J142/$U142)</f>
        <v>0</v>
      </c>
      <c r="AB142" s="199" t="n">
        <f aca="false">SUM(V142:AA142)</f>
        <v>198089.14705297</v>
      </c>
      <c r="AC142" s="202" t="n">
        <f aca="false">IF(ISERROR(L142/$U142),0,L142/$U142)</f>
        <v>290148082.225959</v>
      </c>
    </row>
    <row r="143" customFormat="false" ht="12.8" hidden="false" customHeight="false" outlineLevel="0" collapsed="false">
      <c r="A143" s="195" t="s">
        <v>216</v>
      </c>
      <c r="B143" s="116" t="s">
        <v>142</v>
      </c>
      <c r="C143" s="196" t="s">
        <v>341</v>
      </c>
      <c r="D143" s="222" t="s">
        <v>342</v>
      </c>
      <c r="E143" s="198" t="n">
        <v>0</v>
      </c>
      <c r="F143" s="198" t="n">
        <v>0</v>
      </c>
      <c r="G143" s="198" t="n">
        <v>0</v>
      </c>
      <c r="H143" s="198" t="n">
        <v>0</v>
      </c>
      <c r="I143" s="198" t="n">
        <v>0</v>
      </c>
      <c r="J143" s="198" t="n">
        <v>0</v>
      </c>
      <c r="K143" s="199" t="n">
        <f aca="false">SUM(E143:J143)</f>
        <v>0</v>
      </c>
      <c r="L143" s="198" t="n">
        <v>2063856.5</v>
      </c>
      <c r="M143" s="29"/>
      <c r="P143" s="223" t="n">
        <f aca="false">K143/$K$21</f>
        <v>0</v>
      </c>
      <c r="Q143" s="239" t="n">
        <f aca="false">RANK(P143,$P$78:$P$217)</f>
        <v>42</v>
      </c>
      <c r="R143" s="225" t="n">
        <f aca="false">L143/$L$21</f>
        <v>3.83710935002522E-005</v>
      </c>
      <c r="S143" s="224" t="n">
        <f aca="false">RANK(R143,$R$78:$R$218)</f>
        <v>69</v>
      </c>
      <c r="U143" s="226" t="n">
        <f aca="false">VLOOKUP(D143,DVactu!$A$2:$D$198,4,0)</f>
        <v>22.3414720013358</v>
      </c>
      <c r="V143" s="202" t="n">
        <f aca="false">IF(ISERROR(E143/$U143),0,E143/$U143)</f>
        <v>0</v>
      </c>
      <c r="W143" s="202" t="n">
        <f aca="false">IF(ISERROR(F143/$U143),0,F143/$U143)</f>
        <v>0</v>
      </c>
      <c r="X143" s="202" t="n">
        <f aca="false">IF(ISERROR(G143/$U143),0,G143/$U143)</f>
        <v>0</v>
      </c>
      <c r="Y143" s="202" t="n">
        <f aca="false">IF(ISERROR(H143/$U143),0,H143/$U143)</f>
        <v>0</v>
      </c>
      <c r="Z143" s="202" t="n">
        <f aca="false">IF(ISERROR(I143/$U143),0,I143/$U143)</f>
        <v>0</v>
      </c>
      <c r="AA143" s="202" t="n">
        <f aca="false">IF(ISERROR(J143/$U143),0,J143/$U143)</f>
        <v>0</v>
      </c>
      <c r="AB143" s="199" t="n">
        <f aca="false">SUM(V143:AA143)</f>
        <v>0</v>
      </c>
      <c r="AC143" s="202" t="n">
        <f aca="false">IF(ISERROR(L143/$U143),0,L143/$U143)</f>
        <v>92377.8209366241</v>
      </c>
    </row>
    <row r="144" customFormat="false" ht="12.8" hidden="false" customHeight="false" outlineLevel="0" collapsed="false">
      <c r="A144" s="195" t="s">
        <v>216</v>
      </c>
      <c r="B144" s="116" t="s">
        <v>142</v>
      </c>
      <c r="C144" s="196" t="s">
        <v>343</v>
      </c>
      <c r="D144" s="222" t="s">
        <v>344</v>
      </c>
      <c r="E144" s="198" t="n">
        <v>0</v>
      </c>
      <c r="F144" s="198" t="n">
        <v>0</v>
      </c>
      <c r="G144" s="198" t="n">
        <v>4806</v>
      </c>
      <c r="H144" s="198" t="n">
        <v>7440</v>
      </c>
      <c r="I144" s="198" t="n">
        <v>70200</v>
      </c>
      <c r="J144" s="198" t="n">
        <v>30223.2</v>
      </c>
      <c r="K144" s="199" t="n">
        <f aca="false">SUM(E144:J144)</f>
        <v>112669.2</v>
      </c>
      <c r="L144" s="198" t="n">
        <v>32191798.86</v>
      </c>
      <c r="M144" s="29"/>
      <c r="P144" s="223" t="n">
        <f aca="false">K144/$K$21</f>
        <v>6.63256146657595E-005</v>
      </c>
      <c r="Q144" s="239" t="n">
        <f aca="false">RANK(P144,$P$78:$P$217)</f>
        <v>37</v>
      </c>
      <c r="R144" s="225" t="n">
        <f aca="false">L144/$L$21</f>
        <v>0.000598507950527748</v>
      </c>
      <c r="S144" s="224" t="n">
        <f aca="false">RANK(R144,$R$78:$R$218)</f>
        <v>35</v>
      </c>
      <c r="U144" s="226" t="n">
        <f aca="false">VLOOKUP(D144,DVactu!$A$2:$D$198,4,0)</f>
        <v>14.1339393987664</v>
      </c>
      <c r="V144" s="202" t="n">
        <f aca="false">IF(ISERROR(E144/$U144),0,E144/$U144)</f>
        <v>0</v>
      </c>
      <c r="W144" s="202" t="n">
        <f aca="false">IF(ISERROR(F144/$U144),0,F144/$U144)</f>
        <v>0</v>
      </c>
      <c r="X144" s="202" t="n">
        <f aca="false">IF(ISERROR(G144/$U144),0,G144/$U144)</f>
        <v>340.032588537875</v>
      </c>
      <c r="Y144" s="202" t="n">
        <f aca="false">IF(ISERROR(H144/$U144),0,H144/$U144)</f>
        <v>526.39252158173</v>
      </c>
      <c r="Z144" s="202" t="n">
        <f aca="false">IF(ISERROR(I144/$U144),0,I144/$U144)</f>
        <v>4966.76814718245</v>
      </c>
      <c r="AA144" s="202" t="n">
        <f aca="false">IF(ISERROR(J144/$U144),0,J144/$U144)</f>
        <v>2138.34226589636</v>
      </c>
      <c r="AB144" s="199" t="n">
        <f aca="false">SUM(V144:AA144)</f>
        <v>7971.53552319842</v>
      </c>
      <c r="AC144" s="202" t="n">
        <f aca="false">IF(ISERROR(L144/$U144),0,L144/$U144)</f>
        <v>2277623.94840958</v>
      </c>
    </row>
    <row r="145" customFormat="false" ht="19.4" hidden="false" customHeight="false" outlineLevel="0" collapsed="false">
      <c r="A145" s="195" t="s">
        <v>216</v>
      </c>
      <c r="B145" s="116" t="s">
        <v>142</v>
      </c>
      <c r="C145" s="196" t="s">
        <v>345</v>
      </c>
      <c r="D145" s="222" t="s">
        <v>346</v>
      </c>
      <c r="E145" s="198" t="n">
        <v>136650</v>
      </c>
      <c r="F145" s="198" t="n">
        <v>204300</v>
      </c>
      <c r="G145" s="198" t="n">
        <v>470990</v>
      </c>
      <c r="H145" s="198" t="n">
        <v>906890</v>
      </c>
      <c r="I145" s="198" t="n">
        <v>897070</v>
      </c>
      <c r="J145" s="198" t="n">
        <v>493070</v>
      </c>
      <c r="K145" s="199" t="n">
        <f aca="false">SUM(E145:J145)</f>
        <v>3108970</v>
      </c>
      <c r="L145" s="198" t="n">
        <v>56603851.2</v>
      </c>
      <c r="M145" s="29"/>
      <c r="P145" s="223" t="n">
        <f aca="false">K145/$K$21</f>
        <v>0.00183017493891326</v>
      </c>
      <c r="Q145" s="239" t="n">
        <f aca="false">RANK(P145,$P$78:$P$217)</f>
        <v>19</v>
      </c>
      <c r="R145" s="225" t="n">
        <f aca="false">L145/$L$21</f>
        <v>0.00105237533077981</v>
      </c>
      <c r="S145" s="224" t="n">
        <f aca="false">RANK(R145,$R$78:$R$218)</f>
        <v>29</v>
      </c>
      <c r="U145" s="226" t="n">
        <f aca="false">VLOOKUP(D145,DVactu!$A$2:$D$198,4,0)</f>
        <v>9.7604767109183</v>
      </c>
      <c r="V145" s="202" t="n">
        <f aca="false">IF(ISERROR(E145/$U145),0,E145/$U145)</f>
        <v>14000.3407668746</v>
      </c>
      <c r="W145" s="202" t="n">
        <f aca="false">IF(ISERROR(F145/$U145),0,F145/$U145)</f>
        <v>20931.3546920782</v>
      </c>
      <c r="X145" s="202" t="n">
        <f aca="false">IF(ISERROR(G145/$U145),0,G145/$U145)</f>
        <v>48254.8152051979</v>
      </c>
      <c r="Y145" s="202" t="n">
        <f aca="false">IF(ISERROR(H145/$U145),0,H145/$U145)</f>
        <v>92914.5191223633</v>
      </c>
      <c r="Z145" s="202" t="n">
        <f aca="false">IF(ISERROR(I145/$U145),0,I145/$U145)</f>
        <v>91908.4207225776</v>
      </c>
      <c r="AA145" s="202" t="n">
        <f aca="false">IF(ISERROR(J145/$U145),0,J145/$U145)</f>
        <v>50516.9997945326</v>
      </c>
      <c r="AB145" s="199" t="n">
        <f aca="false">SUM(V145:AA145)</f>
        <v>318526.450303624</v>
      </c>
      <c r="AC145" s="202" t="n">
        <f aca="false">IF(ISERROR(L145/$U145),0,L145/$U145)</f>
        <v>5799291.66130601</v>
      </c>
    </row>
    <row r="146" customFormat="false" ht="12.8" hidden="false" customHeight="false" outlineLevel="0" collapsed="false">
      <c r="A146" s="195" t="s">
        <v>216</v>
      </c>
      <c r="B146" s="116" t="s">
        <v>142</v>
      </c>
      <c r="C146" s="196" t="s">
        <v>335</v>
      </c>
      <c r="D146" s="222" t="s">
        <v>347</v>
      </c>
      <c r="E146" s="198" t="n">
        <v>0</v>
      </c>
      <c r="F146" s="198" t="n">
        <v>116000</v>
      </c>
      <c r="G146" s="198" t="n">
        <v>64000</v>
      </c>
      <c r="H146" s="198" t="n">
        <v>96000</v>
      </c>
      <c r="I146" s="198" t="n">
        <v>64000</v>
      </c>
      <c r="J146" s="198" t="n">
        <v>144000</v>
      </c>
      <c r="K146" s="199" t="n">
        <f aca="false">SUM(E146:J146)</f>
        <v>484000</v>
      </c>
      <c r="L146" s="198" t="n">
        <v>61972000</v>
      </c>
      <c r="M146" s="29"/>
      <c r="P146" s="223" t="n">
        <f aca="false">K146/$K$21</f>
        <v>0.00028491901511884</v>
      </c>
      <c r="Q146" s="239" t="n">
        <f aca="false">RANK(P146,$P$78:$P$217)</f>
        <v>29</v>
      </c>
      <c r="R146" s="225" t="n">
        <f aca="false">L146/$L$21</f>
        <v>0.00115217962411516</v>
      </c>
      <c r="S146" s="224" t="n">
        <f aca="false">RANK(R146,$R$78:$R$218)</f>
        <v>28</v>
      </c>
      <c r="U146" s="226" t="e">
        <f aca="false">VLOOKUP(D146,DVactu!$A$2:$D$198,4,0)</f>
        <v>#N/A</v>
      </c>
      <c r="V146" s="202" t="n">
        <f aca="false">IF(ISERROR(E146/$U146),0,E146/$U146)</f>
        <v>0</v>
      </c>
      <c r="W146" s="202" t="n">
        <f aca="false">IF(ISERROR(F146/$U146),0,F146/$U146)</f>
        <v>0</v>
      </c>
      <c r="X146" s="202" t="n">
        <f aca="false">IF(ISERROR(G146/$U146),0,G146/$U146)</f>
        <v>0</v>
      </c>
      <c r="Y146" s="202" t="n">
        <f aca="false">IF(ISERROR(H146/$U146),0,H146/$U146)</f>
        <v>0</v>
      </c>
      <c r="Z146" s="202" t="n">
        <f aca="false">IF(ISERROR(I146/$U146),0,I146/$U146)</f>
        <v>0</v>
      </c>
      <c r="AA146" s="202" t="n">
        <f aca="false">IF(ISERROR(J146/$U146),0,J146/$U146)</f>
        <v>0</v>
      </c>
      <c r="AB146" s="199" t="n">
        <f aca="false">SUM(V146:AA146)</f>
        <v>0</v>
      </c>
      <c r="AC146" s="202" t="n">
        <f aca="false">IF(ISERROR(L146/$U146),0,L146/$U146)</f>
        <v>0</v>
      </c>
    </row>
    <row r="147" customFormat="false" ht="19.4" hidden="false" customHeight="false" outlineLevel="0" collapsed="false">
      <c r="A147" s="195" t="s">
        <v>216</v>
      </c>
      <c r="B147" s="116" t="s">
        <v>142</v>
      </c>
      <c r="C147" s="196" t="s">
        <v>348</v>
      </c>
      <c r="D147" s="222" t="s">
        <v>349</v>
      </c>
      <c r="E147" s="198" t="n">
        <v>0</v>
      </c>
      <c r="F147" s="198" t="n">
        <v>0</v>
      </c>
      <c r="G147" s="198" t="n">
        <v>0</v>
      </c>
      <c r="H147" s="198" t="n">
        <v>0</v>
      </c>
      <c r="I147" s="198" t="n">
        <v>0</v>
      </c>
      <c r="J147" s="198" t="n">
        <v>0</v>
      </c>
      <c r="K147" s="199" t="n">
        <f aca="false">SUM(E147:J147)</f>
        <v>0</v>
      </c>
      <c r="L147" s="198" t="n">
        <v>11734080</v>
      </c>
      <c r="M147" s="29"/>
      <c r="P147" s="223" t="n">
        <f aca="false">K147/$K$21</f>
        <v>0</v>
      </c>
      <c r="Q147" s="239" t="n">
        <f aca="false">RANK(P147,$P$78:$P$217)</f>
        <v>42</v>
      </c>
      <c r="R147" s="225" t="n">
        <f aca="false">L147/$L$21</f>
        <v>0.000218159295871316</v>
      </c>
      <c r="S147" s="224" t="n">
        <f aca="false">RANK(R147,$R$78:$R$218)</f>
        <v>47</v>
      </c>
      <c r="U147" s="226" t="n">
        <f aca="false">VLOOKUP(D147,DVactu!$A$2:$D$198,4,0)</f>
        <v>8.43533161052923</v>
      </c>
      <c r="V147" s="202" t="n">
        <f aca="false">IF(ISERROR(E147/$U147),0,E147/$U147)</f>
        <v>0</v>
      </c>
      <c r="W147" s="202" t="n">
        <f aca="false">IF(ISERROR(F147/$U147),0,F147/$U147)</f>
        <v>0</v>
      </c>
      <c r="X147" s="202" t="n">
        <f aca="false">IF(ISERROR(G147/$U147),0,G147/$U147)</f>
        <v>0</v>
      </c>
      <c r="Y147" s="202" t="n">
        <f aca="false">IF(ISERROR(H147/$U147),0,H147/$U147)</f>
        <v>0</v>
      </c>
      <c r="Z147" s="202" t="n">
        <f aca="false">IF(ISERROR(I147/$U147),0,I147/$U147)</f>
        <v>0</v>
      </c>
      <c r="AA147" s="202" t="n">
        <f aca="false">IF(ISERROR(J147/$U147),0,J147/$U147)</f>
        <v>0</v>
      </c>
      <c r="AB147" s="199" t="n">
        <f aca="false">SUM(V147:AA147)</f>
        <v>0</v>
      </c>
      <c r="AC147" s="202" t="n">
        <f aca="false">IF(ISERROR(L147/$U147),0,L147/$U147)</f>
        <v>1391063.27312055</v>
      </c>
    </row>
    <row r="148" customFormat="false" ht="12.8" hidden="false" customHeight="false" outlineLevel="0" collapsed="false">
      <c r="A148" s="195" t="s">
        <v>216</v>
      </c>
      <c r="B148" s="116" t="s">
        <v>142</v>
      </c>
      <c r="C148" s="196" t="s">
        <v>350</v>
      </c>
      <c r="D148" s="222" t="s">
        <v>351</v>
      </c>
      <c r="E148" s="198" t="n">
        <v>0</v>
      </c>
      <c r="F148" s="198" t="n">
        <v>0</v>
      </c>
      <c r="G148" s="198" t="n">
        <v>0</v>
      </c>
      <c r="H148" s="198" t="n">
        <v>0</v>
      </c>
      <c r="I148" s="198" t="n">
        <v>0</v>
      </c>
      <c r="J148" s="198" t="n">
        <v>0</v>
      </c>
      <c r="K148" s="199" t="n">
        <f aca="false">SUM(E148:J148)</f>
        <v>0</v>
      </c>
      <c r="L148" s="198" t="n">
        <v>5150800</v>
      </c>
      <c r="M148" s="29"/>
      <c r="P148" s="223" t="n">
        <f aca="false">K148/$K$21</f>
        <v>0</v>
      </c>
      <c r="Q148" s="239" t="n">
        <f aca="false">RANK(P148,$P$78:$P$217)</f>
        <v>42</v>
      </c>
      <c r="R148" s="225" t="n">
        <f aca="false">L148/$L$21</f>
        <v>9.57633577727419E-005</v>
      </c>
      <c r="S148" s="224" t="n">
        <f aca="false">RANK(R148,$R$78:$R$218)</f>
        <v>59</v>
      </c>
      <c r="U148" s="226" t="n">
        <f aca="false">VLOOKUP(D148,DVactu!$A$2:$D$198,4,0)</f>
        <v>9.11089577935503</v>
      </c>
      <c r="V148" s="202" t="n">
        <f aca="false">IF(ISERROR(E148/$U148),0,E148/$U148)</f>
        <v>0</v>
      </c>
      <c r="W148" s="202" t="n">
        <f aca="false">IF(ISERROR(F148/$U148),0,F148/$U148)</f>
        <v>0</v>
      </c>
      <c r="X148" s="202" t="n">
        <f aca="false">IF(ISERROR(G148/$U148),0,G148/$U148)</f>
        <v>0</v>
      </c>
      <c r="Y148" s="202" t="n">
        <f aca="false">IF(ISERROR(H148/$U148),0,H148/$U148)</f>
        <v>0</v>
      </c>
      <c r="Z148" s="202" t="n">
        <f aca="false">IF(ISERROR(I148/$U148),0,I148/$U148)</f>
        <v>0</v>
      </c>
      <c r="AA148" s="202" t="n">
        <f aca="false">IF(ISERROR(J148/$U148),0,J148/$U148)</f>
        <v>0</v>
      </c>
      <c r="AB148" s="199" t="n">
        <f aca="false">SUM(V148:AA148)</f>
        <v>0</v>
      </c>
      <c r="AC148" s="202" t="n">
        <f aca="false">IF(ISERROR(L148/$U148),0,L148/$U148)</f>
        <v>565345.068667291</v>
      </c>
    </row>
    <row r="149" customFormat="false" ht="12.8" hidden="false" customHeight="false" outlineLevel="0" collapsed="false">
      <c r="A149" s="195" t="s">
        <v>216</v>
      </c>
      <c r="B149" s="116" t="s">
        <v>142</v>
      </c>
      <c r="C149" s="196" t="s">
        <v>352</v>
      </c>
      <c r="D149" s="222" t="s">
        <v>353</v>
      </c>
      <c r="E149" s="198" t="n">
        <v>0</v>
      </c>
      <c r="F149" s="198" t="n">
        <v>0</v>
      </c>
      <c r="G149" s="198" t="n">
        <v>16006300</v>
      </c>
      <c r="H149" s="198" t="n">
        <v>1983200</v>
      </c>
      <c r="I149" s="198" t="n">
        <v>2365100</v>
      </c>
      <c r="J149" s="198" t="n">
        <v>0</v>
      </c>
      <c r="K149" s="199" t="n">
        <f aca="false">SUM(E149:J149)</f>
        <v>20354600</v>
      </c>
      <c r="L149" s="198" t="n">
        <v>218427584</v>
      </c>
      <c r="M149" s="29"/>
      <c r="P149" s="223" t="n">
        <f aca="false">K149/$K$21</f>
        <v>0.0119822574073098</v>
      </c>
      <c r="Q149" s="239" t="n">
        <f aca="false">RANK(P149,$P$78:$P$217)</f>
        <v>15</v>
      </c>
      <c r="R149" s="225" t="n">
        <f aca="false">L149/$L$21</f>
        <v>0.00406099224858811</v>
      </c>
      <c r="S149" s="224" t="n">
        <f aca="false">RANK(R149,$R$78:$R$218)</f>
        <v>18</v>
      </c>
      <c r="U149" s="226" t="n">
        <f aca="false">VLOOKUP(D149,DVactu!$A$2:$D$198,4,0)</f>
        <v>11.5631229294548</v>
      </c>
      <c r="V149" s="202" t="n">
        <f aca="false">IF(ISERROR(E149/$U149),0,E149/$U149)</f>
        <v>0</v>
      </c>
      <c r="W149" s="202" t="n">
        <f aca="false">IF(ISERROR(F149/$U149),0,F149/$U149)</f>
        <v>0</v>
      </c>
      <c r="X149" s="202" t="n">
        <f aca="false">IF(ISERROR(G149/$U149),0,G149/$U149)</f>
        <v>1384254.07198838</v>
      </c>
      <c r="Y149" s="202" t="n">
        <f aca="false">IF(ISERROR(H149/$U149),0,H149/$U149)</f>
        <v>171510.759861264</v>
      </c>
      <c r="Z149" s="202" t="n">
        <f aca="false">IF(ISERROR(I149/$U149),0,I149/$U149)</f>
        <v>204538.169699413</v>
      </c>
      <c r="AA149" s="202" t="n">
        <f aca="false">IF(ISERROR(J149/$U149),0,J149/$U149)</f>
        <v>0</v>
      </c>
      <c r="AB149" s="199" t="n">
        <f aca="false">SUM(V149:AA149)</f>
        <v>1760303.00154906</v>
      </c>
      <c r="AC149" s="202" t="n">
        <f aca="false">IF(ISERROR(L149/$U149),0,L149/$U149)</f>
        <v>18890016.5926281</v>
      </c>
    </row>
    <row r="150" customFormat="false" ht="12.8" hidden="false" customHeight="false" outlineLevel="0" collapsed="false">
      <c r="A150" s="195" t="s">
        <v>216</v>
      </c>
      <c r="B150" s="116" t="s">
        <v>142</v>
      </c>
      <c r="C150" s="196" t="s">
        <v>354</v>
      </c>
      <c r="D150" s="222" t="s">
        <v>355</v>
      </c>
      <c r="E150" s="198" t="n">
        <v>0</v>
      </c>
      <c r="F150" s="198" t="n">
        <v>0</v>
      </c>
      <c r="G150" s="198" t="n">
        <v>0</v>
      </c>
      <c r="H150" s="198" t="n">
        <v>0</v>
      </c>
      <c r="I150" s="198" t="n">
        <v>0</v>
      </c>
      <c r="J150" s="198" t="n">
        <v>0</v>
      </c>
      <c r="K150" s="199" t="n">
        <f aca="false">SUM(E150:J150)</f>
        <v>0</v>
      </c>
      <c r="L150" s="198" t="n">
        <v>169680796</v>
      </c>
      <c r="M150" s="29"/>
      <c r="P150" s="223" t="n">
        <f aca="false">K150/$K$21</f>
        <v>0</v>
      </c>
      <c r="Q150" s="239" t="n">
        <f aca="false">RANK(P150,$P$78:$P$217)</f>
        <v>42</v>
      </c>
      <c r="R150" s="225" t="n">
        <f aca="false">L150/$L$21</f>
        <v>0.00315469495505778</v>
      </c>
      <c r="S150" s="224" t="n">
        <f aca="false">RANK(R150,$R$78:$R$218)</f>
        <v>23</v>
      </c>
      <c r="U150" s="226" t="n">
        <f aca="false">VLOOKUP(D150,DVactu!$A$2:$D$198,4,0)</f>
        <v>12.652295607854</v>
      </c>
      <c r="V150" s="202" t="n">
        <f aca="false">IF(ISERROR(E150/$U150),0,E150/$U150)</f>
        <v>0</v>
      </c>
      <c r="W150" s="202" t="n">
        <f aca="false">IF(ISERROR(F150/$U150),0,F150/$U150)</f>
        <v>0</v>
      </c>
      <c r="X150" s="202" t="n">
        <f aca="false">IF(ISERROR(G150/$U150),0,G150/$U150)</f>
        <v>0</v>
      </c>
      <c r="Y150" s="202" t="n">
        <f aca="false">IF(ISERROR(H150/$U150),0,H150/$U150)</f>
        <v>0</v>
      </c>
      <c r="Z150" s="202" t="n">
        <f aca="false">IF(ISERROR(I150/$U150),0,I150/$U150)</f>
        <v>0</v>
      </c>
      <c r="AA150" s="202" t="n">
        <f aca="false">IF(ISERROR(J150/$U150),0,J150/$U150)</f>
        <v>0</v>
      </c>
      <c r="AB150" s="199" t="n">
        <f aca="false">SUM(V150:AA150)</f>
        <v>0</v>
      </c>
      <c r="AC150" s="202" t="n">
        <f aca="false">IF(ISERROR(L150/$U150),0,L150/$U150)</f>
        <v>13411067.9404826</v>
      </c>
    </row>
    <row r="151" customFormat="false" ht="19.4" hidden="false" customHeight="false" outlineLevel="0" collapsed="false">
      <c r="A151" s="195" t="s">
        <v>216</v>
      </c>
      <c r="B151" s="116" t="s">
        <v>142</v>
      </c>
      <c r="C151" s="196" t="s">
        <v>356</v>
      </c>
      <c r="D151" s="222" t="s">
        <v>357</v>
      </c>
      <c r="E151" s="198" t="n">
        <v>0</v>
      </c>
      <c r="F151" s="198" t="n">
        <v>0</v>
      </c>
      <c r="G151" s="198" t="n">
        <v>0</v>
      </c>
      <c r="H151" s="198" t="n">
        <v>0</v>
      </c>
      <c r="I151" s="198" t="n">
        <v>0</v>
      </c>
      <c r="J151" s="198" t="n">
        <v>0</v>
      </c>
      <c r="K151" s="199" t="n">
        <f aca="false">SUM(E151:J151)</f>
        <v>0</v>
      </c>
      <c r="L151" s="198" t="n">
        <v>15908581</v>
      </c>
      <c r="M151" s="29"/>
      <c r="P151" s="223" t="n">
        <f aca="false">K151/$K$21</f>
        <v>0</v>
      </c>
      <c r="Q151" s="239" t="n">
        <f aca="false">RANK(P151,$P$78:$P$217)</f>
        <v>42</v>
      </c>
      <c r="R151" s="225" t="n">
        <f aca="false">L151/$L$21</f>
        <v>0.00029577136249896</v>
      </c>
      <c r="S151" s="224" t="n">
        <f aca="false">RANK(R151,$R$78:$R$218)</f>
        <v>44</v>
      </c>
      <c r="U151" s="226" t="n">
        <f aca="false">VLOOKUP(D151,DVactu!$A$2:$D$198,4,0)</f>
        <v>12.652295607854</v>
      </c>
      <c r="V151" s="202" t="n">
        <f aca="false">IF(ISERROR(E151/$U151),0,E151/$U151)</f>
        <v>0</v>
      </c>
      <c r="W151" s="202" t="n">
        <f aca="false">IF(ISERROR(F151/$U151),0,F151/$U151)</f>
        <v>0</v>
      </c>
      <c r="X151" s="202" t="n">
        <f aca="false">IF(ISERROR(G151/$U151),0,G151/$U151)</f>
        <v>0</v>
      </c>
      <c r="Y151" s="202" t="n">
        <f aca="false">IF(ISERROR(H151/$U151),0,H151/$U151)</f>
        <v>0</v>
      </c>
      <c r="Z151" s="202" t="n">
        <f aca="false">IF(ISERROR(I151/$U151),0,I151/$U151)</f>
        <v>0</v>
      </c>
      <c r="AA151" s="202" t="n">
        <f aca="false">IF(ISERROR(J151/$U151),0,J151/$U151)</f>
        <v>0</v>
      </c>
      <c r="AB151" s="199" t="n">
        <f aca="false">SUM(V151:AA151)</f>
        <v>0</v>
      </c>
      <c r="AC151" s="202" t="n">
        <f aca="false">IF(ISERROR(L151/$U151),0,L151/$U151)</f>
        <v>1257367.16032185</v>
      </c>
    </row>
    <row r="152" customFormat="false" ht="19.4" hidden="false" customHeight="false" outlineLevel="0" collapsed="false">
      <c r="A152" s="195" t="s">
        <v>216</v>
      </c>
      <c r="B152" s="116" t="s">
        <v>142</v>
      </c>
      <c r="C152" s="196" t="s">
        <v>358</v>
      </c>
      <c r="D152" s="222" t="s">
        <v>359</v>
      </c>
      <c r="E152" s="198" t="n">
        <v>8550</v>
      </c>
      <c r="F152" s="198" t="n">
        <v>0</v>
      </c>
      <c r="G152" s="198" t="n">
        <v>244380</v>
      </c>
      <c r="H152" s="198" t="n">
        <v>3295365.1</v>
      </c>
      <c r="I152" s="198" t="n">
        <v>200316</v>
      </c>
      <c r="J152" s="198" t="n">
        <v>59796</v>
      </c>
      <c r="K152" s="199" t="n">
        <f aca="false">SUM(E152:J152)</f>
        <v>3808407.1</v>
      </c>
      <c r="L152" s="198" t="n">
        <v>172744112.79</v>
      </c>
      <c r="M152" s="29"/>
      <c r="P152" s="223" t="n">
        <f aca="false">K152/$K$21</f>
        <v>0.00224191652913966</v>
      </c>
      <c r="Q152" s="239" t="n">
        <f aca="false">RANK(P152,$P$78:$P$217)</f>
        <v>18</v>
      </c>
      <c r="R152" s="225" t="n">
        <f aca="false">L152/$L$21</f>
        <v>0.00321164795298665</v>
      </c>
      <c r="S152" s="224" t="n">
        <f aca="false">RANK(R152,$R$78:$R$218)</f>
        <v>22</v>
      </c>
      <c r="U152" s="226" t="n">
        <f aca="false">VLOOKUP(D152,DVactu!$A$2:$D$198,4,0)</f>
        <v>12.652295607854</v>
      </c>
      <c r="V152" s="202" t="n">
        <f aca="false">IF(ISERROR(E152/$U152),0,E152/$U152)</f>
        <v>675.76669602096</v>
      </c>
      <c r="W152" s="202" t="n">
        <f aca="false">IF(ISERROR(F152/$U152),0,F152/$U152)</f>
        <v>0</v>
      </c>
      <c r="X152" s="202" t="n">
        <f aca="false">IF(ISERROR(G152/$U152),0,G152/$U152)</f>
        <v>19315.0719501289</v>
      </c>
      <c r="Y152" s="202" t="n">
        <f aca="false">IF(ISERROR(H152/$U152),0,H152/$U152)</f>
        <v>260455.904773074</v>
      </c>
      <c r="Z152" s="202" t="n">
        <f aca="false">IF(ISERROR(I152/$U152),0,I152/$U152)</f>
        <v>15832.3837988462</v>
      </c>
      <c r="AA152" s="202" t="n">
        <f aca="false">IF(ISERROR(J152/$U152),0,J152/$U152)</f>
        <v>4726.09887196132</v>
      </c>
      <c r="AB152" s="199" t="n">
        <f aca="false">SUM(V152:AA152)</f>
        <v>301005.226090031</v>
      </c>
      <c r="AC152" s="202" t="n">
        <f aca="false">IF(ISERROR(L152/$U152),0,L152/$U152)</f>
        <v>13653183.4335872</v>
      </c>
    </row>
    <row r="153" customFormat="false" ht="12.8" hidden="false" customHeight="false" outlineLevel="0" collapsed="false">
      <c r="A153" s="227" t="s">
        <v>216</v>
      </c>
      <c r="B153" s="227" t="s">
        <v>142</v>
      </c>
      <c r="C153" s="227" t="s">
        <v>360</v>
      </c>
      <c r="D153" s="228" t="s">
        <v>361</v>
      </c>
      <c r="E153" s="229" t="n">
        <v>3172800</v>
      </c>
      <c r="F153" s="229" t="n">
        <v>1135300</v>
      </c>
      <c r="G153" s="229" t="n">
        <v>6487800</v>
      </c>
      <c r="H153" s="229" t="n">
        <v>22231866</v>
      </c>
      <c r="I153" s="229" t="n">
        <v>32928340</v>
      </c>
      <c r="J153" s="229" t="n">
        <v>22140000</v>
      </c>
      <c r="K153" s="230" t="n">
        <f aca="false">SUM(E153:J153)</f>
        <v>88096106</v>
      </c>
      <c r="L153" s="229" t="n">
        <v>627998830</v>
      </c>
      <c r="M153" s="356" t="n">
        <f aca="false">K153*$O$15/1000</f>
        <v>442609.519228333</v>
      </c>
      <c r="P153" s="234" t="n">
        <f aca="false">K153/$K$21</f>
        <v>0.0518600325564565</v>
      </c>
      <c r="Q153" s="235" t="n">
        <f aca="false">RANK(P153,$P$78:$P$217)</f>
        <v>5</v>
      </c>
      <c r="R153" s="225" t="n">
        <f aca="false">L153/$L$21</f>
        <v>0.0116757157408856</v>
      </c>
      <c r="S153" s="224" t="n">
        <f aca="false">RANK(R153,$R$78:$R$218)</f>
        <v>14</v>
      </c>
      <c r="U153" s="226" t="n">
        <f aca="false">VLOOKUP(D153,DVactu!$A$2:$D$198,4,0)</f>
        <v>12.652295607854</v>
      </c>
      <c r="V153" s="202" t="n">
        <f aca="false">IF(ISERROR(E153/$U153),0,E153/$U153)</f>
        <v>250768.722004129</v>
      </c>
      <c r="W153" s="202" t="n">
        <f aca="false">IF(ISERROR(F153/$U153),0,F153/$U153)</f>
        <v>89730.7520459176</v>
      </c>
      <c r="X153" s="202" t="n">
        <f aca="false">IF(ISERROR(G153/$U153),0,G153/$U153)</f>
        <v>512776.511163133</v>
      </c>
      <c r="Y153" s="202" t="n">
        <f aca="false">IF(ISERROR(H153/$U153),0,H153/$U153)</f>
        <v>1757140.89277201</v>
      </c>
      <c r="Z153" s="202" t="n">
        <f aca="false">IF(ISERROR(I153/$U153),0,I153/$U153)</f>
        <v>2602558.54119939</v>
      </c>
      <c r="AA153" s="202" t="n">
        <f aca="false">IF(ISERROR(J153/$U153),0,J153/$U153)</f>
        <v>1749880.07601217</v>
      </c>
      <c r="AB153" s="236" t="n">
        <f aca="false">SUM(V153:AA153)</f>
        <v>6962855.49519676</v>
      </c>
      <c r="AC153" s="202" t="n">
        <f aca="false">IF(ISERROR(L153/$U153),0,L153/$U153)</f>
        <v>49635168.9420033</v>
      </c>
    </row>
    <row r="154" customFormat="false" ht="12.8" hidden="false" customHeight="false" outlineLevel="0" collapsed="false">
      <c r="A154" s="195" t="s">
        <v>216</v>
      </c>
      <c r="B154" s="116" t="s">
        <v>142</v>
      </c>
      <c r="C154" s="196" t="s">
        <v>337</v>
      </c>
      <c r="D154" s="222" t="s">
        <v>362</v>
      </c>
      <c r="E154" s="198" t="n">
        <v>0</v>
      </c>
      <c r="F154" s="198" t="n">
        <v>0</v>
      </c>
      <c r="G154" s="198" t="n">
        <v>0</v>
      </c>
      <c r="H154" s="198" t="n">
        <v>0</v>
      </c>
      <c r="I154" s="198" t="n">
        <v>0</v>
      </c>
      <c r="J154" s="198" t="n">
        <v>0</v>
      </c>
      <c r="K154" s="199" t="n">
        <f aca="false">SUM(E154:J154)</f>
        <v>0</v>
      </c>
      <c r="L154" s="198" t="n">
        <v>13190000</v>
      </c>
      <c r="M154" s="29"/>
      <c r="P154" s="223" t="n">
        <f aca="false">K154/$K$21</f>
        <v>0</v>
      </c>
      <c r="Q154" s="239" t="n">
        <f aca="false">RANK(P154,$P$78:$P$217)</f>
        <v>42</v>
      </c>
      <c r="R154" s="225" t="n">
        <f aca="false">L154/$L$21</f>
        <v>0.000245227671239898</v>
      </c>
      <c r="S154" s="224" t="n">
        <f aca="false">RANK(R154,$R$78:$R$218)</f>
        <v>45</v>
      </c>
      <c r="U154" s="226" t="e">
        <f aca="false">VLOOKUP(D154,DVactu!$A$2:$D$198,4,0)</f>
        <v>#N/A</v>
      </c>
      <c r="V154" s="202" t="n">
        <f aca="false">IF(ISERROR(E154/$U154),0,E154/$U154)</f>
        <v>0</v>
      </c>
      <c r="W154" s="202" t="n">
        <f aca="false">IF(ISERROR(F154/$U154),0,F154/$U154)</f>
        <v>0</v>
      </c>
      <c r="X154" s="202" t="n">
        <f aca="false">IF(ISERROR(G154/$U154),0,G154/$U154)</f>
        <v>0</v>
      </c>
      <c r="Y154" s="202" t="n">
        <f aca="false">IF(ISERROR(H154/$U154),0,H154/$U154)</f>
        <v>0</v>
      </c>
      <c r="Z154" s="202" t="n">
        <f aca="false">IF(ISERROR(I154/$U154),0,I154/$U154)</f>
        <v>0</v>
      </c>
      <c r="AA154" s="202" t="n">
        <f aca="false">IF(ISERROR(J154/$U154),0,J154/$U154)</f>
        <v>0</v>
      </c>
      <c r="AB154" s="199" t="n">
        <f aca="false">SUM(V154:AA154)</f>
        <v>0</v>
      </c>
      <c r="AC154" s="202" t="n">
        <f aca="false">IF(ISERROR(L154/$U154),0,L154/$U154)</f>
        <v>0</v>
      </c>
    </row>
    <row r="155" customFormat="false" ht="19.4" hidden="false" customHeight="false" outlineLevel="0" collapsed="false">
      <c r="A155" s="195" t="s">
        <v>216</v>
      </c>
      <c r="B155" s="116" t="s">
        <v>142</v>
      </c>
      <c r="C155" s="196" t="s">
        <v>363</v>
      </c>
      <c r="D155" s="222" t="s">
        <v>364</v>
      </c>
      <c r="E155" s="198" t="n">
        <v>0</v>
      </c>
      <c r="F155" s="198" t="n">
        <v>0</v>
      </c>
      <c r="G155" s="198" t="n">
        <v>0</v>
      </c>
      <c r="H155" s="198" t="n">
        <v>0</v>
      </c>
      <c r="I155" s="198" t="n">
        <v>0</v>
      </c>
      <c r="J155" s="198" t="n">
        <v>0</v>
      </c>
      <c r="K155" s="199" t="n">
        <f aca="false">SUM(E155:J155)</f>
        <v>0</v>
      </c>
      <c r="L155" s="198" t="n">
        <v>0</v>
      </c>
      <c r="M155" s="29"/>
      <c r="P155" s="223" t="n">
        <f aca="false">K155/$K$21</f>
        <v>0</v>
      </c>
      <c r="Q155" s="239" t="n">
        <f aca="false">RANK(P155,$P$78:$P$217)</f>
        <v>42</v>
      </c>
      <c r="R155" s="225" t="n">
        <f aca="false">L155/$L$21</f>
        <v>0</v>
      </c>
      <c r="S155" s="224" t="n">
        <f aca="false">RANK(R155,$R$78:$R$218)</f>
        <v>96</v>
      </c>
      <c r="U155" s="226" t="e">
        <f aca="false">VLOOKUP(D155,DVactu!$A$2:$D$198,4,0)</f>
        <v>#N/A</v>
      </c>
      <c r="V155" s="202" t="n">
        <f aca="false">IF(ISERROR(E155/$U155),0,E155/$U155)</f>
        <v>0</v>
      </c>
      <c r="W155" s="202" t="n">
        <f aca="false">IF(ISERROR(F155/$U155),0,F155/$U155)</f>
        <v>0</v>
      </c>
      <c r="X155" s="202" t="n">
        <f aca="false">IF(ISERROR(G155/$U155),0,G155/$U155)</f>
        <v>0</v>
      </c>
      <c r="Y155" s="202" t="n">
        <f aca="false">IF(ISERROR(H155/$U155),0,H155/$U155)</f>
        <v>0</v>
      </c>
      <c r="Z155" s="202" t="n">
        <f aca="false">IF(ISERROR(I155/$U155),0,I155/$U155)</f>
        <v>0</v>
      </c>
      <c r="AA155" s="202" t="n">
        <f aca="false">IF(ISERROR(J155/$U155),0,J155/$U155)</f>
        <v>0</v>
      </c>
      <c r="AB155" s="199" t="n">
        <f aca="false">SUM(V155:AA155)</f>
        <v>0</v>
      </c>
      <c r="AC155" s="202" t="n">
        <f aca="false">IF(ISERROR(L155/$U155),0,L155/$U155)</f>
        <v>0</v>
      </c>
    </row>
    <row r="156" customFormat="false" ht="19.4" hidden="false" customHeight="false" outlineLevel="0" collapsed="false">
      <c r="A156" s="195" t="s">
        <v>216</v>
      </c>
      <c r="B156" s="116" t="s">
        <v>142</v>
      </c>
      <c r="C156" s="196" t="s">
        <v>365</v>
      </c>
      <c r="D156" s="222" t="s">
        <v>366</v>
      </c>
      <c r="E156" s="198" t="n">
        <v>0</v>
      </c>
      <c r="F156" s="198" t="n">
        <v>135000</v>
      </c>
      <c r="G156" s="198" t="n">
        <v>0</v>
      </c>
      <c r="H156" s="198" t="n">
        <v>0</v>
      </c>
      <c r="I156" s="198" t="n">
        <v>1491750</v>
      </c>
      <c r="J156" s="198" t="n">
        <v>0</v>
      </c>
      <c r="K156" s="199" t="n">
        <f aca="false">SUM(E156:J156)</f>
        <v>1626750</v>
      </c>
      <c r="L156" s="198" t="n">
        <v>3729438671.7</v>
      </c>
      <c r="M156" s="29"/>
      <c r="P156" s="223" t="n">
        <f aca="false">K156/$K$21</f>
        <v>0.000957628115381349</v>
      </c>
      <c r="Q156" s="239" t="n">
        <f aca="false">RANK(P156,$P$78:$P$217)</f>
        <v>24</v>
      </c>
      <c r="R156" s="225" t="n">
        <f aca="false">L156/$L$21</f>
        <v>0.0693374951094017</v>
      </c>
      <c r="S156" s="235" t="n">
        <f aca="false">RANK(R156,$R$78:$R$217)</f>
        <v>5</v>
      </c>
      <c r="U156" s="226" t="n">
        <f aca="false">VLOOKUP(D156,DVactu!$A$2:$D$198,4,0)</f>
        <v>14.1339393987664</v>
      </c>
      <c r="V156" s="202" t="n">
        <f aca="false">IF(ISERROR(E156/$U156),0,E156/$U156)</f>
        <v>0</v>
      </c>
      <c r="W156" s="202" t="n">
        <f aca="false">IF(ISERROR(F156/$U156),0,F156/$U156)</f>
        <v>9551.47720612009</v>
      </c>
      <c r="X156" s="202" t="n">
        <f aca="false">IF(ISERROR(G156/$U156),0,G156/$U156)</f>
        <v>0</v>
      </c>
      <c r="Y156" s="202" t="n">
        <f aca="false">IF(ISERROR(H156/$U156),0,H156/$U156)</f>
        <v>0</v>
      </c>
      <c r="Z156" s="202" t="n">
        <f aca="false">IF(ISERROR(I156/$U156),0,I156/$U156)</f>
        <v>105543.823127627</v>
      </c>
      <c r="AA156" s="202" t="n">
        <f aca="false">IF(ISERROR(J156/$U156),0,J156/$U156)</f>
        <v>0</v>
      </c>
      <c r="AB156" s="199" t="n">
        <f aca="false">SUM(V156:AA156)</f>
        <v>115095.300333747</v>
      </c>
      <c r="AC156" s="202" t="n">
        <f aca="false">IF(ISERROR(L156/$U156),0,L156/$U156)</f>
        <v>263864062.699003</v>
      </c>
    </row>
    <row r="157" customFormat="false" ht="12.8" hidden="false" customHeight="false" outlineLevel="0" collapsed="false">
      <c r="A157" s="195" t="s">
        <v>216</v>
      </c>
      <c r="B157" s="116" t="s">
        <v>142</v>
      </c>
      <c r="C157" s="196" t="s">
        <v>367</v>
      </c>
      <c r="D157" s="222" t="s">
        <v>368</v>
      </c>
      <c r="E157" s="198" t="n">
        <v>0</v>
      </c>
      <c r="F157" s="198" t="n">
        <v>0</v>
      </c>
      <c r="G157" s="198" t="n">
        <v>0</v>
      </c>
      <c r="H157" s="198" t="n">
        <v>0</v>
      </c>
      <c r="I157" s="198" t="n">
        <v>0</v>
      </c>
      <c r="J157" s="198" t="n">
        <v>0</v>
      </c>
      <c r="K157" s="199" t="n">
        <f aca="false">SUM(E157:J157)</f>
        <v>0</v>
      </c>
      <c r="L157" s="198" t="n">
        <v>4187225.73</v>
      </c>
      <c r="M157" s="29"/>
      <c r="P157" s="223" t="n">
        <f aca="false">K157/$K$21</f>
        <v>0</v>
      </c>
      <c r="Q157" s="239" t="n">
        <f aca="false">RANK(P157,$P$78:$P$217)</f>
        <v>42</v>
      </c>
      <c r="R157" s="225" t="n">
        <f aca="false">L157/$L$21</f>
        <v>7.78486440275725E-005</v>
      </c>
      <c r="S157" s="224" t="n">
        <f aca="false">RANK(R157,$R$78:$R$218)</f>
        <v>62</v>
      </c>
      <c r="U157" s="226" t="n">
        <f aca="false">VLOOKUP(D157,DVactu!$A$2:$D$198,4,0)</f>
        <v>14.1339393987664</v>
      </c>
      <c r="V157" s="202" t="n">
        <f aca="false">IF(ISERROR(E157/$U157),0,E157/$U157)</f>
        <v>0</v>
      </c>
      <c r="W157" s="202" t="n">
        <f aca="false">IF(ISERROR(F157/$U157),0,F157/$U157)</f>
        <v>0</v>
      </c>
      <c r="X157" s="202" t="n">
        <f aca="false">IF(ISERROR(G157/$U157),0,G157/$U157)</f>
        <v>0</v>
      </c>
      <c r="Y157" s="202" t="n">
        <f aca="false">IF(ISERROR(H157/$U157),0,H157/$U157)</f>
        <v>0</v>
      </c>
      <c r="Z157" s="202" t="n">
        <f aca="false">IF(ISERROR(I157/$U157),0,I157/$U157)</f>
        <v>0</v>
      </c>
      <c r="AA157" s="202" t="n">
        <f aca="false">IF(ISERROR(J157/$U157),0,J157/$U157)</f>
        <v>0</v>
      </c>
      <c r="AB157" s="199" t="n">
        <f aca="false">SUM(V157:AA157)</f>
        <v>0</v>
      </c>
      <c r="AC157" s="202" t="n">
        <f aca="false">IF(ISERROR(L157/$U157),0,L157/$U157)</f>
        <v>296253.267533145</v>
      </c>
    </row>
    <row r="158" customFormat="false" ht="19.4" hidden="false" customHeight="false" outlineLevel="0" collapsed="false">
      <c r="A158" s="195" t="s">
        <v>216</v>
      </c>
      <c r="B158" s="116" t="s">
        <v>142</v>
      </c>
      <c r="C158" s="196" t="s">
        <v>369</v>
      </c>
      <c r="D158" s="222" t="s">
        <v>370</v>
      </c>
      <c r="E158" s="198" t="n">
        <v>0</v>
      </c>
      <c r="F158" s="198" t="n">
        <v>0</v>
      </c>
      <c r="G158" s="198" t="n">
        <v>0</v>
      </c>
      <c r="H158" s="198" t="n">
        <v>1317200</v>
      </c>
      <c r="I158" s="198" t="n">
        <v>0</v>
      </c>
      <c r="J158" s="198" t="n">
        <v>0</v>
      </c>
      <c r="K158" s="199" t="n">
        <f aca="false">SUM(E158:J158)</f>
        <v>1317200</v>
      </c>
      <c r="L158" s="198" t="n">
        <v>74889073.2</v>
      </c>
      <c r="M158" s="29"/>
      <c r="P158" s="223" t="n">
        <f aca="false">K158/$K$21</f>
        <v>0.000775403567592016</v>
      </c>
      <c r="Q158" s="239" t="n">
        <f aca="false">RANK(P158,$P$78:$P$217)</f>
        <v>26</v>
      </c>
      <c r="R158" s="225" t="n">
        <f aca="false">L158/$L$21</f>
        <v>0.00139233305702428</v>
      </c>
      <c r="S158" s="224" t="n">
        <f aca="false">RANK(R158,$R$78:$R$218)</f>
        <v>27</v>
      </c>
      <c r="U158" s="226" t="n">
        <f aca="false">VLOOKUP(D158,DVactu!$A$2:$D$198,4,0)</f>
        <v>17.9837146326911</v>
      </c>
      <c r="V158" s="202" t="n">
        <f aca="false">IF(ISERROR(E158/$U158),0,E158/$U158)</f>
        <v>0</v>
      </c>
      <c r="W158" s="202" t="n">
        <f aca="false">IF(ISERROR(F158/$U158),0,F158/$U158)</f>
        <v>0</v>
      </c>
      <c r="X158" s="202" t="n">
        <f aca="false">IF(ISERROR(G158/$U158),0,G158/$U158)</f>
        <v>0</v>
      </c>
      <c r="Y158" s="202" t="n">
        <f aca="false">IF(ISERROR(H158/$U158),0,H158/$U158)</f>
        <v>73244.044787364</v>
      </c>
      <c r="Z158" s="202" t="n">
        <f aca="false">IF(ISERROR(I158/$U158),0,I158/$U158)</f>
        <v>0</v>
      </c>
      <c r="AA158" s="202" t="n">
        <f aca="false">IF(ISERROR(J158/$U158),0,J158/$U158)</f>
        <v>0</v>
      </c>
      <c r="AB158" s="199" t="n">
        <f aca="false">SUM(V158:AA158)</f>
        <v>73244.044787364</v>
      </c>
      <c r="AC158" s="202" t="n">
        <f aca="false">IF(ISERROR(L158/$U158),0,L158/$U158)</f>
        <v>4164271.66075386</v>
      </c>
    </row>
    <row r="159" customFormat="false" ht="19.4" hidden="false" customHeight="false" outlineLevel="0" collapsed="false">
      <c r="A159" s="195" t="s">
        <v>216</v>
      </c>
      <c r="B159" s="116" t="s">
        <v>142</v>
      </c>
      <c r="C159" s="196" t="s">
        <v>371</v>
      </c>
      <c r="D159" s="222" t="s">
        <v>372</v>
      </c>
      <c r="E159" s="198" t="n">
        <v>0</v>
      </c>
      <c r="F159" s="198" t="n">
        <v>0</v>
      </c>
      <c r="G159" s="198" t="n">
        <v>0</v>
      </c>
      <c r="H159" s="198" t="n">
        <v>10890</v>
      </c>
      <c r="I159" s="198" t="n">
        <v>0</v>
      </c>
      <c r="J159" s="198" t="n">
        <v>0</v>
      </c>
      <c r="K159" s="199" t="n">
        <f aca="false">SUM(E159:J159)</f>
        <v>10890</v>
      </c>
      <c r="L159" s="198" t="n">
        <v>2738862.31</v>
      </c>
      <c r="M159" s="29"/>
      <c r="P159" s="223" t="n">
        <f aca="false">K159/$K$21</f>
        <v>6.4106778401739E-006</v>
      </c>
      <c r="Q159" s="239" t="n">
        <f aca="false">RANK(P159,$P$78:$P$217)</f>
        <v>41</v>
      </c>
      <c r="R159" s="225" t="n">
        <f aca="false">L159/$L$21</f>
        <v>5.09207601310104E-005</v>
      </c>
      <c r="S159" s="224" t="n">
        <f aca="false">RANK(R159,$R$78:$R$218)</f>
        <v>67</v>
      </c>
      <c r="U159" s="226" t="n">
        <f aca="false">VLOOKUP(D159,DVactu!$A$2:$D$198,4,0)</f>
        <v>10.3850737604984</v>
      </c>
      <c r="V159" s="202" t="n">
        <f aca="false">IF(ISERROR(E159/$U159),0,E159/$U159)</f>
        <v>0</v>
      </c>
      <c r="W159" s="202" t="n">
        <f aca="false">IF(ISERROR(F159/$U159),0,F159/$U159)</f>
        <v>0</v>
      </c>
      <c r="X159" s="202" t="n">
        <f aca="false">IF(ISERROR(G159/$U159),0,G159/$U159)</f>
        <v>0</v>
      </c>
      <c r="Y159" s="202" t="n">
        <f aca="false">IF(ISERROR(H159/$U159),0,H159/$U159)</f>
        <v>1048.62038066809</v>
      </c>
      <c r="Z159" s="202" t="n">
        <f aca="false">IF(ISERROR(I159/$U159),0,I159/$U159)</f>
        <v>0</v>
      </c>
      <c r="AA159" s="202" t="n">
        <f aca="false">IF(ISERROR(J159/$U159),0,J159/$U159)</f>
        <v>0</v>
      </c>
      <c r="AB159" s="199" t="n">
        <f aca="false">SUM(V159:AA159)</f>
        <v>1048.62038066809</v>
      </c>
      <c r="AC159" s="202" t="n">
        <f aca="false">IF(ISERROR(L159/$U159),0,L159/$U159)</f>
        <v>263730.6554738</v>
      </c>
    </row>
    <row r="160" customFormat="false" ht="12.8" hidden="false" customHeight="false" outlineLevel="0" collapsed="false">
      <c r="A160" s="195" t="s">
        <v>216</v>
      </c>
      <c r="B160" s="116" t="s">
        <v>142</v>
      </c>
      <c r="C160" s="196" t="s">
        <v>373</v>
      </c>
      <c r="D160" s="222" t="s">
        <v>374</v>
      </c>
      <c r="E160" s="198" t="n">
        <v>0</v>
      </c>
      <c r="F160" s="198" t="n">
        <v>0</v>
      </c>
      <c r="G160" s="198" t="n">
        <v>0</v>
      </c>
      <c r="H160" s="198" t="n">
        <v>0</v>
      </c>
      <c r="I160" s="198" t="n">
        <v>0</v>
      </c>
      <c r="J160" s="198" t="n">
        <v>0</v>
      </c>
      <c r="K160" s="199" t="n">
        <f aca="false">SUM(E160:J160)</f>
        <v>0</v>
      </c>
      <c r="L160" s="198" t="n">
        <v>1532490.64</v>
      </c>
      <c r="M160" s="29"/>
      <c r="P160" s="223" t="n">
        <f aca="false">K160/$K$21</f>
        <v>0</v>
      </c>
      <c r="Q160" s="239" t="n">
        <f aca="false">RANK(P160,$P$78:$P$217)</f>
        <v>42</v>
      </c>
      <c r="R160" s="225" t="n">
        <f aca="false">L160/$L$21</f>
        <v>2.84919720124443E-005</v>
      </c>
      <c r="S160" s="224" t="n">
        <f aca="false">RANK(R160,$R$78:$R$218)</f>
        <v>71</v>
      </c>
      <c r="U160" s="226" t="e">
        <f aca="false">VLOOKUP(D160,DVactu!$A$2:$D$198,4,0)</f>
        <v>#N/A</v>
      </c>
      <c r="V160" s="202" t="n">
        <f aca="false">IF(ISERROR(E160/$U160),0,E160/$U160)</f>
        <v>0</v>
      </c>
      <c r="W160" s="202" t="n">
        <f aca="false">IF(ISERROR(F160/$U160),0,F160/$U160)</f>
        <v>0</v>
      </c>
      <c r="X160" s="202" t="n">
        <f aca="false">IF(ISERROR(G160/$U160),0,G160/$U160)</f>
        <v>0</v>
      </c>
      <c r="Y160" s="202" t="n">
        <f aca="false">IF(ISERROR(H160/$U160),0,H160/$U160)</f>
        <v>0</v>
      </c>
      <c r="Z160" s="202" t="n">
        <f aca="false">IF(ISERROR(I160/$U160),0,I160/$U160)</f>
        <v>0</v>
      </c>
      <c r="AA160" s="202" t="n">
        <f aca="false">IF(ISERROR(J160/$U160),0,J160/$U160)</f>
        <v>0</v>
      </c>
      <c r="AB160" s="199" t="n">
        <f aca="false">SUM(V160:AA160)</f>
        <v>0</v>
      </c>
      <c r="AC160" s="202" t="n">
        <f aca="false">IF(ISERROR(L160/$U160),0,L160/$U160)</f>
        <v>0</v>
      </c>
    </row>
    <row r="161" customFormat="false" ht="19.4" hidden="false" customHeight="false" outlineLevel="0" collapsed="false">
      <c r="A161" s="195" t="s">
        <v>216</v>
      </c>
      <c r="B161" s="116" t="s">
        <v>142</v>
      </c>
      <c r="C161" s="196" t="s">
        <v>375</v>
      </c>
      <c r="D161" s="222" t="s">
        <v>376</v>
      </c>
      <c r="E161" s="198" t="n">
        <v>0</v>
      </c>
      <c r="F161" s="198" t="n">
        <v>0</v>
      </c>
      <c r="G161" s="198" t="n">
        <v>0</v>
      </c>
      <c r="H161" s="198" t="n">
        <v>0</v>
      </c>
      <c r="I161" s="198" t="n">
        <v>0</v>
      </c>
      <c r="J161" s="198" t="n">
        <v>0</v>
      </c>
      <c r="K161" s="199"/>
      <c r="L161" s="198" t="n">
        <v>0</v>
      </c>
      <c r="M161" s="29"/>
      <c r="P161" s="223" t="n">
        <f aca="false">K161/$K$21</f>
        <v>0</v>
      </c>
      <c r="Q161" s="239" t="n">
        <f aca="false">RANK(P161,$P$78:$P$217)</f>
        <v>42</v>
      </c>
      <c r="R161" s="225" t="n">
        <f aca="false">L161/$L$21</f>
        <v>0</v>
      </c>
      <c r="S161" s="224" t="n">
        <f aca="false">RANK(R161,$R$78:$R$218)</f>
        <v>96</v>
      </c>
      <c r="U161" s="226" t="e">
        <f aca="false">VLOOKUP(D161,DVactu!$A$2:$D$198,4,0)</f>
        <v>#N/A</v>
      </c>
      <c r="V161" s="202" t="n">
        <f aca="false">IF(ISERROR(E161/$U161),0,E161/$U161)</f>
        <v>0</v>
      </c>
      <c r="W161" s="202" t="n">
        <f aca="false">IF(ISERROR(F161/$U161),0,F161/$U161)</f>
        <v>0</v>
      </c>
      <c r="X161" s="202" t="n">
        <f aca="false">IF(ISERROR(G161/$U161),0,G161/$U161)</f>
        <v>0</v>
      </c>
      <c r="Y161" s="202" t="n">
        <f aca="false">IF(ISERROR(H161/$U161),0,H161/$U161)</f>
        <v>0</v>
      </c>
      <c r="Z161" s="202" t="n">
        <f aca="false">IF(ISERROR(I161/$U161),0,I161/$U161)</f>
        <v>0</v>
      </c>
      <c r="AA161" s="202" t="n">
        <f aca="false">IF(ISERROR(J161/$U161),0,J161/$U161)</f>
        <v>0</v>
      </c>
      <c r="AB161" s="199"/>
      <c r="AC161" s="202" t="n">
        <f aca="false">IF(ISERROR(L161/$U161),0,L161/$U161)</f>
        <v>0</v>
      </c>
    </row>
    <row r="162" customFormat="false" ht="12.8" hidden="false" customHeight="false" outlineLevel="0" collapsed="false">
      <c r="A162" s="195" t="s">
        <v>216</v>
      </c>
      <c r="B162" s="116" t="s">
        <v>142</v>
      </c>
      <c r="C162" s="196" t="s">
        <v>377</v>
      </c>
      <c r="D162" s="222" t="s">
        <v>378</v>
      </c>
      <c r="E162" s="198" t="n">
        <v>0</v>
      </c>
      <c r="F162" s="198" t="n">
        <v>0</v>
      </c>
      <c r="G162" s="198" t="n">
        <v>0</v>
      </c>
      <c r="H162" s="198" t="n">
        <v>0</v>
      </c>
      <c r="I162" s="198" t="n">
        <v>0</v>
      </c>
      <c r="J162" s="198" t="n">
        <v>0</v>
      </c>
      <c r="K162" s="199" t="n">
        <f aca="false">SUM(E162:J162)</f>
        <v>0</v>
      </c>
      <c r="L162" s="198" t="n">
        <v>29110000</v>
      </c>
      <c r="M162" s="29"/>
      <c r="P162" s="223" t="n">
        <f aca="false">K162/$K$21</f>
        <v>0</v>
      </c>
      <c r="Q162" s="239" t="n">
        <f aca="false">RANK(P162,$P$78:$P$217)</f>
        <v>42</v>
      </c>
      <c r="R162" s="225" t="n">
        <f aca="false">L162/$L$21</f>
        <v>0.000541211335086689</v>
      </c>
      <c r="S162" s="224" t="n">
        <f aca="false">RANK(R162,$R$78:$R$218)</f>
        <v>37</v>
      </c>
      <c r="U162" s="226" t="n">
        <f aca="false">VLOOKUP(D162,DVactu!$A$2:$D$198,4,0)</f>
        <v>7.7327448749504</v>
      </c>
      <c r="V162" s="202" t="n">
        <f aca="false">IF(ISERROR(E162/$U162),0,E162/$U162)</f>
        <v>0</v>
      </c>
      <c r="W162" s="202" t="n">
        <f aca="false">IF(ISERROR(F162/$U162),0,F162/$U162)</f>
        <v>0</v>
      </c>
      <c r="X162" s="202" t="n">
        <f aca="false">IF(ISERROR(G162/$U162),0,G162/$U162)</f>
        <v>0</v>
      </c>
      <c r="Y162" s="202" t="n">
        <f aca="false">IF(ISERROR(H162/$U162),0,H162/$U162)</f>
        <v>0</v>
      </c>
      <c r="Z162" s="202" t="n">
        <f aca="false">IF(ISERROR(I162/$U162),0,I162/$U162)</f>
        <v>0</v>
      </c>
      <c r="AA162" s="202" t="n">
        <f aca="false">IF(ISERROR(J162/$U162),0,J162/$U162)</f>
        <v>0</v>
      </c>
      <c r="AB162" s="199" t="n">
        <f aca="false">SUM(V162:AA162)</f>
        <v>0</v>
      </c>
      <c r="AC162" s="202" t="n">
        <f aca="false">IF(ISERROR(L162/$U162),0,L162/$U162)</f>
        <v>3764510.59368317</v>
      </c>
    </row>
    <row r="163" customFormat="false" ht="12.8" hidden="false" customHeight="false" outlineLevel="0" collapsed="false">
      <c r="A163" s="195" t="s">
        <v>216</v>
      </c>
      <c r="B163" s="116" t="s">
        <v>142</v>
      </c>
      <c r="C163" s="196" t="s">
        <v>379</v>
      </c>
      <c r="D163" s="222" t="s">
        <v>380</v>
      </c>
      <c r="E163" s="198" t="n">
        <v>0</v>
      </c>
      <c r="F163" s="198" t="n">
        <v>0</v>
      </c>
      <c r="G163" s="198" t="n">
        <v>0</v>
      </c>
      <c r="H163" s="198" t="n">
        <v>0</v>
      </c>
      <c r="I163" s="198" t="n">
        <v>0</v>
      </c>
      <c r="J163" s="198" t="n">
        <v>0</v>
      </c>
      <c r="K163" s="199" t="n">
        <f aca="false">SUM(E163:J163)</f>
        <v>0</v>
      </c>
      <c r="L163" s="198" t="n">
        <v>269600</v>
      </c>
      <c r="M163" s="29"/>
      <c r="P163" s="223" t="n">
        <f aca="false">K163/$K$21</f>
        <v>0</v>
      </c>
      <c r="Q163" s="239" t="n">
        <f aca="false">RANK(P163,$P$78:$P$217)</f>
        <v>42</v>
      </c>
      <c r="R163" s="225" t="n">
        <f aca="false">L163/$L$21</f>
        <v>5.01238666916425E-006</v>
      </c>
      <c r="S163" s="224" t="n">
        <f aca="false">RANK(R163,$R$78:$R$218)</f>
        <v>81</v>
      </c>
      <c r="U163" s="226" t="n">
        <f aca="false">VLOOKUP(D163,DVactu!$A$2:$D$198,4,0)</f>
        <v>14.1339393987664</v>
      </c>
      <c r="V163" s="202" t="n">
        <f aca="false">IF(ISERROR(E163/$U163),0,E163/$U163)</f>
        <v>0</v>
      </c>
      <c r="W163" s="202" t="n">
        <f aca="false">IF(ISERROR(F163/$U163),0,F163/$U163)</f>
        <v>0</v>
      </c>
      <c r="X163" s="202" t="n">
        <f aca="false">IF(ISERROR(G163/$U163),0,G163/$U163)</f>
        <v>0</v>
      </c>
      <c r="Y163" s="202" t="n">
        <f aca="false">IF(ISERROR(H163/$U163),0,H163/$U163)</f>
        <v>0</v>
      </c>
      <c r="Z163" s="202" t="n">
        <f aca="false">IF(ISERROR(I163/$U163),0,I163/$U163)</f>
        <v>0</v>
      </c>
      <c r="AA163" s="202" t="n">
        <f aca="false">IF(ISERROR(J163/$U163),0,J163/$U163)</f>
        <v>0</v>
      </c>
      <c r="AB163" s="199" t="n">
        <f aca="false">SUM(V163:AA163)</f>
        <v>0</v>
      </c>
      <c r="AC163" s="202" t="n">
        <f aca="false">IF(ISERROR(L163/$U163),0,L163/$U163)</f>
        <v>19074.6537390369</v>
      </c>
    </row>
    <row r="164" customFormat="false" ht="19.4" hidden="false" customHeight="false" outlineLevel="0" collapsed="false">
      <c r="A164" s="195" t="s">
        <v>216</v>
      </c>
      <c r="B164" s="116" t="s">
        <v>142</v>
      </c>
      <c r="C164" s="196" t="s">
        <v>381</v>
      </c>
      <c r="D164" s="222" t="s">
        <v>382</v>
      </c>
      <c r="E164" s="198" t="n">
        <v>0</v>
      </c>
      <c r="F164" s="198" t="n">
        <v>0</v>
      </c>
      <c r="G164" s="198" t="n">
        <v>0</v>
      </c>
      <c r="H164" s="198" t="n">
        <v>0</v>
      </c>
      <c r="I164" s="198" t="n">
        <v>0</v>
      </c>
      <c r="J164" s="198" t="n">
        <v>0</v>
      </c>
      <c r="K164" s="199" t="n">
        <f aca="false">SUM(E164:J164)</f>
        <v>0</v>
      </c>
      <c r="L164" s="198" t="n">
        <v>128336741.74</v>
      </c>
      <c r="M164" s="29"/>
      <c r="P164" s="223" t="n">
        <f aca="false">K164/$K$21</f>
        <v>0</v>
      </c>
      <c r="Q164" s="239" t="n">
        <f aca="false">RANK(P164,$P$78:$P$217)</f>
        <v>42</v>
      </c>
      <c r="R164" s="225" t="n">
        <f aca="false">L164/$L$21</f>
        <v>0.00238602883331436</v>
      </c>
      <c r="S164" s="224" t="n">
        <f aca="false">RANK(R164,$R$78:$R$218)</f>
        <v>26</v>
      </c>
      <c r="U164" s="226" t="n">
        <f aca="false">VLOOKUP(D164,DVactu!$A$2:$D$198,4,0)</f>
        <v>17.9837146326911</v>
      </c>
      <c r="V164" s="202" t="n">
        <f aca="false">IF(ISERROR(E164/$U164),0,E164/$U164)</f>
        <v>0</v>
      </c>
      <c r="W164" s="202" t="n">
        <f aca="false">IF(ISERROR(F164/$U164),0,F164/$U164)</f>
        <v>0</v>
      </c>
      <c r="X164" s="202" t="n">
        <f aca="false">IF(ISERROR(G164/$U164),0,G164/$U164)</f>
        <v>0</v>
      </c>
      <c r="Y164" s="202" t="n">
        <f aca="false">IF(ISERROR(H164/$U164),0,H164/$U164)</f>
        <v>0</v>
      </c>
      <c r="Z164" s="202" t="n">
        <f aca="false">IF(ISERROR(I164/$U164),0,I164/$U164)</f>
        <v>0</v>
      </c>
      <c r="AA164" s="202" t="n">
        <f aca="false">IF(ISERROR(J164/$U164),0,J164/$U164)</f>
        <v>0</v>
      </c>
      <c r="AB164" s="199" t="n">
        <f aca="false">SUM(V164:AA164)</f>
        <v>0</v>
      </c>
      <c r="AC164" s="202" t="n">
        <f aca="false">IF(ISERROR(L164/$U164),0,L164/$U164)</f>
        <v>7136275.47818777</v>
      </c>
    </row>
    <row r="165" customFormat="false" ht="12.8" hidden="false" customHeight="false" outlineLevel="0" collapsed="false">
      <c r="A165" s="195" t="s">
        <v>216</v>
      </c>
      <c r="B165" s="116" t="s">
        <v>142</v>
      </c>
      <c r="C165" s="196" t="s">
        <v>383</v>
      </c>
      <c r="D165" s="222" t="s">
        <v>384</v>
      </c>
      <c r="E165" s="198" t="n">
        <v>142200</v>
      </c>
      <c r="F165" s="198" t="n">
        <v>189900</v>
      </c>
      <c r="G165" s="198" t="n">
        <v>374900</v>
      </c>
      <c r="H165" s="198" t="n">
        <v>2209100</v>
      </c>
      <c r="I165" s="198" t="n">
        <v>1358700</v>
      </c>
      <c r="J165" s="198" t="n">
        <v>1931328</v>
      </c>
      <c r="K165" s="199" t="n">
        <f aca="false">SUM(E165:J165)</f>
        <v>6206128</v>
      </c>
      <c r="L165" s="198" t="n">
        <v>135970771</v>
      </c>
      <c r="M165" s="29"/>
      <c r="P165" s="223" t="n">
        <f aca="false">K165/$K$21</f>
        <v>0.00365339644103607</v>
      </c>
      <c r="Q165" s="239" t="n">
        <f aca="false">RANK(P165,$P$78:$P$217)</f>
        <v>16</v>
      </c>
      <c r="R165" s="225" t="n">
        <f aca="false">L165/$L$21</f>
        <v>0.00252796023722695</v>
      </c>
      <c r="S165" s="224" t="n">
        <f aca="false">RANK(R165,$R$78:$R$218)</f>
        <v>25</v>
      </c>
      <c r="U165" s="226" t="n">
        <f aca="false">VLOOKUP(D165,DVactu!$A$2:$D$198,4,0)</f>
        <v>12.652295607854</v>
      </c>
      <c r="V165" s="202" t="n">
        <f aca="false">IF(ISERROR(E165/$U165),0,E165/$U165)</f>
        <v>11239.0671548749</v>
      </c>
      <c r="W165" s="202" t="n">
        <f aca="false">IF(ISERROR(F165/$U165),0,F165/$U165)</f>
        <v>15009.1339853076</v>
      </c>
      <c r="X165" s="202" t="n">
        <f aca="false">IF(ISERROR(G165/$U165),0,G165/$U165)</f>
        <v>29630.9864723109</v>
      </c>
      <c r="Y165" s="202" t="n">
        <f aca="false">IF(ISERROR(H165/$U165),0,H165/$U165)</f>
        <v>174600.726102913</v>
      </c>
      <c r="Z165" s="202" t="n">
        <f aca="false">IF(ISERROR(I165/$U165),0,I165/$U165)</f>
        <v>107387.62688698</v>
      </c>
      <c r="AA165" s="202" t="n">
        <f aca="false">IF(ISERROR(J165/$U165),0,J165/$U165)</f>
        <v>152646.4492974</v>
      </c>
      <c r="AB165" s="199" t="n">
        <f aca="false">SUM(V165:AA165)</f>
        <v>490513.989899786</v>
      </c>
      <c r="AC165" s="202" t="n">
        <f aca="false">IF(ISERROR(L165/$U165),0,L165/$U165)</f>
        <v>10746727.3303032</v>
      </c>
    </row>
    <row r="166" customFormat="false" ht="12.8" hidden="false" customHeight="false" outlineLevel="0" collapsed="false">
      <c r="A166" s="195" t="s">
        <v>216</v>
      </c>
      <c r="B166" s="116" t="s">
        <v>142</v>
      </c>
      <c r="C166" s="196" t="s">
        <v>385</v>
      </c>
      <c r="D166" s="222" t="s">
        <v>386</v>
      </c>
      <c r="E166" s="198" t="n">
        <v>0</v>
      </c>
      <c r="F166" s="198" t="n">
        <v>0</v>
      </c>
      <c r="G166" s="198" t="n">
        <v>0</v>
      </c>
      <c r="H166" s="198" t="n">
        <v>0</v>
      </c>
      <c r="I166" s="198" t="n">
        <v>0</v>
      </c>
      <c r="J166" s="198" t="n">
        <v>0</v>
      </c>
      <c r="K166" s="199" t="n">
        <f aca="false">SUM(E166:J166)</f>
        <v>0</v>
      </c>
      <c r="L166" s="198" t="n">
        <v>569500</v>
      </c>
      <c r="M166" s="29"/>
      <c r="P166" s="223" t="n">
        <f aca="false">K166/$K$21</f>
        <v>0</v>
      </c>
      <c r="Q166" s="239" t="n">
        <f aca="false">RANK(P166,$P$78:$P$217)</f>
        <v>42</v>
      </c>
      <c r="R166" s="225" t="n">
        <f aca="false">L166/$L$21</f>
        <v>1.0588109080449E-005</v>
      </c>
      <c r="S166" s="224" t="n">
        <f aca="false">RANK(R166,$R$78:$R$218)</f>
        <v>78</v>
      </c>
      <c r="U166" s="226" t="e">
        <f aca="false">VLOOKUP(D166,DVactu!$A$2:$D$198,4,0)</f>
        <v>#N/A</v>
      </c>
      <c r="V166" s="202" t="n">
        <f aca="false">IF(ISERROR(E166/$U166),0,E166/$U166)</f>
        <v>0</v>
      </c>
      <c r="W166" s="202" t="n">
        <f aca="false">IF(ISERROR(F166/$U166),0,F166/$U166)</f>
        <v>0</v>
      </c>
      <c r="X166" s="202" t="n">
        <f aca="false">IF(ISERROR(G166/$U166),0,G166/$U166)</f>
        <v>0</v>
      </c>
      <c r="Y166" s="202" t="n">
        <f aca="false">IF(ISERROR(H166/$U166),0,H166/$U166)</f>
        <v>0</v>
      </c>
      <c r="Z166" s="202" t="n">
        <f aca="false">IF(ISERROR(I166/$U166),0,I166/$U166)</f>
        <v>0</v>
      </c>
      <c r="AA166" s="202" t="n">
        <f aca="false">IF(ISERROR(J166/$U166),0,J166/$U166)</f>
        <v>0</v>
      </c>
      <c r="AB166" s="199" t="n">
        <f aca="false">SUM(V166:AA166)</f>
        <v>0</v>
      </c>
      <c r="AC166" s="202" t="n">
        <f aca="false">IF(ISERROR(L166/$U166),0,L166/$U166)</f>
        <v>0</v>
      </c>
    </row>
    <row r="167" customFormat="false" ht="19.4" hidden="false" customHeight="false" outlineLevel="0" collapsed="false">
      <c r="A167" s="195" t="s">
        <v>216</v>
      </c>
      <c r="B167" s="116" t="s">
        <v>142</v>
      </c>
      <c r="C167" s="196" t="s">
        <v>387</v>
      </c>
      <c r="D167" s="222" t="s">
        <v>388</v>
      </c>
      <c r="E167" s="198" t="n">
        <v>0</v>
      </c>
      <c r="F167" s="198" t="n">
        <v>0</v>
      </c>
      <c r="G167" s="198" t="n">
        <v>0</v>
      </c>
      <c r="H167" s="198" t="n">
        <v>0</v>
      </c>
      <c r="I167" s="198" t="n">
        <v>0</v>
      </c>
      <c r="J167" s="198" t="n">
        <v>0</v>
      </c>
      <c r="K167" s="199" t="n">
        <f aca="false">SUM(E167:J167)</f>
        <v>0</v>
      </c>
      <c r="L167" s="198" t="n">
        <v>3948000</v>
      </c>
      <c r="M167" s="29"/>
      <c r="P167" s="223" t="n">
        <f aca="false">K167/$K$21</f>
        <v>0</v>
      </c>
      <c r="Q167" s="239" t="n">
        <f aca="false">RANK(P167,$P$78:$P$217)</f>
        <v>42</v>
      </c>
      <c r="R167" s="225" t="n">
        <f aca="false">L167/$L$21</f>
        <v>7.34009739238147E-005</v>
      </c>
      <c r="S167" s="224" t="n">
        <f aca="false">RANK(R167,$R$78:$R$218)</f>
        <v>63</v>
      </c>
      <c r="U167" s="226" t="n">
        <f aca="false">VLOOKUP(D167,DVactu!$A$2:$D$198,4,0)</f>
        <v>15.0291599470843</v>
      </c>
      <c r="V167" s="202" t="n">
        <f aca="false">IF(ISERROR(E167/$U167),0,E167/$U167)</f>
        <v>0</v>
      </c>
      <c r="W167" s="202" t="n">
        <f aca="false">IF(ISERROR(F167/$U167),0,F167/$U167)</f>
        <v>0</v>
      </c>
      <c r="X167" s="202" t="n">
        <f aca="false">IF(ISERROR(G167/$U167),0,G167/$U167)</f>
        <v>0</v>
      </c>
      <c r="Y167" s="202" t="n">
        <f aca="false">IF(ISERROR(H167/$U167),0,H167/$U167)</f>
        <v>0</v>
      </c>
      <c r="Z167" s="202" t="n">
        <f aca="false">IF(ISERROR(I167/$U167),0,I167/$U167)</f>
        <v>0</v>
      </c>
      <c r="AA167" s="202" t="n">
        <f aca="false">IF(ISERROR(J167/$U167),0,J167/$U167)</f>
        <v>0</v>
      </c>
      <c r="AB167" s="199" t="n">
        <f aca="false">SUM(V167:AA167)</f>
        <v>0</v>
      </c>
      <c r="AC167" s="202" t="n">
        <f aca="false">IF(ISERROR(L167/$U167),0,L167/$U167)</f>
        <v>262689.332863606</v>
      </c>
    </row>
    <row r="168" customFormat="false" ht="19.4" hidden="false" customHeight="false" outlineLevel="0" collapsed="false">
      <c r="A168" s="195" t="s">
        <v>216</v>
      </c>
      <c r="B168" s="116" t="s">
        <v>142</v>
      </c>
      <c r="C168" s="196" t="s">
        <v>389</v>
      </c>
      <c r="D168" s="222" t="s">
        <v>390</v>
      </c>
      <c r="E168" s="198" t="n">
        <v>0</v>
      </c>
      <c r="F168" s="198" t="n">
        <v>0</v>
      </c>
      <c r="G168" s="198" t="n">
        <v>158000</v>
      </c>
      <c r="H168" s="198" t="n">
        <v>0</v>
      </c>
      <c r="I168" s="198" t="n">
        <v>0</v>
      </c>
      <c r="J168" s="198" t="n">
        <v>0</v>
      </c>
      <c r="K168" s="199" t="n">
        <f aca="false">SUM(E168:J168)</f>
        <v>158000</v>
      </c>
      <c r="L168" s="198" t="n">
        <v>28996040</v>
      </c>
      <c r="M168" s="29"/>
      <c r="P168" s="223" t="n">
        <f aca="false">K168/$K$21</f>
        <v>9.30107528693734E-005</v>
      </c>
      <c r="Q168" s="239" t="n">
        <f aca="false">RANK(P168,$P$78:$P$217)</f>
        <v>36</v>
      </c>
      <c r="R168" s="225" t="n">
        <f aca="false">L168/$L$21</f>
        <v>0.000539092597754278</v>
      </c>
      <c r="S168" s="224" t="n">
        <f aca="false">RANK(R168,$R$78:$R$218)</f>
        <v>38</v>
      </c>
      <c r="U168" s="226" t="n">
        <f aca="false">VLOOKUP(D168,DVactu!$A$2:$D$198,4,0)</f>
        <v>12.652295607854</v>
      </c>
      <c r="V168" s="202" t="n">
        <f aca="false">IF(ISERROR(E168/$U168),0,E168/$U168)</f>
        <v>0</v>
      </c>
      <c r="W168" s="202" t="n">
        <f aca="false">IF(ISERROR(F168/$U168),0,F168/$U168)</f>
        <v>0</v>
      </c>
      <c r="X168" s="202" t="n">
        <f aca="false">IF(ISERROR(G168/$U168),0,G168/$U168)</f>
        <v>12487.8523943055</v>
      </c>
      <c r="Y168" s="202" t="n">
        <f aca="false">IF(ISERROR(H168/$U168),0,H168/$U168)</f>
        <v>0</v>
      </c>
      <c r="Z168" s="202" t="n">
        <f aca="false">IF(ISERROR(I168/$U168),0,I168/$U168)</f>
        <v>0</v>
      </c>
      <c r="AA168" s="202" t="n">
        <f aca="false">IF(ISERROR(J168/$U168),0,J168/$U168)</f>
        <v>0</v>
      </c>
      <c r="AB168" s="199" t="n">
        <f aca="false">SUM(V168:AA168)</f>
        <v>12487.8523943055</v>
      </c>
      <c r="AC168" s="202" t="n">
        <f aca="false">IF(ISERROR(L168/$U168),0,L168/$U168)</f>
        <v>2291761.18695808</v>
      </c>
    </row>
    <row r="169" customFormat="false" ht="19.4" hidden="false" customHeight="false" outlineLevel="0" collapsed="false">
      <c r="A169" s="195" t="s">
        <v>216</v>
      </c>
      <c r="B169" s="116" t="s">
        <v>142</v>
      </c>
      <c r="C169" s="196" t="s">
        <v>391</v>
      </c>
      <c r="D169" s="222" t="s">
        <v>392</v>
      </c>
      <c r="E169" s="198" t="n">
        <v>0</v>
      </c>
      <c r="F169" s="198" t="n">
        <v>0</v>
      </c>
      <c r="G169" s="198" t="n">
        <v>108960</v>
      </c>
      <c r="H169" s="198" t="n">
        <v>316404</v>
      </c>
      <c r="I169" s="198" t="n">
        <v>0</v>
      </c>
      <c r="J169" s="198" t="n">
        <v>20660</v>
      </c>
      <c r="K169" s="199" t="n">
        <f aca="false">SUM(E169:J169)</f>
        <v>446024</v>
      </c>
      <c r="L169" s="198" t="n">
        <v>9255740.4</v>
      </c>
      <c r="M169" s="29"/>
      <c r="P169" s="223" t="n">
        <f aca="false">K169/$K$21</f>
        <v>0.00026256346859373</v>
      </c>
      <c r="Q169" s="239" t="n">
        <f aca="false">RANK(P169,$P$78:$P$217)</f>
        <v>31</v>
      </c>
      <c r="R169" s="225" t="n">
        <f aca="false">L169/$L$21</f>
        <v>0.000172082157990375</v>
      </c>
      <c r="S169" s="224" t="n">
        <f aca="false">RANK(R169,$R$78:$R$218)</f>
        <v>48</v>
      </c>
      <c r="U169" s="226" t="n">
        <f aca="false">VLOOKUP(D169,DVactu!$A$2:$D$198,4,0)</f>
        <v>12.1183874321681</v>
      </c>
      <c r="V169" s="202" t="n">
        <f aca="false">IF(ISERROR(E169/$U169),0,E169/$U169)</f>
        <v>0</v>
      </c>
      <c r="W169" s="202" t="n">
        <f aca="false">IF(ISERROR(F169/$U169),0,F169/$U169)</f>
        <v>0</v>
      </c>
      <c r="X169" s="202" t="n">
        <f aca="false">IF(ISERROR(G169/$U169),0,G169/$U169)</f>
        <v>8991.29530310007</v>
      </c>
      <c r="Y169" s="202" t="n">
        <f aca="false">IF(ISERROR(H169/$U169),0,H169/$U169)</f>
        <v>26109.4144555991</v>
      </c>
      <c r="Z169" s="202" t="n">
        <f aca="false">IF(ISERROR(I169/$U169),0,I169/$U169)</f>
        <v>0</v>
      </c>
      <c r="AA169" s="202" t="n">
        <f aca="false">IF(ISERROR(J169/$U169),0,J169/$U169)</f>
        <v>1704.84729223612</v>
      </c>
      <c r="AB169" s="199" t="n">
        <f aca="false">SUM(V169:AA169)</f>
        <v>36805.5570509353</v>
      </c>
      <c r="AC169" s="202" t="n">
        <f aca="false">IF(ISERROR(L169/$U169),0,L169/$U169)</f>
        <v>763776.571083275</v>
      </c>
    </row>
    <row r="170" customFormat="false" ht="12.8" hidden="false" customHeight="false" outlineLevel="0" collapsed="false">
      <c r="A170" s="195" t="s">
        <v>216</v>
      </c>
      <c r="B170" s="116" t="s">
        <v>142</v>
      </c>
      <c r="C170" s="196" t="s">
        <v>393</v>
      </c>
      <c r="D170" s="222" t="s">
        <v>394</v>
      </c>
      <c r="E170" s="198" t="n">
        <v>0</v>
      </c>
      <c r="F170" s="198" t="n">
        <v>0</v>
      </c>
      <c r="G170" s="198" t="n">
        <v>0</v>
      </c>
      <c r="H170" s="198" t="n">
        <v>0</v>
      </c>
      <c r="I170" s="198" t="n">
        <v>0</v>
      </c>
      <c r="J170" s="198" t="n">
        <v>0</v>
      </c>
      <c r="K170" s="199" t="n">
        <f aca="false">SUM(E170:J170)</f>
        <v>0</v>
      </c>
      <c r="L170" s="198" t="n">
        <v>74100</v>
      </c>
      <c r="M170" s="29"/>
      <c r="P170" s="223" t="n">
        <f aca="false">K170/$K$21</f>
        <v>0</v>
      </c>
      <c r="Q170" s="239" t="n">
        <f aca="false">RANK(P170,$P$78:$P$217)</f>
        <v>42</v>
      </c>
      <c r="R170" s="225" t="n">
        <f aca="false">L170/$L$21</f>
        <v>1.37766265647282E-006</v>
      </c>
      <c r="S170" s="224" t="n">
        <f aca="false">RANK(R170,$R$78:$R$218)</f>
        <v>89</v>
      </c>
      <c r="U170" s="226" t="n">
        <f aca="false">VLOOKUP(D170,DVactu!$A$2:$D$198,4,0)</f>
        <v>12.652295607854</v>
      </c>
      <c r="V170" s="202" t="n">
        <f aca="false">IF(ISERROR(E170/$U170),0,E170/$U170)</f>
        <v>0</v>
      </c>
      <c r="W170" s="202" t="n">
        <f aca="false">IF(ISERROR(F170/$U170),0,F170/$U170)</f>
        <v>0</v>
      </c>
      <c r="X170" s="202" t="n">
        <f aca="false">IF(ISERROR(G170/$U170),0,G170/$U170)</f>
        <v>0</v>
      </c>
      <c r="Y170" s="202" t="n">
        <f aca="false">IF(ISERROR(H170/$U170),0,H170/$U170)</f>
        <v>0</v>
      </c>
      <c r="Z170" s="202" t="n">
        <f aca="false">IF(ISERROR(I170/$U170),0,I170/$U170)</f>
        <v>0</v>
      </c>
      <c r="AA170" s="202" t="n">
        <f aca="false">IF(ISERROR(J170/$U170),0,J170/$U170)</f>
        <v>0</v>
      </c>
      <c r="AB170" s="199" t="n">
        <f aca="false">SUM(V170:AA170)</f>
        <v>0</v>
      </c>
      <c r="AC170" s="202" t="n">
        <f aca="false">IF(ISERROR(L170/$U170),0,L170/$U170)</f>
        <v>5856.64469884832</v>
      </c>
    </row>
    <row r="171" customFormat="false" ht="19.4" hidden="false" customHeight="false" outlineLevel="0" collapsed="false">
      <c r="A171" s="195" t="s">
        <v>216</v>
      </c>
      <c r="B171" s="116" t="s">
        <v>142</v>
      </c>
      <c r="C171" s="196" t="s">
        <v>395</v>
      </c>
      <c r="D171" s="222" t="s">
        <v>396</v>
      </c>
      <c r="E171" s="198" t="n">
        <v>0</v>
      </c>
      <c r="F171" s="198" t="n">
        <v>0</v>
      </c>
      <c r="G171" s="198" t="n">
        <v>0</v>
      </c>
      <c r="H171" s="198" t="n">
        <v>0</v>
      </c>
      <c r="I171" s="198" t="n">
        <v>0</v>
      </c>
      <c r="J171" s="198" t="n">
        <v>0</v>
      </c>
      <c r="K171" s="199" t="n">
        <f aca="false">SUM(E171:J171)</f>
        <v>0</v>
      </c>
      <c r="L171" s="198" t="n">
        <v>18020</v>
      </c>
      <c r="M171" s="29"/>
      <c r="P171" s="223" t="n">
        <f aca="false">K171/$K$21</f>
        <v>0</v>
      </c>
      <c r="Q171" s="239" t="n">
        <f aca="false">RANK(P171,$P$78:$P$217)</f>
        <v>42</v>
      </c>
      <c r="R171" s="225" t="n">
        <f aca="false">L171/$L$21</f>
        <v>3.35026735082863E-007</v>
      </c>
      <c r="S171" s="224" t="n">
        <f aca="false">RANK(R171,$R$78:$R$218)</f>
        <v>92</v>
      </c>
      <c r="U171" s="226" t="e">
        <f aca="false">VLOOKUP(D171,DVactu!$A$2:$D$198,4,0)</f>
        <v>#N/A</v>
      </c>
      <c r="V171" s="202" t="n">
        <f aca="false">IF(ISERROR(E171/$U171),0,E171/$U171)</f>
        <v>0</v>
      </c>
      <c r="W171" s="202" t="n">
        <f aca="false">IF(ISERROR(F171/$U171),0,F171/$U171)</f>
        <v>0</v>
      </c>
      <c r="X171" s="202" t="n">
        <f aca="false">IF(ISERROR(G171/$U171),0,G171/$U171)</f>
        <v>0</v>
      </c>
      <c r="Y171" s="202" t="n">
        <f aca="false">IF(ISERROR(H171/$U171),0,H171/$U171)</f>
        <v>0</v>
      </c>
      <c r="Z171" s="202" t="n">
        <f aca="false">IF(ISERROR(I171/$U171),0,I171/$U171)</f>
        <v>0</v>
      </c>
      <c r="AA171" s="202" t="n">
        <f aca="false">IF(ISERROR(J171/$U171),0,J171/$U171)</f>
        <v>0</v>
      </c>
      <c r="AB171" s="199" t="n">
        <f aca="false">SUM(V171:AA171)</f>
        <v>0</v>
      </c>
      <c r="AC171" s="202" t="n">
        <f aca="false">IF(ISERROR(L171/$U171),0,L171/$U171)</f>
        <v>0</v>
      </c>
    </row>
    <row r="172" customFormat="false" ht="12.8" hidden="false" customHeight="false" outlineLevel="0" collapsed="false">
      <c r="A172" s="195" t="s">
        <v>216</v>
      </c>
      <c r="B172" s="116" t="s">
        <v>142</v>
      </c>
      <c r="C172" s="196" t="s">
        <v>397</v>
      </c>
      <c r="D172" s="222" t="s">
        <v>398</v>
      </c>
      <c r="E172" s="198" t="n">
        <v>0</v>
      </c>
      <c r="F172" s="198" t="n">
        <v>0</v>
      </c>
      <c r="G172" s="198" t="n">
        <v>0</v>
      </c>
      <c r="H172" s="198" t="n">
        <v>0</v>
      </c>
      <c r="I172" s="198" t="n">
        <v>37759400</v>
      </c>
      <c r="J172" s="198" t="n">
        <v>0</v>
      </c>
      <c r="K172" s="199" t="n">
        <f aca="false">SUM(E172:J172)</f>
        <v>37759400</v>
      </c>
      <c r="L172" s="198" t="n">
        <v>1207624117.17</v>
      </c>
      <c r="M172" s="29"/>
      <c r="P172" s="223" t="n">
        <f aca="false">K172/$K$21</f>
        <v>0.0222280393790874</v>
      </c>
      <c r="Q172" s="239" t="n">
        <f aca="false">RANK(P172,$P$78:$P$217)</f>
        <v>11</v>
      </c>
      <c r="R172" s="225" t="n">
        <f aca="false">L172/$L$21</f>
        <v>0.0224520735395555</v>
      </c>
      <c r="S172" s="224" t="n">
        <f aca="false">RANK(R172,$R$78:$R$218)</f>
        <v>11</v>
      </c>
      <c r="U172" s="226" t="n">
        <f aca="false">VLOOKUP(D172,DVactu!$A$2:$D$198,4,0)</f>
        <v>14.1339393987664</v>
      </c>
      <c r="V172" s="202" t="n">
        <f aca="false">IF(ISERROR(E172/$U172),0,E172/$U172)</f>
        <v>0</v>
      </c>
      <c r="W172" s="202" t="n">
        <f aca="false">IF(ISERROR(F172/$U172),0,F172/$U172)</f>
        <v>0</v>
      </c>
      <c r="X172" s="202" t="n">
        <f aca="false">IF(ISERROR(G172/$U172),0,G172/$U172)</f>
        <v>0</v>
      </c>
      <c r="Y172" s="202" t="n">
        <f aca="false">IF(ISERROR(H172/$U172),0,H172/$U172)</f>
        <v>0</v>
      </c>
      <c r="Z172" s="202" t="n">
        <f aca="false">IF(ISERROR(I172/$U172),0,I172/$U172)</f>
        <v>2671541.09938349</v>
      </c>
      <c r="AA172" s="202" t="n">
        <f aca="false">IF(ISERROR(J172/$U172),0,J172/$U172)</f>
        <v>0</v>
      </c>
      <c r="AB172" s="199" t="n">
        <f aca="false">SUM(V172:AA172)</f>
        <v>2671541.09938349</v>
      </c>
      <c r="AC172" s="202" t="n">
        <f aca="false">IF(ISERROR(L172/$U172),0,L172/$U172)</f>
        <v>85441438.7311864</v>
      </c>
    </row>
    <row r="173" customFormat="false" ht="12.8" hidden="false" customHeight="false" outlineLevel="0" collapsed="false">
      <c r="A173" s="195" t="s">
        <v>216</v>
      </c>
      <c r="B173" s="116" t="s">
        <v>142</v>
      </c>
      <c r="C173" s="196" t="s">
        <v>399</v>
      </c>
      <c r="D173" s="222" t="s">
        <v>400</v>
      </c>
      <c r="E173" s="198" t="n">
        <v>0</v>
      </c>
      <c r="F173" s="198" t="n">
        <v>0</v>
      </c>
      <c r="G173" s="198" t="n">
        <v>0</v>
      </c>
      <c r="H173" s="198" t="n">
        <v>0</v>
      </c>
      <c r="I173" s="198" t="n">
        <v>0</v>
      </c>
      <c r="J173" s="198" t="n">
        <v>0</v>
      </c>
      <c r="K173" s="199"/>
      <c r="L173" s="198" t="n">
        <v>0</v>
      </c>
      <c r="M173" s="29"/>
      <c r="P173" s="223" t="n">
        <f aca="false">K173/$K$21</f>
        <v>0</v>
      </c>
      <c r="Q173" s="239" t="n">
        <f aca="false">RANK(P173,$P$78:$P$217)</f>
        <v>42</v>
      </c>
      <c r="R173" s="225" t="n">
        <f aca="false">L173/$L$21</f>
        <v>0</v>
      </c>
      <c r="S173" s="224" t="n">
        <f aca="false">RANK(R173,$R$78:$R$218)</f>
        <v>96</v>
      </c>
      <c r="U173" s="226" t="e">
        <f aca="false">VLOOKUP(D173,DVactu!$A$2:$D$198,4,0)</f>
        <v>#N/A</v>
      </c>
      <c r="V173" s="202" t="n">
        <f aca="false">IF(ISERROR(E173/$U173),0,E173/$U173)</f>
        <v>0</v>
      </c>
      <c r="W173" s="202" t="n">
        <f aca="false">IF(ISERROR(F173/$U173),0,F173/$U173)</f>
        <v>0</v>
      </c>
      <c r="X173" s="202" t="n">
        <f aca="false">IF(ISERROR(G173/$U173),0,G173/$U173)</f>
        <v>0</v>
      </c>
      <c r="Y173" s="202" t="n">
        <f aca="false">IF(ISERROR(H173/$U173),0,H173/$U173)</f>
        <v>0</v>
      </c>
      <c r="Z173" s="202" t="n">
        <f aca="false">IF(ISERROR(I173/$U173),0,I173/$U173)</f>
        <v>0</v>
      </c>
      <c r="AA173" s="202" t="n">
        <f aca="false">IF(ISERROR(J173/$U173),0,J173/$U173)</f>
        <v>0</v>
      </c>
      <c r="AB173" s="199"/>
      <c r="AC173" s="202" t="n">
        <f aca="false">IF(ISERROR(L173/$U173),0,L173/$U173)</f>
        <v>0</v>
      </c>
    </row>
    <row r="174" customFormat="false" ht="29.1" hidden="false" customHeight="false" outlineLevel="0" collapsed="false">
      <c r="A174" s="195" t="s">
        <v>216</v>
      </c>
      <c r="B174" s="116" t="s">
        <v>142</v>
      </c>
      <c r="C174" s="196" t="s">
        <v>401</v>
      </c>
      <c r="D174" s="222" t="s">
        <v>402</v>
      </c>
      <c r="E174" s="198" t="n">
        <v>0</v>
      </c>
      <c r="F174" s="198" t="n">
        <v>0</v>
      </c>
      <c r="G174" s="198" t="n">
        <v>0</v>
      </c>
      <c r="H174" s="198" t="n">
        <v>0</v>
      </c>
      <c r="I174" s="198" t="n">
        <v>0</v>
      </c>
      <c r="J174" s="198" t="n">
        <v>0</v>
      </c>
      <c r="K174" s="199"/>
      <c r="L174" s="198" t="n">
        <v>0</v>
      </c>
      <c r="M174" s="29"/>
      <c r="P174" s="223" t="n">
        <f aca="false">K174/$K$21</f>
        <v>0</v>
      </c>
      <c r="Q174" s="239" t="n">
        <f aca="false">RANK(P174,$P$78:$P$217)</f>
        <v>42</v>
      </c>
      <c r="R174" s="225" t="n">
        <f aca="false">L174/$L$21</f>
        <v>0</v>
      </c>
      <c r="S174" s="224" t="n">
        <f aca="false">RANK(R174,$R$78:$R$218)</f>
        <v>96</v>
      </c>
      <c r="U174" s="226" t="e">
        <f aca="false">VLOOKUP(D174,DVactu!$A$2:$D$198,4,0)</f>
        <v>#N/A</v>
      </c>
      <c r="V174" s="202" t="n">
        <f aca="false">IF(ISERROR(E174/$U174),0,E174/$U174)</f>
        <v>0</v>
      </c>
      <c r="W174" s="202" t="n">
        <f aca="false">IF(ISERROR(F174/$U174),0,F174/$U174)</f>
        <v>0</v>
      </c>
      <c r="X174" s="202" t="n">
        <f aca="false">IF(ISERROR(G174/$U174),0,G174/$U174)</f>
        <v>0</v>
      </c>
      <c r="Y174" s="202" t="n">
        <f aca="false">IF(ISERROR(H174/$U174),0,H174/$U174)</f>
        <v>0</v>
      </c>
      <c r="Z174" s="202" t="n">
        <f aca="false">IF(ISERROR(I174/$U174),0,I174/$U174)</f>
        <v>0</v>
      </c>
      <c r="AA174" s="202" t="n">
        <f aca="false">IF(ISERROR(J174/$U174),0,J174/$U174)</f>
        <v>0</v>
      </c>
      <c r="AB174" s="199"/>
      <c r="AC174" s="202" t="n">
        <f aca="false">IF(ISERROR(L174/$U174),0,L174/$U174)</f>
        <v>0</v>
      </c>
    </row>
    <row r="175" customFormat="false" ht="12.8" hidden="false" customHeight="false" outlineLevel="0" collapsed="false">
      <c r="A175" s="195" t="s">
        <v>216</v>
      </c>
      <c r="B175" s="116" t="s">
        <v>142</v>
      </c>
      <c r="C175" s="196" t="s">
        <v>403</v>
      </c>
      <c r="D175" s="222" t="s">
        <v>404</v>
      </c>
      <c r="E175" s="198" t="n">
        <v>0</v>
      </c>
      <c r="F175" s="198" t="n">
        <v>0</v>
      </c>
      <c r="G175" s="198" t="n">
        <v>0</v>
      </c>
      <c r="H175" s="198" t="n">
        <v>0</v>
      </c>
      <c r="I175" s="198" t="n">
        <v>0</v>
      </c>
      <c r="J175" s="198" t="n">
        <v>0</v>
      </c>
      <c r="K175" s="199" t="n">
        <f aca="false">SUM(E175:J175)</f>
        <v>0</v>
      </c>
      <c r="L175" s="198" t="n">
        <v>0</v>
      </c>
      <c r="M175" s="29"/>
      <c r="P175" s="223" t="n">
        <f aca="false">K175/$K$21</f>
        <v>0</v>
      </c>
      <c r="Q175" s="239" t="n">
        <f aca="false">RANK(P175,$P$78:$P$217)</f>
        <v>42</v>
      </c>
      <c r="R175" s="225" t="n">
        <f aca="false">L175/$L$21</f>
        <v>0</v>
      </c>
      <c r="S175" s="224" t="n">
        <f aca="false">RANK(R175,$R$78:$R$218)</f>
        <v>96</v>
      </c>
      <c r="U175" s="226" t="e">
        <f aca="false">VLOOKUP(D177,DVactu!$A$2:$D$198,4,0)</f>
        <v>#N/A</v>
      </c>
      <c r="V175" s="202" t="n">
        <f aca="false">IF(ISERROR(E175/$U175),0,E175/$U175)</f>
        <v>0</v>
      </c>
      <c r="W175" s="202" t="n">
        <f aca="false">IF(ISERROR(F175/$U175),0,F175/$U175)</f>
        <v>0</v>
      </c>
      <c r="X175" s="202" t="n">
        <f aca="false">IF(ISERROR(G175/$U175),0,G175/$U175)</f>
        <v>0</v>
      </c>
      <c r="Y175" s="202" t="n">
        <f aca="false">IF(ISERROR(H175/$U175),0,H175/$U175)</f>
        <v>0</v>
      </c>
      <c r="Z175" s="202" t="n">
        <f aca="false">IF(ISERROR(I175/$U175),0,I175/$U175)</f>
        <v>0</v>
      </c>
      <c r="AA175" s="202" t="n">
        <f aca="false">IF(ISERROR(J175/$U175),0,J175/$U175)</f>
        <v>0</v>
      </c>
      <c r="AB175" s="199" t="n">
        <f aca="false">SUM(V175:AA175)</f>
        <v>0</v>
      </c>
      <c r="AC175" s="202" t="n">
        <f aca="false">IF(ISERROR(L175/$U175),0,L175/$U175)</f>
        <v>0</v>
      </c>
    </row>
    <row r="176" customFormat="false" ht="12.8" hidden="false" customHeight="false" outlineLevel="0" collapsed="false">
      <c r="A176" s="195" t="s">
        <v>216</v>
      </c>
      <c r="B176" s="116" t="s">
        <v>142</v>
      </c>
      <c r="C176" s="196" t="s">
        <v>405</v>
      </c>
      <c r="D176" s="222" t="s">
        <v>406</v>
      </c>
      <c r="E176" s="198" t="n">
        <v>0</v>
      </c>
      <c r="F176" s="198" t="n">
        <v>0</v>
      </c>
      <c r="G176" s="198" t="n">
        <v>0</v>
      </c>
      <c r="H176" s="198" t="n">
        <v>0</v>
      </c>
      <c r="I176" s="198" t="n">
        <v>0</v>
      </c>
      <c r="J176" s="198" t="n">
        <v>0</v>
      </c>
      <c r="K176" s="199"/>
      <c r="L176" s="198" t="n">
        <v>0</v>
      </c>
      <c r="M176" s="29"/>
      <c r="P176" s="223"/>
      <c r="Q176" s="239"/>
      <c r="R176" s="225"/>
      <c r="S176" s="224"/>
      <c r="U176" s="226"/>
      <c r="V176" s="202"/>
      <c r="W176" s="202"/>
      <c r="X176" s="202"/>
      <c r="Y176" s="202"/>
      <c r="Z176" s="202"/>
      <c r="AA176" s="202"/>
      <c r="AB176" s="199"/>
      <c r="AC176" s="202"/>
    </row>
    <row r="177" customFormat="false" ht="12.8" hidden="false" customHeight="false" outlineLevel="0" collapsed="false">
      <c r="A177" s="195" t="s">
        <v>216</v>
      </c>
      <c r="B177" s="116" t="s">
        <v>142</v>
      </c>
      <c r="C177" s="196" t="s">
        <v>343</v>
      </c>
      <c r="D177" s="222" t="s">
        <v>409</v>
      </c>
      <c r="E177" s="198" t="n">
        <v>0</v>
      </c>
      <c r="F177" s="198" t="n">
        <v>2400</v>
      </c>
      <c r="G177" s="198" t="n">
        <v>0</v>
      </c>
      <c r="H177" s="198" t="n">
        <v>0</v>
      </c>
      <c r="I177" s="198" t="n">
        <v>0</v>
      </c>
      <c r="J177" s="198" t="n">
        <v>0</v>
      </c>
      <c r="K177" s="199"/>
      <c r="L177" s="198" t="n">
        <v>437430</v>
      </c>
      <c r="M177" s="29"/>
      <c r="P177" s="223"/>
      <c r="Q177" s="239"/>
      <c r="R177" s="225"/>
      <c r="S177" s="224"/>
      <c r="U177" s="226"/>
      <c r="V177" s="202"/>
      <c r="W177" s="202"/>
      <c r="X177" s="202"/>
      <c r="Y177" s="202"/>
      <c r="Z177" s="202"/>
      <c r="AA177" s="202"/>
      <c r="AB177" s="199"/>
      <c r="AC177" s="202"/>
    </row>
    <row r="178" customFormat="false" ht="19.4" hidden="false" customHeight="false" outlineLevel="0" collapsed="false">
      <c r="A178" s="195" t="s">
        <v>216</v>
      </c>
      <c r="B178" s="116" t="s">
        <v>142</v>
      </c>
      <c r="C178" s="196" t="s">
        <v>410</v>
      </c>
      <c r="D178" s="222" t="s">
        <v>411</v>
      </c>
      <c r="E178" s="198" t="n">
        <v>0</v>
      </c>
      <c r="F178" s="198" t="n">
        <v>0</v>
      </c>
      <c r="G178" s="198" t="n">
        <v>0</v>
      </c>
      <c r="H178" s="198" t="n">
        <v>0</v>
      </c>
      <c r="I178" s="198" t="n">
        <v>0</v>
      </c>
      <c r="J178" s="198" t="n">
        <v>0</v>
      </c>
      <c r="K178" s="199" t="n">
        <f aca="false">SUM(E178:J178)</f>
        <v>0</v>
      </c>
      <c r="L178" s="198" t="n">
        <v>1118400</v>
      </c>
      <c r="M178" s="29"/>
      <c r="P178" s="223" t="n">
        <f aca="false">K178/$K$21</f>
        <v>0</v>
      </c>
      <c r="Q178" s="239" t="n">
        <f aca="false">RANK(P178,$P$78:$P$217)</f>
        <v>42</v>
      </c>
      <c r="R178" s="225" t="n">
        <f aca="false">L178/$L$21</f>
        <v>2.07932242240107E-005</v>
      </c>
      <c r="S178" s="224" t="n">
        <f aca="false">RANK(R178,$R$78:$R$218)</f>
        <v>74</v>
      </c>
      <c r="U178" s="226" t="e">
        <f aca="false">VLOOKUP(D178,DVactu!$A$2:$D$198,4,0)</f>
        <v>#N/A</v>
      </c>
      <c r="V178" s="202" t="n">
        <f aca="false">IF(ISERROR(E178/$U178),0,E178/$U178)</f>
        <v>0</v>
      </c>
      <c r="W178" s="202" t="n">
        <f aca="false">IF(ISERROR(F178/$U178),0,F178/$U178)</f>
        <v>0</v>
      </c>
      <c r="X178" s="202" t="n">
        <f aca="false">IF(ISERROR(G178/$U178),0,G178/$U178)</f>
        <v>0</v>
      </c>
      <c r="Y178" s="202" t="n">
        <f aca="false">IF(ISERROR(H178/$U178),0,H178/$U178)</f>
        <v>0</v>
      </c>
      <c r="Z178" s="202" t="n">
        <f aca="false">IF(ISERROR(I178/$U178),0,I178/$U178)</f>
        <v>0</v>
      </c>
      <c r="AA178" s="202" t="n">
        <f aca="false">IF(ISERROR(J178/$U178),0,J178/$U178)</f>
        <v>0</v>
      </c>
      <c r="AB178" s="199" t="n">
        <f aca="false">SUM(V178:AA178)</f>
        <v>0</v>
      </c>
      <c r="AC178" s="202" t="n">
        <f aca="false">IF(ISERROR(L178/$U178),0,L178/$U178)</f>
        <v>0</v>
      </c>
    </row>
    <row r="179" customFormat="false" ht="19.4" hidden="false" customHeight="false" outlineLevel="0" collapsed="false">
      <c r="A179" s="195" t="s">
        <v>216</v>
      </c>
      <c r="B179" s="116" t="s">
        <v>142</v>
      </c>
      <c r="C179" s="196" t="s">
        <v>412</v>
      </c>
      <c r="D179" s="222" t="s">
        <v>413</v>
      </c>
      <c r="E179" s="198" t="n">
        <v>0</v>
      </c>
      <c r="F179" s="198" t="n">
        <v>0</v>
      </c>
      <c r="G179" s="198" t="n">
        <v>0</v>
      </c>
      <c r="H179" s="198" t="n">
        <v>0</v>
      </c>
      <c r="I179" s="198" t="n">
        <v>0</v>
      </c>
      <c r="J179" s="198" t="n">
        <v>0</v>
      </c>
      <c r="K179" s="199" t="n">
        <f aca="false">SUM(E179:J179)</f>
        <v>0</v>
      </c>
      <c r="L179" s="198" t="n">
        <v>4927000</v>
      </c>
      <c r="M179" s="29"/>
      <c r="P179" s="223" t="n">
        <f aca="false">K179/$K$21</f>
        <v>0</v>
      </c>
      <c r="Q179" s="239" t="n">
        <f aca="false">RANK(P179,$P$78:$P$217)</f>
        <v>42</v>
      </c>
      <c r="R179" s="225" t="n">
        <f aca="false">L179/$L$21</f>
        <v>9.16024818952977E-005</v>
      </c>
      <c r="S179" s="224" t="n">
        <f aca="false">RANK(R179,$R$78:$R$218)</f>
        <v>60</v>
      </c>
      <c r="U179" s="226" t="e">
        <f aca="false">VLOOKUP(D179,DVactu!$A$2:$D$198,4,0)</f>
        <v>#N/A</v>
      </c>
      <c r="V179" s="202" t="n">
        <f aca="false">IF(ISERROR(E179/$U179),0,E179/$U179)</f>
        <v>0</v>
      </c>
      <c r="W179" s="202" t="n">
        <f aca="false">IF(ISERROR(F179/$U179),0,F179/$U179)</f>
        <v>0</v>
      </c>
      <c r="X179" s="202" t="n">
        <f aca="false">IF(ISERROR(G179/$U179),0,G179/$U179)</f>
        <v>0</v>
      </c>
      <c r="Y179" s="202" t="n">
        <f aca="false">IF(ISERROR(H179/$U179),0,H179/$U179)</f>
        <v>0</v>
      </c>
      <c r="Z179" s="202" t="n">
        <f aca="false">IF(ISERROR(I179/$U179),0,I179/$U179)</f>
        <v>0</v>
      </c>
      <c r="AA179" s="202" t="n">
        <f aca="false">IF(ISERROR(J179/$U179),0,J179/$U179)</f>
        <v>0</v>
      </c>
      <c r="AB179" s="199" t="n">
        <f aca="false">SUM(V179:AA179)</f>
        <v>0</v>
      </c>
      <c r="AC179" s="202" t="n">
        <f aca="false">IF(ISERROR(L179/$U179),0,L179/$U179)</f>
        <v>0</v>
      </c>
    </row>
    <row r="180" customFormat="false" ht="19.4" hidden="false" customHeight="false" outlineLevel="0" collapsed="false">
      <c r="A180" s="195" t="s">
        <v>216</v>
      </c>
      <c r="B180" s="116" t="s">
        <v>142</v>
      </c>
      <c r="C180" s="196" t="s">
        <v>414</v>
      </c>
      <c r="D180" s="222" t="s">
        <v>415</v>
      </c>
      <c r="E180" s="198" t="n">
        <v>0</v>
      </c>
      <c r="F180" s="198" t="n">
        <v>0</v>
      </c>
      <c r="G180" s="198" t="n">
        <v>0</v>
      </c>
      <c r="H180" s="198" t="n">
        <v>0</v>
      </c>
      <c r="I180" s="198" t="n">
        <v>0</v>
      </c>
      <c r="J180" s="198" t="n">
        <v>0</v>
      </c>
      <c r="K180" s="199" t="n">
        <f aca="false">SUM(E180:J180)</f>
        <v>0</v>
      </c>
      <c r="L180" s="198" t="n">
        <v>0</v>
      </c>
      <c r="M180" s="29"/>
      <c r="P180" s="223" t="n">
        <f aca="false">K180/$K$21</f>
        <v>0</v>
      </c>
      <c r="Q180" s="239" t="n">
        <f aca="false">RANK(P180,$P$78:$P$217)</f>
        <v>42</v>
      </c>
      <c r="R180" s="225" t="n">
        <f aca="false">L180/$L$21</f>
        <v>0</v>
      </c>
      <c r="S180" s="224" t="n">
        <f aca="false">RANK(R180,$R$78:$R$218)</f>
        <v>96</v>
      </c>
      <c r="U180" s="226" t="e">
        <f aca="false">VLOOKUP(D180,DVactu!$A$2:$D$198,4,0)</f>
        <v>#N/A</v>
      </c>
      <c r="V180" s="202" t="n">
        <f aca="false">IF(ISERROR(E180/$U180),0,E180/$U180)</f>
        <v>0</v>
      </c>
      <c r="W180" s="202" t="n">
        <f aca="false">IF(ISERROR(F180/$U180),0,F180/$U180)</f>
        <v>0</v>
      </c>
      <c r="X180" s="202" t="n">
        <f aca="false">IF(ISERROR(G180/$U180),0,G180/$U180)</f>
        <v>0</v>
      </c>
      <c r="Y180" s="202" t="n">
        <f aca="false">IF(ISERROR(H180/$U180),0,H180/$U180)</f>
        <v>0</v>
      </c>
      <c r="Z180" s="202" t="n">
        <f aca="false">IF(ISERROR(I180/$U180),0,I180/$U180)</f>
        <v>0</v>
      </c>
      <c r="AA180" s="202" t="n">
        <f aca="false">IF(ISERROR(J180/$U180),0,J180/$U180)</f>
        <v>0</v>
      </c>
      <c r="AB180" s="199" t="n">
        <f aca="false">SUM(V180:AA180)</f>
        <v>0</v>
      </c>
      <c r="AC180" s="202" t="n">
        <f aca="false">IF(ISERROR(L180/$U180),0,L180/$U180)</f>
        <v>0</v>
      </c>
    </row>
    <row r="181" customFormat="false" ht="19.4" hidden="false" customHeight="false" outlineLevel="0" collapsed="false">
      <c r="A181" s="195" t="s">
        <v>216</v>
      </c>
      <c r="B181" s="116" t="s">
        <v>142</v>
      </c>
      <c r="C181" s="196" t="s">
        <v>416</v>
      </c>
      <c r="D181" s="222" t="s">
        <v>417</v>
      </c>
      <c r="E181" s="198" t="n">
        <v>0</v>
      </c>
      <c r="F181" s="198" t="n">
        <v>0</v>
      </c>
      <c r="G181" s="198" t="n">
        <v>0</v>
      </c>
      <c r="H181" s="198" t="n">
        <v>0</v>
      </c>
      <c r="I181" s="198" t="n">
        <v>0</v>
      </c>
      <c r="J181" s="198" t="n">
        <v>0</v>
      </c>
      <c r="K181" s="199" t="n">
        <f aca="false">SUM(E181:J181)</f>
        <v>0</v>
      </c>
      <c r="L181" s="198" t="n">
        <v>6640000</v>
      </c>
      <c r="M181" s="29"/>
      <c r="P181" s="223" t="n">
        <f aca="false">K181/$K$21</f>
        <v>0</v>
      </c>
      <c r="Q181" s="239" t="n">
        <f aca="false">RANK(P181,$P$78:$P$217)</f>
        <v>42</v>
      </c>
      <c r="R181" s="225" t="n">
        <f aca="false">L181/$L$21</f>
        <v>0.000123450472860722</v>
      </c>
      <c r="S181" s="224" t="n">
        <f aca="false">RANK(R181,$R$78:$R$218)</f>
        <v>52</v>
      </c>
      <c r="U181" s="226" t="e">
        <f aca="false">VLOOKUP(D181,DVactu!$A$2:$D$198,4,0)</f>
        <v>#N/A</v>
      </c>
      <c r="V181" s="202" t="n">
        <f aca="false">IF(ISERROR(E181/$U181),0,E181/$U181)</f>
        <v>0</v>
      </c>
      <c r="W181" s="202" t="n">
        <f aca="false">IF(ISERROR(F181/$U181),0,F181/$U181)</f>
        <v>0</v>
      </c>
      <c r="X181" s="202" t="n">
        <f aca="false">IF(ISERROR(G181/$U181),0,G181/$U181)</f>
        <v>0</v>
      </c>
      <c r="Y181" s="202" t="n">
        <f aca="false">IF(ISERROR(H181/$U181),0,H181/$U181)</f>
        <v>0</v>
      </c>
      <c r="Z181" s="202" t="n">
        <f aca="false">IF(ISERROR(I181/$U181),0,I181/$U181)</f>
        <v>0</v>
      </c>
      <c r="AA181" s="202" t="n">
        <f aca="false">IF(ISERROR(J181/$U181),0,J181/$U181)</f>
        <v>0</v>
      </c>
      <c r="AB181" s="199" t="n">
        <f aca="false">SUM(V181:AA181)</f>
        <v>0</v>
      </c>
      <c r="AC181" s="202" t="n">
        <f aca="false">IF(ISERROR(L181/$U181),0,L181/$U181)</f>
        <v>0</v>
      </c>
    </row>
    <row r="182" customFormat="false" ht="12.8" hidden="false" customHeight="false" outlineLevel="0" collapsed="false">
      <c r="A182" s="195" t="s">
        <v>216</v>
      </c>
      <c r="B182" s="116" t="s">
        <v>142</v>
      </c>
      <c r="C182" s="196" t="s">
        <v>350</v>
      </c>
      <c r="D182" s="222" t="s">
        <v>418</v>
      </c>
      <c r="E182" s="198" t="n">
        <v>0</v>
      </c>
      <c r="F182" s="198" t="n">
        <v>0</v>
      </c>
      <c r="G182" s="198" t="n">
        <v>0</v>
      </c>
      <c r="H182" s="198" t="n">
        <v>0</v>
      </c>
      <c r="I182" s="198" t="n">
        <v>0</v>
      </c>
      <c r="J182" s="198" t="n">
        <v>0</v>
      </c>
      <c r="K182" s="199" t="n">
        <f aca="false">SUM(E182:J182)</f>
        <v>0</v>
      </c>
      <c r="L182" s="198" t="n">
        <v>4464000</v>
      </c>
      <c r="M182" s="29"/>
      <c r="P182" s="223" t="n">
        <f aca="false">K182/$K$21</f>
        <v>0</v>
      </c>
      <c r="Q182" s="239" t="n">
        <f aca="false">RANK(P182,$P$78:$P$217)</f>
        <v>42</v>
      </c>
      <c r="R182" s="225" t="n">
        <f aca="false">L182/$L$21</f>
        <v>8.29944142846781E-005</v>
      </c>
      <c r="S182" s="224" t="n">
        <f aca="false">RANK(R182,$R$78:$R$218)</f>
        <v>61</v>
      </c>
      <c r="U182" s="226" t="e">
        <f aca="false">VLOOKUP(D182,DVactu!$A$2:$D$198,4,0)</f>
        <v>#N/A</v>
      </c>
      <c r="V182" s="202" t="n">
        <f aca="false">IF(ISERROR(E182/$U182),0,E182/$U182)</f>
        <v>0</v>
      </c>
      <c r="W182" s="202" t="n">
        <f aca="false">IF(ISERROR(F182/$U182),0,F182/$U182)</f>
        <v>0</v>
      </c>
      <c r="X182" s="202" t="n">
        <f aca="false">IF(ISERROR(G182/$U182),0,G182/$U182)</f>
        <v>0</v>
      </c>
      <c r="Y182" s="202" t="n">
        <f aca="false">IF(ISERROR(H182/$U182),0,H182/$U182)</f>
        <v>0</v>
      </c>
      <c r="Z182" s="202" t="n">
        <f aca="false">IF(ISERROR(I182/$U182),0,I182/$U182)</f>
        <v>0</v>
      </c>
      <c r="AA182" s="202" t="n">
        <f aca="false">IF(ISERROR(J182/$U182),0,J182/$U182)</f>
        <v>0</v>
      </c>
      <c r="AB182" s="199" t="n">
        <f aca="false">SUM(V182:AA182)</f>
        <v>0</v>
      </c>
      <c r="AC182" s="202" t="n">
        <f aca="false">IF(ISERROR(L182/$U182),0,L182/$U182)</f>
        <v>0</v>
      </c>
    </row>
    <row r="183" customFormat="false" ht="12.8" hidden="false" customHeight="false" outlineLevel="0" collapsed="false">
      <c r="A183" s="195" t="s">
        <v>216</v>
      </c>
      <c r="B183" s="116" t="s">
        <v>142</v>
      </c>
      <c r="C183" s="196" t="s">
        <v>352</v>
      </c>
      <c r="D183" s="222" t="s">
        <v>419</v>
      </c>
      <c r="E183" s="198" t="n">
        <v>0</v>
      </c>
      <c r="F183" s="198" t="n">
        <v>0</v>
      </c>
      <c r="G183" s="198" t="n">
        <v>0</v>
      </c>
      <c r="H183" s="198" t="n">
        <v>0</v>
      </c>
      <c r="I183" s="198" t="n">
        <v>0</v>
      </c>
      <c r="J183" s="198" t="n">
        <v>0</v>
      </c>
      <c r="K183" s="199" t="n">
        <f aca="false">SUM(E183:J183)</f>
        <v>0</v>
      </c>
      <c r="L183" s="198" t="n">
        <v>43399000</v>
      </c>
      <c r="M183" s="29"/>
      <c r="P183" s="223" t="n">
        <f aca="false">K183/$K$21</f>
        <v>0</v>
      </c>
      <c r="Q183" s="239" t="n">
        <f aca="false">RANK(P183,$P$78:$P$217)</f>
        <v>42</v>
      </c>
      <c r="R183" s="225" t="n">
        <f aca="false">L183/$L$21</f>
        <v>0.000806871546940131</v>
      </c>
      <c r="S183" s="224" t="n">
        <f aca="false">RANK(R183,$R$78:$R$218)</f>
        <v>32</v>
      </c>
      <c r="U183" s="226" t="e">
        <f aca="false">VLOOKUP(D183,DVactu!$A$2:$D$198,4,0)</f>
        <v>#N/A</v>
      </c>
      <c r="V183" s="202" t="n">
        <f aca="false">IF(ISERROR(E183/$U183),0,E183/$U183)</f>
        <v>0</v>
      </c>
      <c r="W183" s="202" t="n">
        <f aca="false">IF(ISERROR(F183/$U183),0,F183/$U183)</f>
        <v>0</v>
      </c>
      <c r="X183" s="202" t="n">
        <f aca="false">IF(ISERROR(G183/$U183),0,G183/$U183)</f>
        <v>0</v>
      </c>
      <c r="Y183" s="202" t="n">
        <f aca="false">IF(ISERROR(H183/$U183),0,H183/$U183)</f>
        <v>0</v>
      </c>
      <c r="Z183" s="202" t="n">
        <f aca="false">IF(ISERROR(I183/$U183),0,I183/$U183)</f>
        <v>0</v>
      </c>
      <c r="AA183" s="202" t="n">
        <f aca="false">IF(ISERROR(J183/$U183),0,J183/$U183)</f>
        <v>0</v>
      </c>
      <c r="AB183" s="199" t="n">
        <f aca="false">SUM(V183:AA183)</f>
        <v>0</v>
      </c>
      <c r="AC183" s="202" t="n">
        <f aca="false">IF(ISERROR(L183/$U183),0,L183/$U183)</f>
        <v>0</v>
      </c>
    </row>
    <row r="184" customFormat="false" ht="12.8" hidden="false" customHeight="false" outlineLevel="0" collapsed="false">
      <c r="A184" s="195" t="s">
        <v>216</v>
      </c>
      <c r="B184" s="116" t="s">
        <v>142</v>
      </c>
      <c r="C184" s="196" t="s">
        <v>420</v>
      </c>
      <c r="D184" s="222" t="s">
        <v>421</v>
      </c>
      <c r="E184" s="198" t="n">
        <v>0</v>
      </c>
      <c r="F184" s="198" t="n">
        <v>0</v>
      </c>
      <c r="G184" s="198" t="n">
        <v>0</v>
      </c>
      <c r="H184" s="198" t="n">
        <v>0</v>
      </c>
      <c r="I184" s="198" t="n">
        <v>0</v>
      </c>
      <c r="J184" s="198" t="n">
        <v>0</v>
      </c>
      <c r="K184" s="199" t="n">
        <f aca="false">SUM(E184:J184)</f>
        <v>0</v>
      </c>
      <c r="L184" s="198" t="n">
        <v>0</v>
      </c>
      <c r="M184" s="29"/>
      <c r="P184" s="223" t="n">
        <f aca="false">K184/$K$21</f>
        <v>0</v>
      </c>
      <c r="Q184" s="239" t="n">
        <f aca="false">RANK(P184,$P$78:$P$217)</f>
        <v>42</v>
      </c>
      <c r="R184" s="225" t="n">
        <f aca="false">L184/$L$21</f>
        <v>0</v>
      </c>
      <c r="S184" s="224" t="n">
        <f aca="false">RANK(R184,$R$78:$R$218)</f>
        <v>96</v>
      </c>
      <c r="U184" s="226" t="e">
        <f aca="false">VLOOKUP(D184,DVactu!$A$2:$D$198,4,0)</f>
        <v>#N/A</v>
      </c>
      <c r="V184" s="202" t="n">
        <f aca="false">IF(ISERROR(E184/$U184),0,E184/$U184)</f>
        <v>0</v>
      </c>
      <c r="W184" s="202" t="n">
        <f aca="false">IF(ISERROR(F184/$U184),0,F184/$U184)</f>
        <v>0</v>
      </c>
      <c r="X184" s="202" t="n">
        <f aca="false">IF(ISERROR(G184/$U184),0,G184/$U184)</f>
        <v>0</v>
      </c>
      <c r="Y184" s="202" t="n">
        <f aca="false">IF(ISERROR(H184/$U184),0,H184/$U184)</f>
        <v>0</v>
      </c>
      <c r="Z184" s="202" t="n">
        <f aca="false">IF(ISERROR(I184/$U184),0,I184/$U184)</f>
        <v>0</v>
      </c>
      <c r="AA184" s="202" t="n">
        <f aca="false">IF(ISERROR(J184/$U184),0,J184/$U184)</f>
        <v>0</v>
      </c>
      <c r="AB184" s="199" t="n">
        <f aca="false">SUM(V184:AA184)</f>
        <v>0</v>
      </c>
      <c r="AC184" s="202" t="n">
        <f aca="false">IF(ISERROR(L184/$U184),0,L184/$U184)</f>
        <v>0</v>
      </c>
    </row>
    <row r="185" customFormat="false" ht="12.8" hidden="false" customHeight="false" outlineLevel="0" collapsed="false">
      <c r="A185" s="195" t="s">
        <v>216</v>
      </c>
      <c r="B185" s="116" t="s">
        <v>142</v>
      </c>
      <c r="C185" s="196" t="s">
        <v>422</v>
      </c>
      <c r="D185" s="222" t="s">
        <v>423</v>
      </c>
      <c r="E185" s="198" t="n">
        <v>0</v>
      </c>
      <c r="F185" s="198" t="n">
        <v>0</v>
      </c>
      <c r="G185" s="198" t="n">
        <v>0</v>
      </c>
      <c r="H185" s="198" t="n">
        <v>0</v>
      </c>
      <c r="I185" s="198" t="n">
        <v>0</v>
      </c>
      <c r="J185" s="198" t="n">
        <v>0</v>
      </c>
      <c r="K185" s="199" t="n">
        <f aca="false">SUM(E185:J185)</f>
        <v>0</v>
      </c>
      <c r="L185" s="198" t="n">
        <v>187615</v>
      </c>
      <c r="M185" s="29"/>
      <c r="P185" s="223" t="n">
        <f aca="false">K185/$K$21</f>
        <v>0</v>
      </c>
      <c r="Q185" s="239" t="n">
        <f aca="false">RANK(P185,$P$78:$P$217)</f>
        <v>42</v>
      </c>
      <c r="R185" s="225" t="n">
        <f aca="false">L185/$L$21</f>
        <v>3.48812657616933E-006</v>
      </c>
      <c r="S185" s="224" t="n">
        <f aca="false">RANK(R185,$R$78:$R$218)</f>
        <v>85</v>
      </c>
      <c r="U185" s="226" t="e">
        <f aca="false">VLOOKUP(D185,DVactu!$A$2:$D$198,4,0)</f>
        <v>#N/A</v>
      </c>
      <c r="V185" s="202" t="n">
        <f aca="false">IF(ISERROR(E185/$U185),0,E185/$U185)</f>
        <v>0</v>
      </c>
      <c r="W185" s="202" t="n">
        <f aca="false">IF(ISERROR(F185/$U185),0,F185/$U185)</f>
        <v>0</v>
      </c>
      <c r="X185" s="202" t="n">
        <f aca="false">IF(ISERROR(G185/$U185),0,G185/$U185)</f>
        <v>0</v>
      </c>
      <c r="Y185" s="202" t="n">
        <f aca="false">IF(ISERROR(H185/$U185),0,H185/$U185)</f>
        <v>0</v>
      </c>
      <c r="Z185" s="202" t="n">
        <f aca="false">IF(ISERROR(I185/$U185),0,I185/$U185)</f>
        <v>0</v>
      </c>
      <c r="AA185" s="202" t="n">
        <f aca="false">IF(ISERROR(J185/$U185),0,J185/$U185)</f>
        <v>0</v>
      </c>
      <c r="AB185" s="199" t="n">
        <f aca="false">SUM(V185:AA185)</f>
        <v>0</v>
      </c>
      <c r="AC185" s="202" t="n">
        <f aca="false">IF(ISERROR(L185/$U185),0,L185/$U185)</f>
        <v>0</v>
      </c>
    </row>
    <row r="186" customFormat="false" ht="19.4" hidden="false" customHeight="false" outlineLevel="0" collapsed="false">
      <c r="A186" s="195" t="s">
        <v>216</v>
      </c>
      <c r="B186" s="116" t="s">
        <v>142</v>
      </c>
      <c r="C186" s="196" t="s">
        <v>424</v>
      </c>
      <c r="D186" s="222" t="s">
        <v>425</v>
      </c>
      <c r="E186" s="198" t="n">
        <v>0</v>
      </c>
      <c r="F186" s="198" t="n">
        <v>0</v>
      </c>
      <c r="G186" s="198" t="n">
        <v>0</v>
      </c>
      <c r="H186" s="198" t="n">
        <v>0</v>
      </c>
      <c r="I186" s="198" t="n">
        <v>0</v>
      </c>
      <c r="J186" s="198" t="n">
        <v>0</v>
      </c>
      <c r="K186" s="199" t="n">
        <f aca="false">SUM(E186:J186)</f>
        <v>0</v>
      </c>
      <c r="L186" s="198" t="n">
        <v>135550</v>
      </c>
      <c r="M186" s="29"/>
      <c r="P186" s="223" t="n">
        <f aca="false">K186/$K$21</f>
        <v>0</v>
      </c>
      <c r="Q186" s="239" t="n">
        <f aca="false">RANK(P186,$P$78:$P$217)</f>
        <v>42</v>
      </c>
      <c r="R186" s="225" t="n">
        <f aca="false">L186/$L$21</f>
        <v>2.52013728859501E-006</v>
      </c>
      <c r="S186" s="224" t="n">
        <f aca="false">RANK(R186,$R$78:$R$218)</f>
        <v>86</v>
      </c>
      <c r="U186" s="226" t="e">
        <f aca="false">VLOOKUP(D186,DVactu!$A$2:$D$198,4,0)</f>
        <v>#N/A</v>
      </c>
      <c r="V186" s="202" t="n">
        <f aca="false">IF(ISERROR(E186/$U186),0,E186/$U186)</f>
        <v>0</v>
      </c>
      <c r="W186" s="202" t="n">
        <f aca="false">IF(ISERROR(F186/$U186),0,F186/$U186)</f>
        <v>0</v>
      </c>
      <c r="X186" s="202" t="n">
        <f aca="false">IF(ISERROR(G186/$U186),0,G186/$U186)</f>
        <v>0</v>
      </c>
      <c r="Y186" s="202" t="n">
        <f aca="false">IF(ISERROR(H186/$U186),0,H186/$U186)</f>
        <v>0</v>
      </c>
      <c r="Z186" s="202" t="n">
        <f aca="false">IF(ISERROR(I186/$U186),0,I186/$U186)</f>
        <v>0</v>
      </c>
      <c r="AA186" s="202" t="n">
        <f aca="false">IF(ISERROR(J186/$U186),0,J186/$U186)</f>
        <v>0</v>
      </c>
      <c r="AB186" s="199" t="n">
        <f aca="false">SUM(V186:AA186)</f>
        <v>0</v>
      </c>
      <c r="AC186" s="202" t="n">
        <f aca="false">IF(ISERROR(L186/$U186),0,L186/$U186)</f>
        <v>0</v>
      </c>
    </row>
    <row r="187" customFormat="false" ht="19.4" hidden="false" customHeight="false" outlineLevel="0" collapsed="false">
      <c r="A187" s="195" t="s">
        <v>216</v>
      </c>
      <c r="B187" s="116" t="s">
        <v>142</v>
      </c>
      <c r="C187" s="196" t="s">
        <v>426</v>
      </c>
      <c r="D187" s="222" t="s">
        <v>427</v>
      </c>
      <c r="E187" s="198" t="n">
        <v>0</v>
      </c>
      <c r="F187" s="198" t="n">
        <v>0</v>
      </c>
      <c r="G187" s="198" t="n">
        <v>0</v>
      </c>
      <c r="H187" s="198" t="n">
        <v>0</v>
      </c>
      <c r="I187" s="198" t="n">
        <v>0</v>
      </c>
      <c r="J187" s="198" t="n">
        <v>0</v>
      </c>
      <c r="K187" s="199" t="n">
        <f aca="false">SUM(E187:J187)</f>
        <v>0</v>
      </c>
      <c r="L187" s="198" t="n">
        <v>338291</v>
      </c>
      <c r="M187" s="29"/>
      <c r="P187" s="223" t="n">
        <f aca="false">K187/$K$21</f>
        <v>0</v>
      </c>
      <c r="Q187" s="239" t="n">
        <f aca="false">RANK(P187,$P$78:$P$217)</f>
        <v>42</v>
      </c>
      <c r="R187" s="225" t="n">
        <f aca="false">L187/$L$21</f>
        <v>6.28948552929615E-006</v>
      </c>
      <c r="S187" s="224" t="n">
        <f aca="false">RANK(R187,$R$78:$R$218)</f>
        <v>79</v>
      </c>
      <c r="U187" s="226" t="e">
        <f aca="false">VLOOKUP(D187,DVactu!$A$2:$D$198,4,0)</f>
        <v>#N/A</v>
      </c>
      <c r="V187" s="202" t="n">
        <f aca="false">IF(ISERROR(E187/$U187),0,E187/$U187)</f>
        <v>0</v>
      </c>
      <c r="W187" s="202" t="n">
        <f aca="false">IF(ISERROR(F187/$U187),0,F187/$U187)</f>
        <v>0</v>
      </c>
      <c r="X187" s="202" t="n">
        <f aca="false">IF(ISERROR(G187/$U187),0,G187/$U187)</f>
        <v>0</v>
      </c>
      <c r="Y187" s="202" t="n">
        <f aca="false">IF(ISERROR(H187/$U187),0,H187/$U187)</f>
        <v>0</v>
      </c>
      <c r="Z187" s="202" t="n">
        <f aca="false">IF(ISERROR(I187/$U187),0,I187/$U187)</f>
        <v>0</v>
      </c>
      <c r="AA187" s="202" t="n">
        <f aca="false">IF(ISERROR(J187/$U187),0,J187/$U187)</f>
        <v>0</v>
      </c>
      <c r="AB187" s="199" t="n">
        <f aca="false">SUM(V187:AA187)</f>
        <v>0</v>
      </c>
      <c r="AC187" s="202" t="n">
        <f aca="false">IF(ISERROR(L187/$U187),0,L187/$U187)</f>
        <v>0</v>
      </c>
    </row>
    <row r="188" customFormat="false" ht="19.4" hidden="false" customHeight="false" outlineLevel="0" collapsed="false">
      <c r="A188" s="195" t="s">
        <v>216</v>
      </c>
      <c r="B188" s="116" t="s">
        <v>142</v>
      </c>
      <c r="C188" s="196" t="s">
        <v>428</v>
      </c>
      <c r="D188" s="222" t="s">
        <v>429</v>
      </c>
      <c r="E188" s="198" t="n">
        <v>0</v>
      </c>
      <c r="F188" s="198" t="n">
        <v>0</v>
      </c>
      <c r="G188" s="198" t="n">
        <v>0</v>
      </c>
      <c r="H188" s="198" t="n">
        <v>0</v>
      </c>
      <c r="I188" s="198" t="n">
        <v>0</v>
      </c>
      <c r="J188" s="198" t="n">
        <v>0</v>
      </c>
      <c r="K188" s="199" t="n">
        <f aca="false">SUM(E188:J188)</f>
        <v>0</v>
      </c>
      <c r="L188" s="198" t="n">
        <v>13222</v>
      </c>
      <c r="M188" s="29"/>
      <c r="P188" s="223" t="n">
        <f aca="false">K188/$K$21</f>
        <v>0</v>
      </c>
      <c r="Q188" s="239" t="n">
        <f aca="false">RANK(P188,$P$78:$P$217)</f>
        <v>42</v>
      </c>
      <c r="R188" s="225" t="n">
        <f aca="false">L188/$L$21</f>
        <v>2.45822613277781E-007</v>
      </c>
      <c r="S188" s="224" t="n">
        <f aca="false">RANK(R188,$R$78:$R$218)</f>
        <v>93</v>
      </c>
      <c r="U188" s="226" t="e">
        <f aca="false">VLOOKUP(D188,DVactu!$A$2:$D$198,4,0)</f>
        <v>#N/A</v>
      </c>
      <c r="V188" s="202" t="n">
        <f aca="false">IF(ISERROR(E188/$U188),0,E188/$U188)</f>
        <v>0</v>
      </c>
      <c r="W188" s="202" t="n">
        <f aca="false">IF(ISERROR(F188/$U188),0,F188/$U188)</f>
        <v>0</v>
      </c>
      <c r="X188" s="202" t="n">
        <f aca="false">IF(ISERROR(G188/$U188),0,G188/$U188)</f>
        <v>0</v>
      </c>
      <c r="Y188" s="202" t="n">
        <f aca="false">IF(ISERROR(H188/$U188),0,H188/$U188)</f>
        <v>0</v>
      </c>
      <c r="Z188" s="202" t="n">
        <f aca="false">IF(ISERROR(I188/$U188),0,I188/$U188)</f>
        <v>0</v>
      </c>
      <c r="AA188" s="202" t="n">
        <f aca="false">IF(ISERROR(J188/$U188),0,J188/$U188)</f>
        <v>0</v>
      </c>
      <c r="AB188" s="199" t="n">
        <f aca="false">SUM(V188:AA188)</f>
        <v>0</v>
      </c>
      <c r="AC188" s="202" t="n">
        <f aca="false">IF(ISERROR(L188/$U188),0,L188/$U188)</f>
        <v>0</v>
      </c>
    </row>
    <row r="189" customFormat="false" ht="12.8" hidden="false" customHeight="false" outlineLevel="0" collapsed="false">
      <c r="A189" s="195" t="s">
        <v>216</v>
      </c>
      <c r="B189" s="116" t="s">
        <v>142</v>
      </c>
      <c r="C189" s="196" t="s">
        <v>360</v>
      </c>
      <c r="D189" s="222" t="s">
        <v>430</v>
      </c>
      <c r="E189" s="198" t="n">
        <v>0</v>
      </c>
      <c r="F189" s="198" t="n">
        <v>0</v>
      </c>
      <c r="G189" s="198" t="n">
        <v>0</v>
      </c>
      <c r="H189" s="198" t="n">
        <v>0</v>
      </c>
      <c r="I189" s="198" t="n">
        <v>0</v>
      </c>
      <c r="J189" s="198" t="n">
        <v>0</v>
      </c>
      <c r="K189" s="199" t="n">
        <f aca="false">SUM(E189:J189)</f>
        <v>0</v>
      </c>
      <c r="L189" s="198" t="n">
        <v>8143800</v>
      </c>
      <c r="M189" s="29"/>
      <c r="P189" s="223" t="n">
        <f aca="false">K189/$K$21</f>
        <v>0</v>
      </c>
      <c r="Q189" s="239" t="n">
        <f aca="false">RANK(P189,$P$78:$P$217)</f>
        <v>42</v>
      </c>
      <c r="R189" s="225" t="n">
        <f aca="false">L189/$L$21</f>
        <v>0.000151409030253486</v>
      </c>
      <c r="S189" s="224" t="n">
        <f aca="false">RANK(R189,$R$78:$R$218)</f>
        <v>49</v>
      </c>
      <c r="U189" s="226" t="e">
        <f aca="false">VLOOKUP(D189,DVactu!$A$2:$D$198,4,0)</f>
        <v>#N/A</v>
      </c>
      <c r="V189" s="202" t="n">
        <f aca="false">IF(ISERROR(E189/$U189),0,E189/$U189)</f>
        <v>0</v>
      </c>
      <c r="W189" s="202" t="n">
        <f aca="false">IF(ISERROR(F189/$U189),0,F189/$U189)</f>
        <v>0</v>
      </c>
      <c r="X189" s="202" t="n">
        <f aca="false">IF(ISERROR(G189/$U189),0,G189/$U189)</f>
        <v>0</v>
      </c>
      <c r="Y189" s="202" t="n">
        <f aca="false">IF(ISERROR(H189/$U189),0,H189/$U189)</f>
        <v>0</v>
      </c>
      <c r="Z189" s="202" t="n">
        <f aca="false">IF(ISERROR(I189/$U189),0,I189/$U189)</f>
        <v>0</v>
      </c>
      <c r="AA189" s="202" t="n">
        <f aca="false">IF(ISERROR(J189/$U189),0,J189/$U189)</f>
        <v>0</v>
      </c>
      <c r="AB189" s="199" t="n">
        <f aca="false">SUM(V189:AA189)</f>
        <v>0</v>
      </c>
      <c r="AC189" s="202" t="n">
        <f aca="false">IF(ISERROR(L189/$U189),0,L189/$U189)</f>
        <v>0</v>
      </c>
    </row>
    <row r="190" customFormat="false" ht="19.4" hidden="false" customHeight="false" outlineLevel="0" collapsed="false">
      <c r="A190" s="195" t="s">
        <v>216</v>
      </c>
      <c r="B190" s="116" t="s">
        <v>142</v>
      </c>
      <c r="C190" s="196" t="s">
        <v>431</v>
      </c>
      <c r="D190" s="222" t="s">
        <v>432</v>
      </c>
      <c r="E190" s="198" t="n">
        <v>0</v>
      </c>
      <c r="F190" s="198" t="n">
        <v>0</v>
      </c>
      <c r="G190" s="198" t="n">
        <v>0</v>
      </c>
      <c r="H190" s="198" t="n">
        <v>0</v>
      </c>
      <c r="I190" s="198" t="n">
        <v>0</v>
      </c>
      <c r="J190" s="198" t="n">
        <v>0</v>
      </c>
      <c r="K190" s="199" t="n">
        <f aca="false">SUM(E190:J190)</f>
        <v>0</v>
      </c>
      <c r="L190" s="198" t="n">
        <v>3629407.7</v>
      </c>
      <c r="M190" s="29"/>
      <c r="P190" s="223" t="n">
        <f aca="false">K190/$K$21</f>
        <v>0</v>
      </c>
      <c r="Q190" s="239" t="n">
        <f aca="false">RANK(P190,$P$78:$P$217)</f>
        <v>42</v>
      </c>
      <c r="R190" s="225" t="n">
        <f aca="false">L190/$L$21</f>
        <v>6.747772541707E-005</v>
      </c>
      <c r="S190" s="224" t="n">
        <f aca="false">RANK(R190,$R$78:$R$218)</f>
        <v>66</v>
      </c>
      <c r="U190" s="226" t="e">
        <f aca="false">VLOOKUP(D190,DVactu!$A$2:$D$198,4,0)</f>
        <v>#N/A</v>
      </c>
      <c r="V190" s="202" t="n">
        <f aca="false">IF(ISERROR(E190/$U190),0,E190/$U190)</f>
        <v>0</v>
      </c>
      <c r="W190" s="202" t="n">
        <f aca="false">IF(ISERROR(F190/$U190),0,F190/$U190)</f>
        <v>0</v>
      </c>
      <c r="X190" s="202" t="n">
        <f aca="false">IF(ISERROR(G190/$U190),0,G190/$U190)</f>
        <v>0</v>
      </c>
      <c r="Y190" s="202" t="n">
        <f aca="false">IF(ISERROR(H190/$U190),0,H190/$U190)</f>
        <v>0</v>
      </c>
      <c r="Z190" s="202" t="n">
        <f aca="false">IF(ISERROR(I190/$U190),0,I190/$U190)</f>
        <v>0</v>
      </c>
      <c r="AA190" s="202" t="n">
        <f aca="false">IF(ISERROR(J190/$U190),0,J190/$U190)</f>
        <v>0</v>
      </c>
      <c r="AB190" s="199" t="n">
        <f aca="false">SUM(V190:AA190)</f>
        <v>0</v>
      </c>
      <c r="AC190" s="202" t="n">
        <f aca="false">IF(ISERROR(L190/$U190),0,L190/$U190)</f>
        <v>0</v>
      </c>
    </row>
    <row r="191" customFormat="false" ht="12.8" hidden="false" customHeight="false" outlineLevel="0" collapsed="false">
      <c r="A191" s="195" t="s">
        <v>216</v>
      </c>
      <c r="B191" s="116" t="s">
        <v>142</v>
      </c>
      <c r="C191" s="196" t="s">
        <v>433</v>
      </c>
      <c r="D191" s="222" t="s">
        <v>434</v>
      </c>
      <c r="E191" s="198" t="n">
        <v>0</v>
      </c>
      <c r="F191" s="198" t="n">
        <v>0</v>
      </c>
      <c r="G191" s="198" t="n">
        <v>0</v>
      </c>
      <c r="H191" s="198" t="n">
        <v>0</v>
      </c>
      <c r="I191" s="198" t="n">
        <v>0</v>
      </c>
      <c r="J191" s="198" t="n">
        <v>0</v>
      </c>
      <c r="K191" s="199" t="n">
        <f aca="false">SUM(E191:J191)</f>
        <v>0</v>
      </c>
      <c r="L191" s="198" t="n">
        <v>204000</v>
      </c>
      <c r="M191" s="29"/>
      <c r="P191" s="223" t="n">
        <f aca="false">K191/$K$21</f>
        <v>0</v>
      </c>
      <c r="Q191" s="239" t="n">
        <f aca="false">RANK(P191,$P$78:$P$217)</f>
        <v>42</v>
      </c>
      <c r="R191" s="225" t="n">
        <f aca="false">L191/$L$21</f>
        <v>3.79275549150411E-006</v>
      </c>
      <c r="S191" s="224" t="n">
        <f aca="false">RANK(R191,$R$78:$R$218)</f>
        <v>84</v>
      </c>
      <c r="U191" s="226" t="e">
        <f aca="false">VLOOKUP(D191,DVactu!$A$2:$D$198,4,0)</f>
        <v>#N/A</v>
      </c>
      <c r="V191" s="202" t="n">
        <f aca="false">IF(ISERROR(E191/$U191),0,E191/$U191)</f>
        <v>0</v>
      </c>
      <c r="W191" s="202" t="n">
        <f aca="false">IF(ISERROR(F191/$U191),0,F191/$U191)</f>
        <v>0</v>
      </c>
      <c r="X191" s="202" t="n">
        <f aca="false">IF(ISERROR(G191/$U191),0,G191/$U191)</f>
        <v>0</v>
      </c>
      <c r="Y191" s="202" t="n">
        <f aca="false">IF(ISERROR(H191/$U191),0,H191/$U191)</f>
        <v>0</v>
      </c>
      <c r="Z191" s="202" t="n">
        <f aca="false">IF(ISERROR(I191/$U191),0,I191/$U191)</f>
        <v>0</v>
      </c>
      <c r="AA191" s="202" t="n">
        <f aca="false">IF(ISERROR(J191/$U191),0,J191/$U191)</f>
        <v>0</v>
      </c>
      <c r="AB191" s="199" t="n">
        <f aca="false">SUM(V191:AA191)</f>
        <v>0</v>
      </c>
      <c r="AC191" s="202" t="n">
        <f aca="false">IF(ISERROR(L191/$U191),0,L191/$U191)</f>
        <v>0</v>
      </c>
    </row>
    <row r="192" customFormat="false" ht="19.4" hidden="false" customHeight="false" outlineLevel="0" collapsed="false">
      <c r="A192" s="195" t="s">
        <v>216</v>
      </c>
      <c r="B192" s="116" t="s">
        <v>142</v>
      </c>
      <c r="C192" s="196" t="s">
        <v>435</v>
      </c>
      <c r="D192" s="222" t="s">
        <v>436</v>
      </c>
      <c r="E192" s="198" t="n">
        <v>0</v>
      </c>
      <c r="F192" s="198" t="n">
        <v>0</v>
      </c>
      <c r="G192" s="198" t="n">
        <v>0</v>
      </c>
      <c r="H192" s="198" t="n">
        <v>0</v>
      </c>
      <c r="I192" s="198" t="n">
        <v>0</v>
      </c>
      <c r="J192" s="198" t="n">
        <v>0</v>
      </c>
      <c r="K192" s="199" t="n">
        <f aca="false">SUM(E192:J192)</f>
        <v>0</v>
      </c>
      <c r="L192" s="198" t="n">
        <v>0</v>
      </c>
      <c r="M192" s="29"/>
      <c r="P192" s="223" t="n">
        <f aca="false">K192/$K$21</f>
        <v>0</v>
      </c>
      <c r="Q192" s="239" t="n">
        <f aca="false">RANK(P192,$P$78:$P$217)</f>
        <v>42</v>
      </c>
      <c r="R192" s="225" t="n">
        <f aca="false">L192/$L$21</f>
        <v>0</v>
      </c>
      <c r="S192" s="224" t="n">
        <f aca="false">RANK(R192,$R$78:$R$218)</f>
        <v>96</v>
      </c>
      <c r="U192" s="226" t="e">
        <f aca="false">VLOOKUP(D192,DVactu!$A$2:$D$198,4,0)</f>
        <v>#N/A</v>
      </c>
      <c r="V192" s="202" t="n">
        <f aca="false">IF(ISERROR(E192/$U192),0,E192/$U192)</f>
        <v>0</v>
      </c>
      <c r="W192" s="202" t="n">
        <f aca="false">IF(ISERROR(F192/$U192),0,F192/$U192)</f>
        <v>0</v>
      </c>
      <c r="X192" s="202" t="n">
        <f aca="false">IF(ISERROR(G192/$U192),0,G192/$U192)</f>
        <v>0</v>
      </c>
      <c r="Y192" s="202" t="n">
        <f aca="false">IF(ISERROR(H192/$U192),0,H192/$U192)</f>
        <v>0</v>
      </c>
      <c r="Z192" s="202" t="n">
        <f aca="false">IF(ISERROR(I192/$U192),0,I192/$U192)</f>
        <v>0</v>
      </c>
      <c r="AA192" s="202" t="n">
        <f aca="false">IF(ISERROR(J192/$U192),0,J192/$U192)</f>
        <v>0</v>
      </c>
      <c r="AB192" s="199" t="n">
        <f aca="false">SUM(V192:AA192)</f>
        <v>0</v>
      </c>
      <c r="AC192" s="202" t="n">
        <f aca="false">IF(ISERROR(L192/$U192),0,L192/$U192)</f>
        <v>0</v>
      </c>
    </row>
    <row r="193" customFormat="false" ht="12.8" hidden="false" customHeight="false" outlineLevel="0" collapsed="false">
      <c r="A193" s="195" t="s">
        <v>216</v>
      </c>
      <c r="B193" s="116" t="s">
        <v>142</v>
      </c>
      <c r="C193" s="196" t="s">
        <v>437</v>
      </c>
      <c r="D193" s="222" t="s">
        <v>438</v>
      </c>
      <c r="E193" s="198" t="n">
        <v>0</v>
      </c>
      <c r="F193" s="198" t="n">
        <v>0</v>
      </c>
      <c r="G193" s="198" t="n">
        <v>0</v>
      </c>
      <c r="H193" s="198" t="n">
        <v>0</v>
      </c>
      <c r="I193" s="198" t="n">
        <v>0</v>
      </c>
      <c r="J193" s="198" t="n">
        <v>0</v>
      </c>
      <c r="K193" s="199" t="n">
        <f aca="false">SUM(E193:J193)</f>
        <v>0</v>
      </c>
      <c r="L193" s="198" t="n">
        <v>0</v>
      </c>
      <c r="M193" s="29"/>
      <c r="P193" s="223" t="n">
        <f aca="false">K193/$K$21</f>
        <v>0</v>
      </c>
      <c r="Q193" s="239" t="n">
        <f aca="false">RANK(P193,$P$78:$P$217)</f>
        <v>42</v>
      </c>
      <c r="R193" s="225" t="n">
        <f aca="false">L193/$L$21</f>
        <v>0</v>
      </c>
      <c r="S193" s="224" t="n">
        <f aca="false">RANK(R193,$R$78:$R$218)</f>
        <v>96</v>
      </c>
      <c r="U193" s="226" t="e">
        <f aca="false">VLOOKUP(D193,DVactu!$A$2:$D$198,4,0)</f>
        <v>#N/A</v>
      </c>
      <c r="V193" s="202" t="n">
        <f aca="false">IF(ISERROR(E193/$U193),0,E193/$U193)</f>
        <v>0</v>
      </c>
      <c r="W193" s="202" t="n">
        <f aca="false">IF(ISERROR(F193/$U193),0,F193/$U193)</f>
        <v>0</v>
      </c>
      <c r="X193" s="202" t="n">
        <f aca="false">IF(ISERROR(G193/$U193),0,G193/$U193)</f>
        <v>0</v>
      </c>
      <c r="Y193" s="202" t="n">
        <f aca="false">IF(ISERROR(H193/$U193),0,H193/$U193)</f>
        <v>0</v>
      </c>
      <c r="Z193" s="202" t="n">
        <f aca="false">IF(ISERROR(I193/$U193),0,I193/$U193)</f>
        <v>0</v>
      </c>
      <c r="AA193" s="202" t="n">
        <f aca="false">IF(ISERROR(J193/$U193),0,J193/$U193)</f>
        <v>0</v>
      </c>
      <c r="AB193" s="199" t="n">
        <f aca="false">SUM(V193:AA193)</f>
        <v>0</v>
      </c>
      <c r="AC193" s="202" t="n">
        <f aca="false">IF(ISERROR(L193/$U193),0,L193/$U193)</f>
        <v>0</v>
      </c>
    </row>
    <row r="194" customFormat="false" ht="12.8" hidden="false" customHeight="false" outlineLevel="0" collapsed="false">
      <c r="A194" s="195" t="s">
        <v>216</v>
      </c>
      <c r="B194" s="116" t="s">
        <v>142</v>
      </c>
      <c r="C194" s="196" t="s">
        <v>439</v>
      </c>
      <c r="D194" s="222" t="s">
        <v>440</v>
      </c>
      <c r="E194" s="198" t="n">
        <v>0</v>
      </c>
      <c r="F194" s="198" t="n">
        <v>0</v>
      </c>
      <c r="G194" s="198" t="n">
        <v>0</v>
      </c>
      <c r="H194" s="198" t="n">
        <v>0</v>
      </c>
      <c r="I194" s="198" t="n">
        <v>0</v>
      </c>
      <c r="J194" s="198" t="n">
        <v>0</v>
      </c>
      <c r="K194" s="199" t="n">
        <f aca="false">SUM(E194:J194)</f>
        <v>0</v>
      </c>
      <c r="L194" s="198" t="n">
        <v>120000</v>
      </c>
      <c r="M194" s="29"/>
      <c r="P194" s="223" t="n">
        <f aca="false">K194/$K$21</f>
        <v>0</v>
      </c>
      <c r="Q194" s="239" t="n">
        <f aca="false">RANK(P194,$P$78:$P$217)</f>
        <v>42</v>
      </c>
      <c r="R194" s="225" t="n">
        <f aca="false">L194/$L$21</f>
        <v>2.23103264206124E-006</v>
      </c>
      <c r="S194" s="224" t="n">
        <f aca="false">RANK(R194,$R$78:$R$218)</f>
        <v>87</v>
      </c>
      <c r="U194" s="226" t="e">
        <f aca="false">VLOOKUP(D194,DVactu!$A$2:$D$198,4,0)</f>
        <v>#N/A</v>
      </c>
      <c r="V194" s="202" t="n">
        <f aca="false">IF(ISERROR(E194/$U194),0,E194/$U194)</f>
        <v>0</v>
      </c>
      <c r="W194" s="202" t="n">
        <f aca="false">IF(ISERROR(F194/$U194),0,F194/$U194)</f>
        <v>0</v>
      </c>
      <c r="X194" s="202" t="n">
        <f aca="false">IF(ISERROR(G194/$U194),0,G194/$U194)</f>
        <v>0</v>
      </c>
      <c r="Y194" s="202" t="n">
        <f aca="false">IF(ISERROR(H194/$U194),0,H194/$U194)</f>
        <v>0</v>
      </c>
      <c r="Z194" s="202" t="n">
        <f aca="false">IF(ISERROR(I194/$U194),0,I194/$U194)</f>
        <v>0</v>
      </c>
      <c r="AA194" s="202" t="n">
        <f aca="false">IF(ISERROR(J194/$U194),0,J194/$U194)</f>
        <v>0</v>
      </c>
      <c r="AB194" s="199" t="n">
        <f aca="false">SUM(V194:AA194)</f>
        <v>0</v>
      </c>
      <c r="AC194" s="202" t="n">
        <f aca="false">IF(ISERROR(L194/$U194),0,L194/$U194)</f>
        <v>0</v>
      </c>
    </row>
    <row r="195" customFormat="false" ht="19.4" hidden="false" customHeight="false" outlineLevel="0" collapsed="false">
      <c r="A195" s="195" t="s">
        <v>216</v>
      </c>
      <c r="B195" s="116" t="s">
        <v>142</v>
      </c>
      <c r="C195" s="196" t="s">
        <v>441</v>
      </c>
      <c r="D195" s="222" t="s">
        <v>442</v>
      </c>
      <c r="E195" s="198" t="n">
        <v>0</v>
      </c>
      <c r="F195" s="198" t="n">
        <v>0</v>
      </c>
      <c r="G195" s="198" t="n">
        <v>0</v>
      </c>
      <c r="H195" s="198" t="n">
        <v>0</v>
      </c>
      <c r="I195" s="198" t="n">
        <v>0</v>
      </c>
      <c r="J195" s="198" t="n">
        <v>0</v>
      </c>
      <c r="K195" s="199" t="n">
        <f aca="false">SUM(E195:J195)</f>
        <v>0</v>
      </c>
      <c r="L195" s="198" t="n">
        <v>0</v>
      </c>
      <c r="M195" s="29"/>
      <c r="P195" s="223" t="n">
        <f aca="false">K195/$K$21</f>
        <v>0</v>
      </c>
      <c r="Q195" s="239" t="n">
        <f aca="false">RANK(P195,$P$78:$P$217)</f>
        <v>42</v>
      </c>
      <c r="R195" s="225" t="n">
        <f aca="false">L195/$L$21</f>
        <v>0</v>
      </c>
      <c r="S195" s="224" t="n">
        <f aca="false">RANK(R195,$R$78:$R$218)</f>
        <v>96</v>
      </c>
      <c r="U195" s="226" t="e">
        <f aca="false">VLOOKUP(D195,DVactu!$A$2:$D$198,4,0)</f>
        <v>#N/A</v>
      </c>
      <c r="V195" s="202" t="n">
        <f aca="false">IF(ISERROR(E195/$U195),0,E195/$U195)</f>
        <v>0</v>
      </c>
      <c r="W195" s="202" t="n">
        <f aca="false">IF(ISERROR(F195/$U195),0,F195/$U195)</f>
        <v>0</v>
      </c>
      <c r="X195" s="202" t="n">
        <f aca="false">IF(ISERROR(G195/$U195),0,G195/$U195)</f>
        <v>0</v>
      </c>
      <c r="Y195" s="202" t="n">
        <f aca="false">IF(ISERROR(H195/$U195),0,H195/$U195)</f>
        <v>0</v>
      </c>
      <c r="Z195" s="202" t="n">
        <f aca="false">IF(ISERROR(I195/$U195),0,I195/$U195)</f>
        <v>0</v>
      </c>
      <c r="AA195" s="202" t="n">
        <f aca="false">IF(ISERROR(J195/$U195),0,J195/$U195)</f>
        <v>0</v>
      </c>
      <c r="AB195" s="199" t="n">
        <f aca="false">SUM(V195:AA195)</f>
        <v>0</v>
      </c>
      <c r="AC195" s="202" t="n">
        <f aca="false">IF(ISERROR(L195/$U195),0,L195/$U195)</f>
        <v>0</v>
      </c>
    </row>
    <row r="196" customFormat="false" ht="19.4" hidden="false" customHeight="false" outlineLevel="0" collapsed="false">
      <c r="A196" s="195" t="s">
        <v>216</v>
      </c>
      <c r="B196" s="116" t="s">
        <v>142</v>
      </c>
      <c r="C196" s="196" t="s">
        <v>443</v>
      </c>
      <c r="D196" s="222" t="s">
        <v>444</v>
      </c>
      <c r="E196" s="198" t="n">
        <v>0</v>
      </c>
      <c r="F196" s="198" t="n">
        <v>0</v>
      </c>
      <c r="G196" s="198" t="n">
        <v>0</v>
      </c>
      <c r="H196" s="198" t="n">
        <v>0</v>
      </c>
      <c r="I196" s="198" t="n">
        <v>0</v>
      </c>
      <c r="J196" s="198" t="n">
        <v>0</v>
      </c>
      <c r="K196" s="199" t="n">
        <f aca="false">SUM(E196:J196)</f>
        <v>0</v>
      </c>
      <c r="L196" s="198" t="n">
        <v>0</v>
      </c>
      <c r="M196" s="29"/>
      <c r="P196" s="223" t="n">
        <f aca="false">K196/$K$21</f>
        <v>0</v>
      </c>
      <c r="Q196" s="239" t="n">
        <f aca="false">RANK(P196,$P$78:$P$217)</f>
        <v>42</v>
      </c>
      <c r="R196" s="225" t="n">
        <f aca="false">L196/$L$21</f>
        <v>0</v>
      </c>
      <c r="S196" s="224" t="n">
        <f aca="false">RANK(R196,$R$78:$R$218)</f>
        <v>96</v>
      </c>
      <c r="U196" s="226" t="e">
        <f aca="false">VLOOKUP(D196,DVactu!$A$2:$D$198,4,0)</f>
        <v>#N/A</v>
      </c>
      <c r="V196" s="202" t="n">
        <f aca="false">IF(ISERROR(E196/$U196),0,E196/$U196)</f>
        <v>0</v>
      </c>
      <c r="W196" s="202" t="n">
        <f aca="false">IF(ISERROR(F196/$U196),0,F196/$U196)</f>
        <v>0</v>
      </c>
      <c r="X196" s="202" t="n">
        <f aca="false">IF(ISERROR(G196/$U196),0,G196/$U196)</f>
        <v>0</v>
      </c>
      <c r="Y196" s="202" t="n">
        <f aca="false">IF(ISERROR(H196/$U196),0,H196/$U196)</f>
        <v>0</v>
      </c>
      <c r="Z196" s="202" t="n">
        <f aca="false">IF(ISERROR(I196/$U196),0,I196/$U196)</f>
        <v>0</v>
      </c>
      <c r="AA196" s="202" t="n">
        <f aca="false">IF(ISERROR(J196/$U196),0,J196/$U196)</f>
        <v>0</v>
      </c>
      <c r="AB196" s="199" t="n">
        <f aca="false">SUM(V196:AA196)</f>
        <v>0</v>
      </c>
      <c r="AC196" s="202" t="n">
        <f aca="false">IF(ISERROR(L196/$U196),0,L196/$U196)</f>
        <v>0</v>
      </c>
    </row>
    <row r="197" customFormat="false" ht="29.1" hidden="false" customHeight="false" outlineLevel="0" collapsed="false">
      <c r="A197" s="195" t="s">
        <v>216</v>
      </c>
      <c r="B197" s="116" t="s">
        <v>142</v>
      </c>
      <c r="C197" s="196" t="s">
        <v>445</v>
      </c>
      <c r="D197" s="222" t="s">
        <v>446</v>
      </c>
      <c r="E197" s="198" t="n">
        <v>0</v>
      </c>
      <c r="F197" s="198" t="n">
        <v>0</v>
      </c>
      <c r="G197" s="198" t="n">
        <v>0</v>
      </c>
      <c r="H197" s="198" t="n">
        <v>0</v>
      </c>
      <c r="I197" s="198" t="n">
        <v>0</v>
      </c>
      <c r="J197" s="198" t="n">
        <v>0</v>
      </c>
      <c r="K197" s="199" t="n">
        <f aca="false">SUM(E197:J197)</f>
        <v>0</v>
      </c>
      <c r="L197" s="198" t="n">
        <v>12384831.8</v>
      </c>
      <c r="M197" s="29"/>
      <c r="P197" s="223" t="n">
        <f aca="false">K197/$K$21</f>
        <v>0</v>
      </c>
      <c r="Q197" s="239" t="n">
        <f aca="false">RANK(P197,$P$78:$P$217)</f>
        <v>42</v>
      </c>
      <c r="R197" s="225" t="n">
        <f aca="false">L197/$L$21</f>
        <v>0.000230258033435317</v>
      </c>
      <c r="S197" s="224" t="n">
        <f aca="false">RANK(R197,$R$78:$R$218)</f>
        <v>46</v>
      </c>
      <c r="U197" s="226" t="e">
        <f aca="false">VLOOKUP(D197,DVactu!$A$2:$D$198,4,0)</f>
        <v>#N/A</v>
      </c>
      <c r="V197" s="202" t="n">
        <f aca="false">IF(ISERROR(E197/$U197),0,E197/$U197)</f>
        <v>0</v>
      </c>
      <c r="W197" s="202" t="n">
        <f aca="false">IF(ISERROR(F197/$U197),0,F197/$U197)</f>
        <v>0</v>
      </c>
      <c r="X197" s="202" t="n">
        <f aca="false">IF(ISERROR(G197/$U197),0,G197/$U197)</f>
        <v>0</v>
      </c>
      <c r="Y197" s="202" t="n">
        <f aca="false">IF(ISERROR(H197/$U197),0,H197/$U197)</f>
        <v>0</v>
      </c>
      <c r="Z197" s="202" t="n">
        <f aca="false">IF(ISERROR(I197/$U197),0,I197/$U197)</f>
        <v>0</v>
      </c>
      <c r="AA197" s="202" t="n">
        <f aca="false">IF(ISERROR(J197/$U197),0,J197/$U197)</f>
        <v>0</v>
      </c>
      <c r="AB197" s="199" t="n">
        <f aca="false">SUM(V197:AA197)</f>
        <v>0</v>
      </c>
      <c r="AC197" s="202" t="n">
        <f aca="false">IF(ISERROR(L197/$U197),0,L197/$U197)</f>
        <v>0</v>
      </c>
    </row>
    <row r="198" customFormat="false" ht="12.8" hidden="false" customHeight="false" outlineLevel="0" collapsed="false">
      <c r="A198" s="195" t="s">
        <v>216</v>
      </c>
      <c r="B198" s="116" t="s">
        <v>142</v>
      </c>
      <c r="C198" s="196" t="s">
        <v>447</v>
      </c>
      <c r="D198" s="222" t="s">
        <v>448</v>
      </c>
      <c r="E198" s="198" t="n">
        <v>0</v>
      </c>
      <c r="F198" s="198" t="n">
        <v>0</v>
      </c>
      <c r="G198" s="198" t="n">
        <v>0</v>
      </c>
      <c r="H198" s="198" t="n">
        <v>0</v>
      </c>
      <c r="I198" s="198" t="n">
        <v>0</v>
      </c>
      <c r="J198" s="198" t="n">
        <v>0</v>
      </c>
      <c r="K198" s="199" t="n">
        <f aca="false">SUM(E198:J198)</f>
        <v>0</v>
      </c>
      <c r="L198" s="198" t="n">
        <v>0</v>
      </c>
      <c r="M198" s="29"/>
      <c r="P198" s="223" t="n">
        <f aca="false">K198/$K$21</f>
        <v>0</v>
      </c>
      <c r="Q198" s="239" t="n">
        <f aca="false">RANK(P198,$P$78:$P$217)</f>
        <v>42</v>
      </c>
      <c r="R198" s="225" t="n">
        <f aca="false">L198/$L$21</f>
        <v>0</v>
      </c>
      <c r="S198" s="224" t="n">
        <f aca="false">RANK(R198,$R$78:$R$218)</f>
        <v>96</v>
      </c>
      <c r="U198" s="226" t="e">
        <f aca="false">VLOOKUP(D198,DVactu!$A$2:$D$198,4,0)</f>
        <v>#N/A</v>
      </c>
      <c r="V198" s="202" t="n">
        <f aca="false">IF(ISERROR(E198/$U198),0,E198/$U198)</f>
        <v>0</v>
      </c>
      <c r="W198" s="202" t="n">
        <f aca="false">IF(ISERROR(F198/$U198),0,F198/$U198)</f>
        <v>0</v>
      </c>
      <c r="X198" s="202" t="n">
        <f aca="false">IF(ISERROR(G198/$U198),0,G198/$U198)</f>
        <v>0</v>
      </c>
      <c r="Y198" s="202" t="n">
        <f aca="false">IF(ISERROR(H198/$U198),0,H198/$U198)</f>
        <v>0</v>
      </c>
      <c r="Z198" s="202" t="n">
        <f aca="false">IF(ISERROR(I198/$U198),0,I198/$U198)</f>
        <v>0</v>
      </c>
      <c r="AA198" s="202" t="n">
        <f aca="false">IF(ISERROR(J198/$U198),0,J198/$U198)</f>
        <v>0</v>
      </c>
      <c r="AB198" s="199" t="n">
        <f aca="false">SUM(V198:AA198)</f>
        <v>0</v>
      </c>
      <c r="AC198" s="202" t="n">
        <f aca="false">IF(ISERROR(L198/$U198),0,L198/$U198)</f>
        <v>0</v>
      </c>
    </row>
    <row r="199" customFormat="false" ht="19.4" hidden="false" customHeight="false" outlineLevel="0" collapsed="false">
      <c r="A199" s="195" t="s">
        <v>216</v>
      </c>
      <c r="B199" s="116" t="s">
        <v>142</v>
      </c>
      <c r="C199" s="196" t="s">
        <v>449</v>
      </c>
      <c r="D199" s="222" t="s">
        <v>450</v>
      </c>
      <c r="E199" s="198" t="n">
        <v>0</v>
      </c>
      <c r="F199" s="198" t="n">
        <v>0</v>
      </c>
      <c r="G199" s="198" t="n">
        <v>0</v>
      </c>
      <c r="H199" s="198" t="n">
        <v>0</v>
      </c>
      <c r="I199" s="198" t="n">
        <v>0</v>
      </c>
      <c r="J199" s="198" t="n">
        <v>0</v>
      </c>
      <c r="K199" s="199" t="n">
        <f aca="false">SUM(E199:J199)</f>
        <v>0</v>
      </c>
      <c r="L199" s="198" t="n">
        <v>0</v>
      </c>
      <c r="M199" s="29"/>
      <c r="P199" s="223" t="n">
        <f aca="false">K199/$K$21</f>
        <v>0</v>
      </c>
      <c r="Q199" s="239" t="n">
        <f aca="false">RANK(P199,$P$78:$P$217)</f>
        <v>42</v>
      </c>
      <c r="R199" s="225" t="n">
        <f aca="false">L199/$L$21</f>
        <v>0</v>
      </c>
      <c r="S199" s="224" t="n">
        <f aca="false">RANK(R199,$R$78:$R$218)</f>
        <v>96</v>
      </c>
      <c r="U199" s="226" t="e">
        <f aca="false">VLOOKUP(D199,DVactu!$A$2:$D$198,4,0)</f>
        <v>#N/A</v>
      </c>
      <c r="V199" s="202" t="n">
        <f aca="false">IF(ISERROR(E199/$U199),0,E199/$U199)</f>
        <v>0</v>
      </c>
      <c r="W199" s="202" t="n">
        <f aca="false">IF(ISERROR(F199/$U199),0,F199/$U199)</f>
        <v>0</v>
      </c>
      <c r="X199" s="202" t="n">
        <f aca="false">IF(ISERROR(G199/$U199),0,G199/$U199)</f>
        <v>0</v>
      </c>
      <c r="Y199" s="202" t="n">
        <f aca="false">IF(ISERROR(H199/$U199),0,H199/$U199)</f>
        <v>0</v>
      </c>
      <c r="Z199" s="202" t="n">
        <f aca="false">IF(ISERROR(I199/$U199),0,I199/$U199)</f>
        <v>0</v>
      </c>
      <c r="AA199" s="202" t="n">
        <f aca="false">IF(ISERROR(J199/$U199),0,J199/$U199)</f>
        <v>0</v>
      </c>
      <c r="AB199" s="199" t="n">
        <f aca="false">SUM(V199:AA199)</f>
        <v>0</v>
      </c>
      <c r="AC199" s="202" t="n">
        <f aca="false">IF(ISERROR(L199/$U199),0,L199/$U199)</f>
        <v>0</v>
      </c>
    </row>
    <row r="200" customFormat="false" ht="12.8" hidden="false" customHeight="false" outlineLevel="0" collapsed="false">
      <c r="A200" s="195" t="s">
        <v>216</v>
      </c>
      <c r="B200" s="116" t="s">
        <v>142</v>
      </c>
      <c r="C200" s="196" t="s">
        <v>451</v>
      </c>
      <c r="D200" s="222" t="s">
        <v>452</v>
      </c>
      <c r="E200" s="198" t="n">
        <v>0</v>
      </c>
      <c r="F200" s="198" t="n">
        <v>0</v>
      </c>
      <c r="G200" s="198" t="n">
        <v>0</v>
      </c>
      <c r="H200" s="198" t="n">
        <v>0</v>
      </c>
      <c r="I200" s="198" t="n">
        <v>0</v>
      </c>
      <c r="J200" s="198" t="n">
        <v>0</v>
      </c>
      <c r="K200" s="199" t="n">
        <f aca="false">SUM(E200:J200)</f>
        <v>0</v>
      </c>
      <c r="L200" s="198" t="n">
        <v>0</v>
      </c>
      <c r="M200" s="29"/>
      <c r="P200" s="223" t="n">
        <f aca="false">K200/$K$21</f>
        <v>0</v>
      </c>
      <c r="Q200" s="239" t="n">
        <f aca="false">RANK(P200,$P$78:$P$217)</f>
        <v>42</v>
      </c>
      <c r="R200" s="225" t="n">
        <f aca="false">L200/$L$21</f>
        <v>0</v>
      </c>
      <c r="S200" s="224" t="n">
        <f aca="false">RANK(R200,$R$78:$R$218)</f>
        <v>96</v>
      </c>
      <c r="U200" s="226" t="e">
        <f aca="false">VLOOKUP(D200,DVactu!$A$2:$D$198,4,0)</f>
        <v>#N/A</v>
      </c>
      <c r="V200" s="202" t="n">
        <f aca="false">IF(ISERROR(E200/$U200),0,E200/$U200)</f>
        <v>0</v>
      </c>
      <c r="W200" s="202" t="n">
        <f aca="false">IF(ISERROR(F200/$U200),0,F200/$U200)</f>
        <v>0</v>
      </c>
      <c r="X200" s="202" t="n">
        <f aca="false">IF(ISERROR(G200/$U200),0,G200/$U200)</f>
        <v>0</v>
      </c>
      <c r="Y200" s="202" t="n">
        <f aca="false">IF(ISERROR(H200/$U200),0,H200/$U200)</f>
        <v>0</v>
      </c>
      <c r="Z200" s="202" t="n">
        <f aca="false">IF(ISERROR(I200/$U200),0,I200/$U200)</f>
        <v>0</v>
      </c>
      <c r="AA200" s="202" t="n">
        <f aca="false">IF(ISERROR(J200/$U200),0,J200/$U200)</f>
        <v>0</v>
      </c>
      <c r="AB200" s="199" t="n">
        <f aca="false">SUM(V200:AA200)</f>
        <v>0</v>
      </c>
      <c r="AC200" s="202" t="n">
        <f aca="false">IF(ISERROR(L200/$U200),0,L200/$U200)</f>
        <v>0</v>
      </c>
    </row>
    <row r="201" customFormat="false" ht="12.8" hidden="false" customHeight="false" outlineLevel="0" collapsed="false">
      <c r="A201" s="195" t="s">
        <v>216</v>
      </c>
      <c r="B201" s="116" t="s">
        <v>142</v>
      </c>
      <c r="C201" s="196" t="s">
        <v>453</v>
      </c>
      <c r="D201" s="222" t="s">
        <v>454</v>
      </c>
      <c r="E201" s="198" t="n">
        <v>0</v>
      </c>
      <c r="F201" s="198" t="n">
        <v>0</v>
      </c>
      <c r="G201" s="198" t="n">
        <v>0</v>
      </c>
      <c r="H201" s="198" t="n">
        <v>0</v>
      </c>
      <c r="I201" s="198" t="n">
        <v>0</v>
      </c>
      <c r="J201" s="198" t="n">
        <v>0</v>
      </c>
      <c r="K201" s="199" t="n">
        <f aca="false">SUM(E201:J201)</f>
        <v>0</v>
      </c>
      <c r="L201" s="198" t="n">
        <v>0</v>
      </c>
      <c r="M201" s="29"/>
      <c r="P201" s="223" t="n">
        <f aca="false">K201/$K$21</f>
        <v>0</v>
      </c>
      <c r="Q201" s="239" t="n">
        <f aca="false">RANK(P201,$P$78:$P$217)</f>
        <v>42</v>
      </c>
      <c r="R201" s="225" t="n">
        <f aca="false">L201/$L$21</f>
        <v>0</v>
      </c>
      <c r="S201" s="224" t="n">
        <f aca="false">RANK(R201,$R$78:$R$218)</f>
        <v>96</v>
      </c>
      <c r="U201" s="226" t="e">
        <f aca="false">VLOOKUP(D201,DVactu!$A$2:$D$198,4,0)</f>
        <v>#N/A</v>
      </c>
      <c r="V201" s="202" t="n">
        <f aca="false">IF(ISERROR(E201/$U201),0,E201/$U201)</f>
        <v>0</v>
      </c>
      <c r="W201" s="202" t="n">
        <f aca="false">IF(ISERROR(F201/$U201),0,F201/$U201)</f>
        <v>0</v>
      </c>
      <c r="X201" s="202" t="n">
        <f aca="false">IF(ISERROR(G201/$U201),0,G201/$U201)</f>
        <v>0</v>
      </c>
      <c r="Y201" s="202" t="n">
        <f aca="false">IF(ISERROR(H201/$U201),0,H201/$U201)</f>
        <v>0</v>
      </c>
      <c r="Z201" s="202" t="n">
        <f aca="false">IF(ISERROR(I201/$U201),0,I201/$U201)</f>
        <v>0</v>
      </c>
      <c r="AA201" s="202" t="n">
        <f aca="false">IF(ISERROR(J201/$U201),0,J201/$U201)</f>
        <v>0</v>
      </c>
      <c r="AB201" s="199" t="n">
        <f aca="false">SUM(V201:AA201)</f>
        <v>0</v>
      </c>
      <c r="AC201" s="202" t="n">
        <f aca="false">IF(ISERROR(L201/$U201),0,L201/$U201)</f>
        <v>0</v>
      </c>
    </row>
    <row r="202" customFormat="false" ht="12.8" hidden="false" customHeight="false" outlineLevel="0" collapsed="false">
      <c r="A202" s="195" t="s">
        <v>216</v>
      </c>
      <c r="B202" s="116" t="s">
        <v>142</v>
      </c>
      <c r="C202" s="196" t="s">
        <v>455</v>
      </c>
      <c r="D202" s="222" t="s">
        <v>456</v>
      </c>
      <c r="E202" s="198" t="n">
        <v>0</v>
      </c>
      <c r="F202" s="198" t="n">
        <v>0</v>
      </c>
      <c r="G202" s="198" t="n">
        <v>0</v>
      </c>
      <c r="H202" s="198" t="n">
        <v>0</v>
      </c>
      <c r="I202" s="198" t="n">
        <v>0</v>
      </c>
      <c r="J202" s="198" t="n">
        <v>0</v>
      </c>
      <c r="K202" s="199" t="n">
        <f aca="false">SUM(E202:J202)</f>
        <v>0</v>
      </c>
      <c r="L202" s="198" t="n">
        <v>1000000</v>
      </c>
      <c r="M202" s="29"/>
      <c r="P202" s="223" t="n">
        <f aca="false">K202/$K$21</f>
        <v>0</v>
      </c>
      <c r="Q202" s="239" t="n">
        <f aca="false">RANK(P202,$P$78:$P$217)</f>
        <v>42</v>
      </c>
      <c r="R202" s="225" t="n">
        <f aca="false">L202/$L$21</f>
        <v>1.85919386838437E-005</v>
      </c>
      <c r="S202" s="224" t="n">
        <f aca="false">RANK(R202,$R$78:$R$218)</f>
        <v>75</v>
      </c>
      <c r="U202" s="226" t="e">
        <f aca="false">VLOOKUP(D202,DVactu!$A$2:$D$198,4,0)</f>
        <v>#N/A</v>
      </c>
      <c r="V202" s="202" t="n">
        <f aca="false">IF(ISERROR(E202/$U202),0,E202/$U202)</f>
        <v>0</v>
      </c>
      <c r="W202" s="202" t="n">
        <f aca="false">IF(ISERROR(F202/$U202),0,F202/$U202)</f>
        <v>0</v>
      </c>
      <c r="X202" s="202" t="n">
        <f aca="false">IF(ISERROR(G202/$U202),0,G202/$U202)</f>
        <v>0</v>
      </c>
      <c r="Y202" s="202" t="n">
        <f aca="false">IF(ISERROR(H202/$U202),0,H202/$U202)</f>
        <v>0</v>
      </c>
      <c r="Z202" s="202" t="n">
        <f aca="false">IF(ISERROR(I202/$U202),0,I202/$U202)</f>
        <v>0</v>
      </c>
      <c r="AA202" s="202" t="n">
        <f aca="false">IF(ISERROR(J202/$U202),0,J202/$U202)</f>
        <v>0</v>
      </c>
      <c r="AB202" s="199" t="n">
        <f aca="false">SUM(V202:AA202)</f>
        <v>0</v>
      </c>
      <c r="AC202" s="202" t="n">
        <f aca="false">IF(ISERROR(L202/$U202),0,L202/$U202)</f>
        <v>0</v>
      </c>
    </row>
    <row r="203" customFormat="false" ht="12.8" hidden="false" customHeight="false" outlineLevel="0" collapsed="false">
      <c r="A203" s="195" t="s">
        <v>216</v>
      </c>
      <c r="B203" s="116" t="s">
        <v>142</v>
      </c>
      <c r="C203" s="196" t="s">
        <v>457</v>
      </c>
      <c r="D203" s="222" t="s">
        <v>458</v>
      </c>
      <c r="E203" s="198" t="n">
        <v>0</v>
      </c>
      <c r="F203" s="198" t="n">
        <v>0</v>
      </c>
      <c r="G203" s="198" t="n">
        <v>0</v>
      </c>
      <c r="H203" s="198" t="n">
        <v>0</v>
      </c>
      <c r="I203" s="198" t="n">
        <v>0</v>
      </c>
      <c r="J203" s="198" t="n">
        <v>0</v>
      </c>
      <c r="K203" s="199" t="n">
        <f aca="false">SUM(E203:J203)</f>
        <v>0</v>
      </c>
      <c r="L203" s="198" t="n">
        <v>205740</v>
      </c>
      <c r="M203" s="29"/>
      <c r="P203" s="223" t="n">
        <f aca="false">K203/$K$21</f>
        <v>0</v>
      </c>
      <c r="Q203" s="239" t="n">
        <f aca="false">RANK(P203,$P$78:$P$217)</f>
        <v>42</v>
      </c>
      <c r="R203" s="225" t="n">
        <f aca="false">L203/$L$21</f>
        <v>3.82510546481399E-006</v>
      </c>
      <c r="S203" s="224" t="n">
        <f aca="false">RANK(R203,$R$78:$R$218)</f>
        <v>83</v>
      </c>
      <c r="U203" s="226" t="e">
        <f aca="false">VLOOKUP(D203,DVactu!$A$2:$D$198,4,0)</f>
        <v>#N/A</v>
      </c>
      <c r="V203" s="202" t="n">
        <f aca="false">IF(ISERROR(E203/$U203),0,E203/$U203)</f>
        <v>0</v>
      </c>
      <c r="W203" s="202" t="n">
        <f aca="false">IF(ISERROR(F203/$U203),0,F203/$U203)</f>
        <v>0</v>
      </c>
      <c r="X203" s="202" t="n">
        <f aca="false">IF(ISERROR(G203/$U203),0,G203/$U203)</f>
        <v>0</v>
      </c>
      <c r="Y203" s="202" t="n">
        <f aca="false">IF(ISERROR(H203/$U203),0,H203/$U203)</f>
        <v>0</v>
      </c>
      <c r="Z203" s="202" t="n">
        <f aca="false">IF(ISERROR(I203/$U203),0,I203/$U203)</f>
        <v>0</v>
      </c>
      <c r="AA203" s="202" t="n">
        <f aca="false">IF(ISERROR(J203/$U203),0,J203/$U203)</f>
        <v>0</v>
      </c>
      <c r="AB203" s="199" t="n">
        <f aca="false">SUM(V203:AA203)</f>
        <v>0</v>
      </c>
      <c r="AC203" s="202" t="n">
        <f aca="false">IF(ISERROR(L203/$U203),0,L203/$U203)</f>
        <v>0</v>
      </c>
    </row>
    <row r="204" customFormat="false" ht="19.4" hidden="false" customHeight="false" outlineLevel="0" collapsed="false">
      <c r="A204" s="195" t="s">
        <v>216</v>
      </c>
      <c r="B204" s="116" t="s">
        <v>142</v>
      </c>
      <c r="C204" s="196" t="s">
        <v>459</v>
      </c>
      <c r="D204" s="222" t="s">
        <v>460</v>
      </c>
      <c r="E204" s="198" t="n">
        <v>0</v>
      </c>
      <c r="F204" s="198" t="n">
        <v>0</v>
      </c>
      <c r="G204" s="198" t="n">
        <v>0</v>
      </c>
      <c r="H204" s="198" t="n">
        <v>0</v>
      </c>
      <c r="I204" s="198" t="n">
        <v>0</v>
      </c>
      <c r="J204" s="198" t="n">
        <v>0</v>
      </c>
      <c r="K204" s="199" t="n">
        <f aca="false">SUM(E204:J204)</f>
        <v>0</v>
      </c>
      <c r="L204" s="198" t="n">
        <v>0</v>
      </c>
      <c r="M204" s="29"/>
      <c r="P204" s="223" t="n">
        <f aca="false">K204/$K$21</f>
        <v>0</v>
      </c>
      <c r="Q204" s="239" t="n">
        <f aca="false">RANK(P204,$P$78:$P$217)</f>
        <v>42</v>
      </c>
      <c r="R204" s="225" t="n">
        <f aca="false">L204/$L$21</f>
        <v>0</v>
      </c>
      <c r="S204" s="224" t="n">
        <f aca="false">RANK(R204,$R$78:$R$218)</f>
        <v>96</v>
      </c>
      <c r="U204" s="226" t="e">
        <f aca="false">VLOOKUP(D204,DVactu!$A$2:$D$198,4,0)</f>
        <v>#N/A</v>
      </c>
      <c r="V204" s="202" t="n">
        <f aca="false">IF(ISERROR(E204/$U204),0,E204/$U204)</f>
        <v>0</v>
      </c>
      <c r="W204" s="202" t="n">
        <f aca="false">IF(ISERROR(F204/$U204),0,F204/$U204)</f>
        <v>0</v>
      </c>
      <c r="X204" s="202" t="n">
        <f aca="false">IF(ISERROR(G204/$U204),0,G204/$U204)</f>
        <v>0</v>
      </c>
      <c r="Y204" s="202" t="n">
        <f aca="false">IF(ISERROR(H204/$U204),0,H204/$U204)</f>
        <v>0</v>
      </c>
      <c r="Z204" s="202" t="n">
        <f aca="false">IF(ISERROR(I204/$U204),0,I204/$U204)</f>
        <v>0</v>
      </c>
      <c r="AA204" s="202" t="n">
        <f aca="false">IF(ISERROR(J204/$U204),0,J204/$U204)</f>
        <v>0</v>
      </c>
      <c r="AB204" s="199" t="n">
        <f aca="false">SUM(V204:AA204)</f>
        <v>0</v>
      </c>
      <c r="AC204" s="202" t="n">
        <f aca="false">IF(ISERROR(L204/$U204),0,L204/$U204)</f>
        <v>0</v>
      </c>
    </row>
    <row r="205" customFormat="false" ht="12.8" hidden="false" customHeight="false" outlineLevel="0" collapsed="false">
      <c r="A205" s="195" t="s">
        <v>216</v>
      </c>
      <c r="B205" s="116" t="s">
        <v>142</v>
      </c>
      <c r="C205" s="196" t="s">
        <v>461</v>
      </c>
      <c r="D205" s="222" t="s">
        <v>462</v>
      </c>
      <c r="E205" s="198" t="n">
        <v>0</v>
      </c>
      <c r="F205" s="198" t="n">
        <v>0</v>
      </c>
      <c r="G205" s="198" t="n">
        <v>0</v>
      </c>
      <c r="H205" s="198" t="n">
        <v>0</v>
      </c>
      <c r="I205" s="198" t="n">
        <v>0</v>
      </c>
      <c r="J205" s="198" t="n">
        <v>0</v>
      </c>
      <c r="K205" s="199" t="n">
        <f aca="false">SUM(E205:J205)</f>
        <v>0</v>
      </c>
      <c r="L205" s="198" t="n">
        <v>41338569.97</v>
      </c>
      <c r="M205" s="29"/>
      <c r="P205" s="223" t="n">
        <f aca="false">K205/$K$21</f>
        <v>0</v>
      </c>
      <c r="Q205" s="239" t="n">
        <f aca="false">RANK(P205,$P$78:$P$217)</f>
        <v>42</v>
      </c>
      <c r="R205" s="225" t="n">
        <f aca="false">L205/$L$21</f>
        <v>0.000768564158160021</v>
      </c>
      <c r="S205" s="224" t="n">
        <f aca="false">RANK(R205,$R$78:$R$218)</f>
        <v>33</v>
      </c>
      <c r="U205" s="226" t="e">
        <f aca="false">VLOOKUP(D205,DVactu!$A$2:$D$198,4,0)</f>
        <v>#N/A</v>
      </c>
      <c r="V205" s="202" t="n">
        <f aca="false">IF(ISERROR(E205/$U205),0,E205/$U205)</f>
        <v>0</v>
      </c>
      <c r="W205" s="202" t="n">
        <f aca="false">IF(ISERROR(F205/$U205),0,F205/$U205)</f>
        <v>0</v>
      </c>
      <c r="X205" s="202" t="n">
        <f aca="false">IF(ISERROR(G205/$U205),0,G205/$U205)</f>
        <v>0</v>
      </c>
      <c r="Y205" s="202" t="n">
        <f aca="false">IF(ISERROR(H205/$U205),0,H205/$U205)</f>
        <v>0</v>
      </c>
      <c r="Z205" s="202" t="n">
        <f aca="false">IF(ISERROR(I205/$U205),0,I205/$U205)</f>
        <v>0</v>
      </c>
      <c r="AA205" s="202" t="n">
        <f aca="false">IF(ISERROR(J205/$U205),0,J205/$U205)</f>
        <v>0</v>
      </c>
      <c r="AB205" s="199" t="n">
        <f aca="false">SUM(V205:AA205)</f>
        <v>0</v>
      </c>
      <c r="AC205" s="202" t="n">
        <f aca="false">IF(ISERROR(L205/$U205),0,L205/$U205)</f>
        <v>0</v>
      </c>
    </row>
    <row r="206" customFormat="false" ht="29.1" hidden="false" customHeight="false" outlineLevel="0" collapsed="false">
      <c r="A206" s="195" t="s">
        <v>216</v>
      </c>
      <c r="B206" s="116" t="s">
        <v>142</v>
      </c>
      <c r="C206" s="196" t="s">
        <v>463</v>
      </c>
      <c r="D206" s="222" t="s">
        <v>464</v>
      </c>
      <c r="E206" s="198" t="n">
        <v>0</v>
      </c>
      <c r="F206" s="198" t="n">
        <v>0</v>
      </c>
      <c r="G206" s="198" t="n">
        <v>0</v>
      </c>
      <c r="H206" s="198" t="n">
        <v>0</v>
      </c>
      <c r="I206" s="198" t="n">
        <v>0</v>
      </c>
      <c r="J206" s="198" t="n">
        <v>0</v>
      </c>
      <c r="K206" s="199" t="n">
        <f aca="false">SUM(E206:J206)</f>
        <v>0</v>
      </c>
      <c r="L206" s="198" t="n">
        <v>0</v>
      </c>
      <c r="M206" s="29"/>
      <c r="P206" s="223" t="n">
        <f aca="false">K206/$K$21</f>
        <v>0</v>
      </c>
      <c r="Q206" s="239" t="n">
        <f aca="false">RANK(P206,$P$78:$P$217)</f>
        <v>42</v>
      </c>
      <c r="R206" s="225" t="n">
        <f aca="false">L206/$L$21</f>
        <v>0</v>
      </c>
      <c r="S206" s="224" t="n">
        <f aca="false">RANK(R206,$R$78:$R$218)</f>
        <v>96</v>
      </c>
      <c r="U206" s="226" t="e">
        <f aca="false">VLOOKUP(D206,DVactu!$A$2:$D$198,4,0)</f>
        <v>#N/A</v>
      </c>
      <c r="V206" s="202" t="n">
        <f aca="false">IF(ISERROR(E206/$U206),0,E206/$U206)</f>
        <v>0</v>
      </c>
      <c r="W206" s="202" t="n">
        <f aca="false">IF(ISERROR(F206/$U206),0,F206/$U206)</f>
        <v>0</v>
      </c>
      <c r="X206" s="202" t="n">
        <f aca="false">IF(ISERROR(G206/$U206),0,G206/$U206)</f>
        <v>0</v>
      </c>
      <c r="Y206" s="202" t="n">
        <f aca="false">IF(ISERROR(H206/$U206),0,H206/$U206)</f>
        <v>0</v>
      </c>
      <c r="Z206" s="202" t="n">
        <f aca="false">IF(ISERROR(I206/$U206),0,I206/$U206)</f>
        <v>0</v>
      </c>
      <c r="AA206" s="202" t="n">
        <f aca="false">IF(ISERROR(J206/$U206),0,J206/$U206)</f>
        <v>0</v>
      </c>
      <c r="AB206" s="199" t="n">
        <f aca="false">SUM(V206:AA206)</f>
        <v>0</v>
      </c>
      <c r="AC206" s="202" t="n">
        <f aca="false">IF(ISERROR(L206/$U206),0,L206/$U206)</f>
        <v>0</v>
      </c>
    </row>
    <row r="207" customFormat="false" ht="12.8" hidden="false" customHeight="false" outlineLevel="0" collapsed="false">
      <c r="A207" s="195" t="s">
        <v>216</v>
      </c>
      <c r="B207" s="116" t="s">
        <v>142</v>
      </c>
      <c r="C207" s="196" t="s">
        <v>465</v>
      </c>
      <c r="D207" s="222" t="s">
        <v>466</v>
      </c>
      <c r="E207" s="198" t="n">
        <v>0</v>
      </c>
      <c r="F207" s="198" t="n">
        <v>0</v>
      </c>
      <c r="G207" s="198" t="n">
        <v>0</v>
      </c>
      <c r="H207" s="198" t="n">
        <v>0</v>
      </c>
      <c r="I207" s="198" t="n">
        <v>0</v>
      </c>
      <c r="J207" s="198" t="n">
        <v>0</v>
      </c>
      <c r="K207" s="199" t="n">
        <f aca="false">SUM(E207:J207)</f>
        <v>0</v>
      </c>
      <c r="L207" s="198" t="n">
        <v>0</v>
      </c>
      <c r="M207" s="29"/>
      <c r="P207" s="223" t="n">
        <f aca="false">K207/$K$21</f>
        <v>0</v>
      </c>
      <c r="Q207" s="239" t="n">
        <f aca="false">RANK(P207,$P$78:$P$217)</f>
        <v>42</v>
      </c>
      <c r="R207" s="225" t="n">
        <f aca="false">L207/$L$21</f>
        <v>0</v>
      </c>
      <c r="S207" s="224" t="n">
        <f aca="false">RANK(R207,$R$78:$R$218)</f>
        <v>96</v>
      </c>
      <c r="U207" s="226" t="e">
        <f aca="false">VLOOKUP(D207,DVactu!$A$2:$D$198,4,0)</f>
        <v>#N/A</v>
      </c>
      <c r="V207" s="202" t="n">
        <f aca="false">IF(ISERROR(E207/$U207),0,E207/$U207)</f>
        <v>0</v>
      </c>
      <c r="W207" s="202" t="n">
        <f aca="false">IF(ISERROR(F207/$U207),0,F207/$U207)</f>
        <v>0</v>
      </c>
      <c r="X207" s="202" t="n">
        <f aca="false">IF(ISERROR(G207/$U207),0,G207/$U207)</f>
        <v>0</v>
      </c>
      <c r="Y207" s="202" t="n">
        <f aca="false">IF(ISERROR(H207/$U207),0,H207/$U207)</f>
        <v>0</v>
      </c>
      <c r="Z207" s="202" t="n">
        <f aca="false">IF(ISERROR(I207/$U207),0,I207/$U207)</f>
        <v>0</v>
      </c>
      <c r="AA207" s="202" t="n">
        <f aca="false">IF(ISERROR(J207/$U207),0,J207/$U207)</f>
        <v>0</v>
      </c>
      <c r="AB207" s="199" t="n">
        <f aca="false">SUM(V207:AA207)</f>
        <v>0</v>
      </c>
      <c r="AC207" s="202" t="n">
        <f aca="false">IF(ISERROR(L207/$U207),0,L207/$U207)</f>
        <v>0</v>
      </c>
    </row>
    <row r="208" customFormat="false" ht="19.4" hidden="false" customHeight="false" outlineLevel="0" collapsed="false">
      <c r="A208" s="195" t="s">
        <v>216</v>
      </c>
      <c r="B208" s="116" t="s">
        <v>142</v>
      </c>
      <c r="C208" s="196" t="s">
        <v>467</v>
      </c>
      <c r="D208" s="222" t="s">
        <v>468</v>
      </c>
      <c r="E208" s="198" t="n">
        <v>0</v>
      </c>
      <c r="F208" s="198" t="n">
        <v>0</v>
      </c>
      <c r="G208" s="198" t="n">
        <v>0</v>
      </c>
      <c r="H208" s="198" t="n">
        <v>0</v>
      </c>
      <c r="I208" s="198" t="n">
        <v>0</v>
      </c>
      <c r="J208" s="198" t="n">
        <v>0</v>
      </c>
      <c r="K208" s="199" t="n">
        <f aca="false">SUM(E208:J208)</f>
        <v>0</v>
      </c>
      <c r="L208" s="198" t="n">
        <v>103200</v>
      </c>
      <c r="M208" s="29"/>
      <c r="P208" s="223" t="n">
        <f aca="false">K208/$K$21</f>
        <v>0</v>
      </c>
      <c r="Q208" s="239" t="n">
        <f aca="false">RANK(P208,$P$78:$P$217)</f>
        <v>42</v>
      </c>
      <c r="R208" s="225" t="n">
        <f aca="false">L208/$L$21</f>
        <v>1.91868807217267E-006</v>
      </c>
      <c r="S208" s="224" t="n">
        <f aca="false">RANK(R208,$R$78:$R$218)</f>
        <v>88</v>
      </c>
      <c r="U208" s="226" t="e">
        <f aca="false">VLOOKUP(D208,DVactu!$A$2:$D$198,4,0)</f>
        <v>#N/A</v>
      </c>
      <c r="V208" s="202" t="n">
        <f aca="false">IF(ISERROR(E208/$U208),0,E208/$U208)</f>
        <v>0</v>
      </c>
      <c r="W208" s="202" t="n">
        <f aca="false">IF(ISERROR(F208/$U208),0,F208/$U208)</f>
        <v>0</v>
      </c>
      <c r="X208" s="202" t="n">
        <f aca="false">IF(ISERROR(G208/$U208),0,G208/$U208)</f>
        <v>0</v>
      </c>
      <c r="Y208" s="202" t="n">
        <f aca="false">IF(ISERROR(H208/$U208),0,H208/$U208)</f>
        <v>0</v>
      </c>
      <c r="Z208" s="202" t="n">
        <f aca="false">IF(ISERROR(I208/$U208),0,I208/$U208)</f>
        <v>0</v>
      </c>
      <c r="AA208" s="202" t="n">
        <f aca="false">IF(ISERROR(J208/$U208),0,J208/$U208)</f>
        <v>0</v>
      </c>
      <c r="AB208" s="199" t="n">
        <f aca="false">SUM(V208:AA208)</f>
        <v>0</v>
      </c>
      <c r="AC208" s="202" t="n">
        <f aca="false">IF(ISERROR(L208/$U208),0,L208/$U208)</f>
        <v>0</v>
      </c>
    </row>
    <row r="209" customFormat="false" ht="12.8" hidden="false" customHeight="false" outlineLevel="0" collapsed="false">
      <c r="A209" s="195" t="s">
        <v>216</v>
      </c>
      <c r="B209" s="116" t="s">
        <v>142</v>
      </c>
      <c r="C209" s="196" t="s">
        <v>278</v>
      </c>
      <c r="D209" s="222" t="s">
        <v>469</v>
      </c>
      <c r="E209" s="198" t="n">
        <v>0</v>
      </c>
      <c r="F209" s="198" t="n">
        <v>0</v>
      </c>
      <c r="G209" s="198" t="n">
        <v>0</v>
      </c>
      <c r="H209" s="198" t="n">
        <v>0</v>
      </c>
      <c r="I209" s="198" t="n">
        <v>0</v>
      </c>
      <c r="J209" s="198" t="n">
        <v>0</v>
      </c>
      <c r="K209" s="199" t="n">
        <f aca="false">SUM(E209:J209)</f>
        <v>0</v>
      </c>
      <c r="L209" s="198" t="n">
        <v>0</v>
      </c>
      <c r="M209" s="29"/>
      <c r="P209" s="223" t="n">
        <f aca="false">K209/$K$21</f>
        <v>0</v>
      </c>
      <c r="Q209" s="239" t="n">
        <f aca="false">RANK(P209,$P$78:$P$217)</f>
        <v>42</v>
      </c>
      <c r="R209" s="225" t="n">
        <f aca="false">L209/$L$21</f>
        <v>0</v>
      </c>
      <c r="S209" s="224" t="n">
        <f aca="false">RANK(R209,$R$78:$R$218)</f>
        <v>96</v>
      </c>
      <c r="U209" s="226" t="e">
        <f aca="false">VLOOKUP(D209,DVactu!$A$2:$D$198,4,0)</f>
        <v>#N/A</v>
      </c>
      <c r="V209" s="202" t="n">
        <f aca="false">IF(ISERROR(E209/$U209),0,E209/$U209)</f>
        <v>0</v>
      </c>
      <c r="W209" s="202" t="n">
        <f aca="false">IF(ISERROR(F209/$U209),0,F209/$U209)</f>
        <v>0</v>
      </c>
      <c r="X209" s="202" t="n">
        <f aca="false">IF(ISERROR(G209/$U209),0,G209/$U209)</f>
        <v>0</v>
      </c>
      <c r="Y209" s="202" t="n">
        <f aca="false">IF(ISERROR(H209/$U209),0,H209/$U209)</f>
        <v>0</v>
      </c>
      <c r="Z209" s="202" t="n">
        <f aca="false">IF(ISERROR(I209/$U209),0,I209/$U209)</f>
        <v>0</v>
      </c>
      <c r="AA209" s="202" t="n">
        <f aca="false">IF(ISERROR(J209/$U209),0,J209/$U209)</f>
        <v>0</v>
      </c>
      <c r="AB209" s="199" t="n">
        <f aca="false">SUM(V209:AA209)</f>
        <v>0</v>
      </c>
      <c r="AC209" s="202" t="n">
        <f aca="false">IF(ISERROR(L209/$U209),0,L209/$U209)</f>
        <v>0</v>
      </c>
    </row>
    <row r="210" customFormat="false" ht="19.4" hidden="false" customHeight="false" outlineLevel="0" collapsed="false">
      <c r="A210" s="195" t="s">
        <v>216</v>
      </c>
      <c r="B210" s="116" t="s">
        <v>142</v>
      </c>
      <c r="C210" s="196" t="s">
        <v>387</v>
      </c>
      <c r="D210" s="222" t="s">
        <v>470</v>
      </c>
      <c r="E210" s="198" t="n">
        <v>0</v>
      </c>
      <c r="F210" s="198" t="n">
        <v>0</v>
      </c>
      <c r="G210" s="198" t="n">
        <v>0</v>
      </c>
      <c r="H210" s="198" t="n">
        <v>0</v>
      </c>
      <c r="I210" s="198" t="n">
        <v>0</v>
      </c>
      <c r="J210" s="198" t="n">
        <v>0</v>
      </c>
      <c r="K210" s="199" t="n">
        <f aca="false">SUM(E210:J210)</f>
        <v>0</v>
      </c>
      <c r="L210" s="198" t="n">
        <v>0</v>
      </c>
      <c r="M210" s="29"/>
      <c r="P210" s="223" t="n">
        <f aca="false">K210/$K$21</f>
        <v>0</v>
      </c>
      <c r="Q210" s="239" t="n">
        <f aca="false">RANK(P210,$P$78:$P$217)</f>
        <v>42</v>
      </c>
      <c r="R210" s="225" t="n">
        <f aca="false">L210/$L$21</f>
        <v>0</v>
      </c>
      <c r="S210" s="224" t="n">
        <f aca="false">RANK(R210,$R$78:$R$218)</f>
        <v>96</v>
      </c>
      <c r="U210" s="226" t="e">
        <f aca="false">VLOOKUP(D210,DVactu!$A$2:$D$198,4,0)</f>
        <v>#N/A</v>
      </c>
      <c r="V210" s="202" t="n">
        <f aca="false">IF(ISERROR(E210/$U210),0,E210/$U210)</f>
        <v>0</v>
      </c>
      <c r="W210" s="202" t="n">
        <f aca="false">IF(ISERROR(F210/$U210),0,F210/$U210)</f>
        <v>0</v>
      </c>
      <c r="X210" s="202" t="n">
        <f aca="false">IF(ISERROR(G210/$U210),0,G210/$U210)</f>
        <v>0</v>
      </c>
      <c r="Y210" s="202" t="n">
        <f aca="false">IF(ISERROR(H210/$U210),0,H210/$U210)</f>
        <v>0</v>
      </c>
      <c r="Z210" s="202" t="n">
        <f aca="false">IF(ISERROR(I210/$U210),0,I210/$U210)</f>
        <v>0</v>
      </c>
      <c r="AA210" s="202" t="n">
        <f aca="false">IF(ISERROR(J210/$U210),0,J210/$U210)</f>
        <v>0</v>
      </c>
      <c r="AB210" s="199" t="n">
        <f aca="false">SUM(V210:AA210)</f>
        <v>0</v>
      </c>
      <c r="AC210" s="202" t="n">
        <f aca="false">IF(ISERROR(L210/$U210),0,L210/$U210)</f>
        <v>0</v>
      </c>
    </row>
    <row r="211" customFormat="false" ht="29.1" hidden="false" customHeight="false" outlineLevel="0" collapsed="false">
      <c r="A211" s="195" t="s">
        <v>216</v>
      </c>
      <c r="B211" s="116" t="s">
        <v>142</v>
      </c>
      <c r="C211" s="196" t="s">
        <v>471</v>
      </c>
      <c r="D211" s="222" t="s">
        <v>472</v>
      </c>
      <c r="E211" s="198" t="n">
        <v>0</v>
      </c>
      <c r="F211" s="198" t="n">
        <v>0</v>
      </c>
      <c r="G211" s="198" t="n">
        <v>0</v>
      </c>
      <c r="H211" s="198" t="n">
        <v>0</v>
      </c>
      <c r="I211" s="198" t="n">
        <v>0</v>
      </c>
      <c r="J211" s="198" t="n">
        <v>0</v>
      </c>
      <c r="K211" s="199" t="n">
        <f aca="false">SUM(E211:J211)</f>
        <v>0</v>
      </c>
      <c r="L211" s="198" t="n">
        <v>0</v>
      </c>
      <c r="M211" s="29"/>
      <c r="P211" s="223" t="n">
        <f aca="false">K211/$K$21</f>
        <v>0</v>
      </c>
      <c r="Q211" s="239" t="n">
        <f aca="false">RANK(P211,$P$78:$P$217)</f>
        <v>42</v>
      </c>
      <c r="R211" s="225" t="n">
        <f aca="false">L211/$L$21</f>
        <v>0</v>
      </c>
      <c r="S211" s="224" t="n">
        <f aca="false">RANK(R211,$R$78:$R$218)</f>
        <v>96</v>
      </c>
      <c r="U211" s="226" t="e">
        <f aca="false">VLOOKUP(D211,DVactu!$A$2:$D$198,4,0)</f>
        <v>#N/A</v>
      </c>
      <c r="V211" s="202" t="n">
        <f aca="false">IF(ISERROR(E211/$U211),0,E211/$U211)</f>
        <v>0</v>
      </c>
      <c r="W211" s="202" t="n">
        <f aca="false">IF(ISERROR(F211/$U211),0,F211/$U211)</f>
        <v>0</v>
      </c>
      <c r="X211" s="202" t="n">
        <f aca="false">IF(ISERROR(G211/$U211),0,G211/$U211)</f>
        <v>0</v>
      </c>
      <c r="Y211" s="202" t="n">
        <f aca="false">IF(ISERROR(H211/$U211),0,H211/$U211)</f>
        <v>0</v>
      </c>
      <c r="Z211" s="202" t="n">
        <f aca="false">IF(ISERROR(I211/$U211),0,I211/$U211)</f>
        <v>0</v>
      </c>
      <c r="AA211" s="202" t="n">
        <f aca="false">IF(ISERROR(J211/$U211),0,J211/$U211)</f>
        <v>0</v>
      </c>
      <c r="AB211" s="199" t="n">
        <f aca="false">SUM(V211:AA211)</f>
        <v>0</v>
      </c>
      <c r="AC211" s="202" t="n">
        <f aca="false">IF(ISERROR(L211/$U211),0,L211/$U211)</f>
        <v>0</v>
      </c>
    </row>
    <row r="212" customFormat="false" ht="12.8" hidden="false" customHeight="false" outlineLevel="0" collapsed="false">
      <c r="A212" s="195" t="s">
        <v>216</v>
      </c>
      <c r="B212" s="116" t="s">
        <v>142</v>
      </c>
      <c r="C212" s="196" t="s">
        <v>473</v>
      </c>
      <c r="D212" s="222" t="s">
        <v>474</v>
      </c>
      <c r="E212" s="198" t="n">
        <v>0</v>
      </c>
      <c r="F212" s="198" t="n">
        <v>0</v>
      </c>
      <c r="G212" s="198" t="n">
        <v>0</v>
      </c>
      <c r="H212" s="198" t="n">
        <v>0</v>
      </c>
      <c r="I212" s="198" t="n">
        <v>0</v>
      </c>
      <c r="J212" s="198" t="n">
        <v>0</v>
      </c>
      <c r="K212" s="199" t="n">
        <f aca="false">SUM(E212:J212)</f>
        <v>0</v>
      </c>
      <c r="L212" s="198" t="n">
        <v>0</v>
      </c>
      <c r="M212" s="29"/>
      <c r="P212" s="223" t="n">
        <f aca="false">K212/$K$21</f>
        <v>0</v>
      </c>
      <c r="Q212" s="239" t="n">
        <f aca="false">RANK(P212,$P$78:$P$217)</f>
        <v>42</v>
      </c>
      <c r="R212" s="225" t="n">
        <f aca="false">L212/$L$21</f>
        <v>0</v>
      </c>
      <c r="S212" s="224" t="n">
        <f aca="false">RANK(R212,$R$78:$R$218)</f>
        <v>96</v>
      </c>
      <c r="U212" s="226" t="e">
        <f aca="false">VLOOKUP(D212,DVactu!$A$2:$D$198,4,0)</f>
        <v>#N/A</v>
      </c>
      <c r="V212" s="202" t="n">
        <f aca="false">IF(ISERROR(E212/$U212),0,E212/$U212)</f>
        <v>0</v>
      </c>
      <c r="W212" s="202" t="n">
        <f aca="false">IF(ISERROR(F212/$U212),0,F212/$U212)</f>
        <v>0</v>
      </c>
      <c r="X212" s="202" t="n">
        <f aca="false">IF(ISERROR(G212/$U212),0,G212/$U212)</f>
        <v>0</v>
      </c>
      <c r="Y212" s="202" t="n">
        <f aca="false">IF(ISERROR(H212/$U212),0,H212/$U212)</f>
        <v>0</v>
      </c>
      <c r="Z212" s="202" t="n">
        <f aca="false">IF(ISERROR(I212/$U212),0,I212/$U212)</f>
        <v>0</v>
      </c>
      <c r="AA212" s="202" t="n">
        <f aca="false">IF(ISERROR(J212/$U212),0,J212/$U212)</f>
        <v>0</v>
      </c>
      <c r="AB212" s="199" t="n">
        <f aca="false">SUM(V212:AA212)</f>
        <v>0</v>
      </c>
      <c r="AC212" s="202" t="n">
        <f aca="false">IF(ISERROR(L212/$U212),0,L212/$U212)</f>
        <v>0</v>
      </c>
    </row>
    <row r="213" customFormat="false" ht="19.4" hidden="false" customHeight="false" outlineLevel="0" collapsed="false">
      <c r="A213" s="195" t="s">
        <v>216</v>
      </c>
      <c r="B213" s="116" t="s">
        <v>142</v>
      </c>
      <c r="C213" s="196" t="s">
        <v>475</v>
      </c>
      <c r="D213" s="222" t="s">
        <v>476</v>
      </c>
      <c r="E213" s="198" t="n">
        <v>0</v>
      </c>
      <c r="F213" s="198" t="n">
        <v>0</v>
      </c>
      <c r="G213" s="198" t="n">
        <v>0</v>
      </c>
      <c r="H213" s="198" t="n">
        <v>0</v>
      </c>
      <c r="I213" s="198" t="n">
        <v>0</v>
      </c>
      <c r="J213" s="198" t="n">
        <v>0</v>
      </c>
      <c r="K213" s="199" t="n">
        <f aca="false">SUM(E213:J213)</f>
        <v>0</v>
      </c>
      <c r="L213" s="198" t="n">
        <v>0</v>
      </c>
      <c r="M213" s="29"/>
      <c r="P213" s="223" t="n">
        <f aca="false">K213/$K$21</f>
        <v>0</v>
      </c>
      <c r="Q213" s="239" t="n">
        <f aca="false">RANK(P213,$P$78:$P$217)</f>
        <v>42</v>
      </c>
      <c r="R213" s="225" t="n">
        <f aca="false">L213/$L$21</f>
        <v>0</v>
      </c>
      <c r="S213" s="224" t="n">
        <f aca="false">RANK(R213,$R$78:$R$218)</f>
        <v>96</v>
      </c>
      <c r="U213" s="226" t="e">
        <f aca="false">VLOOKUP(D213,DVactu!$A$2:$D$198,4,0)</f>
        <v>#N/A</v>
      </c>
      <c r="V213" s="202" t="n">
        <f aca="false">IF(ISERROR(E213/$U213),0,E213/$U213)</f>
        <v>0</v>
      </c>
      <c r="W213" s="202" t="n">
        <f aca="false">IF(ISERROR(F213/$U213),0,F213/$U213)</f>
        <v>0</v>
      </c>
      <c r="X213" s="202" t="n">
        <f aca="false">IF(ISERROR(G213/$U213),0,G213/$U213)</f>
        <v>0</v>
      </c>
      <c r="Y213" s="202" t="n">
        <f aca="false">IF(ISERROR(H213/$U213),0,H213/$U213)</f>
        <v>0</v>
      </c>
      <c r="Z213" s="202" t="n">
        <f aca="false">IF(ISERROR(I213/$U213),0,I213/$U213)</f>
        <v>0</v>
      </c>
      <c r="AA213" s="202" t="n">
        <f aca="false">IF(ISERROR(J213/$U213),0,J213/$U213)</f>
        <v>0</v>
      </c>
      <c r="AB213" s="199" t="n">
        <f aca="false">SUM(V213:AA213)</f>
        <v>0</v>
      </c>
      <c r="AC213" s="202" t="n">
        <f aca="false">IF(ISERROR(L213/$U213),0,L213/$U213)</f>
        <v>0</v>
      </c>
    </row>
    <row r="214" customFormat="false" ht="19.4" hidden="false" customHeight="false" outlineLevel="0" collapsed="false">
      <c r="A214" s="195" t="s">
        <v>216</v>
      </c>
      <c r="B214" s="116" t="s">
        <v>142</v>
      </c>
      <c r="C214" s="196" t="s">
        <v>477</v>
      </c>
      <c r="D214" s="222" t="s">
        <v>478</v>
      </c>
      <c r="E214" s="198" t="n">
        <v>0</v>
      </c>
      <c r="F214" s="198" t="n">
        <v>0</v>
      </c>
      <c r="G214" s="198" t="n">
        <v>0</v>
      </c>
      <c r="H214" s="198" t="n">
        <v>0</v>
      </c>
      <c r="I214" s="198" t="n">
        <v>0</v>
      </c>
      <c r="J214" s="198" t="n">
        <v>0</v>
      </c>
      <c r="K214" s="199" t="n">
        <f aca="false">SUM(E214:J214)</f>
        <v>0</v>
      </c>
      <c r="L214" s="198" t="n">
        <v>0</v>
      </c>
      <c r="M214" s="29"/>
      <c r="P214" s="223" t="n">
        <f aca="false">K214/$K$21</f>
        <v>0</v>
      </c>
      <c r="Q214" s="239" t="n">
        <f aca="false">RANK(P214,$P$78:$P$217)</f>
        <v>42</v>
      </c>
      <c r="R214" s="225" t="n">
        <f aca="false">L214/$L$21</f>
        <v>0</v>
      </c>
      <c r="S214" s="224" t="n">
        <f aca="false">RANK(R214,$R$78:$R$218)</f>
        <v>96</v>
      </c>
      <c r="U214" s="226" t="e">
        <f aca="false">VLOOKUP(D214,DVactu!$A$2:$D$198,4,0)</f>
        <v>#N/A</v>
      </c>
      <c r="V214" s="202" t="n">
        <f aca="false">IF(ISERROR(E214/$U214),0,E214/$U214)</f>
        <v>0</v>
      </c>
      <c r="W214" s="202" t="n">
        <f aca="false">IF(ISERROR(F214/$U214),0,F214/$U214)</f>
        <v>0</v>
      </c>
      <c r="X214" s="202" t="n">
        <f aca="false">IF(ISERROR(G214/$U214),0,G214/$U214)</f>
        <v>0</v>
      </c>
      <c r="Y214" s="202" t="n">
        <f aca="false">IF(ISERROR(H214/$U214),0,H214/$U214)</f>
        <v>0</v>
      </c>
      <c r="Z214" s="202" t="n">
        <f aca="false">IF(ISERROR(I214/$U214),0,I214/$U214)</f>
        <v>0</v>
      </c>
      <c r="AA214" s="202" t="n">
        <f aca="false">IF(ISERROR(J214/$U214),0,J214/$U214)</f>
        <v>0</v>
      </c>
      <c r="AB214" s="199" t="n">
        <f aca="false">SUM(V214:AA214)</f>
        <v>0</v>
      </c>
      <c r="AC214" s="202" t="n">
        <f aca="false">IF(ISERROR(L214/$U214),0,L214/$U214)</f>
        <v>0</v>
      </c>
    </row>
    <row r="215" customFormat="false" ht="12.8" hidden="false" customHeight="false" outlineLevel="0" collapsed="false">
      <c r="A215" s="195" t="s">
        <v>216</v>
      </c>
      <c r="B215" s="116" t="s">
        <v>142</v>
      </c>
      <c r="C215" s="196" t="s">
        <v>479</v>
      </c>
      <c r="D215" s="222" t="s">
        <v>480</v>
      </c>
      <c r="E215" s="198" t="n">
        <v>0</v>
      </c>
      <c r="F215" s="198" t="n">
        <v>0</v>
      </c>
      <c r="G215" s="198" t="n">
        <v>0</v>
      </c>
      <c r="H215" s="198" t="n">
        <v>0</v>
      </c>
      <c r="I215" s="198" t="n">
        <v>0</v>
      </c>
      <c r="J215" s="198" t="n">
        <v>0</v>
      </c>
      <c r="K215" s="199" t="n">
        <f aca="false">SUM(E215:J215)</f>
        <v>0</v>
      </c>
      <c r="L215" s="198" t="n">
        <v>5984000</v>
      </c>
      <c r="M215" s="29"/>
      <c r="P215" s="223" t="n">
        <f aca="false">K215/$K$21</f>
        <v>0</v>
      </c>
      <c r="Q215" s="239" t="n">
        <f aca="false">RANK(P215,$P$78:$P$217)</f>
        <v>42</v>
      </c>
      <c r="R215" s="225" t="n">
        <f aca="false">L215/$L$21</f>
        <v>0.00011125416108412</v>
      </c>
      <c r="S215" s="224" t="n">
        <f aca="false">RANK(R215,$R$78:$R$218)</f>
        <v>54</v>
      </c>
      <c r="U215" s="226" t="e">
        <f aca="false">VLOOKUP(D215,DVactu!$A$2:$D$198,4,0)</f>
        <v>#N/A</v>
      </c>
      <c r="V215" s="202" t="n">
        <f aca="false">IF(ISERROR(E215/$U215),0,E215/$U215)</f>
        <v>0</v>
      </c>
      <c r="W215" s="202" t="n">
        <f aca="false">IF(ISERROR(F215/$U215),0,F215/$U215)</f>
        <v>0</v>
      </c>
      <c r="X215" s="202" t="n">
        <f aca="false">IF(ISERROR(G215/$U215),0,G215/$U215)</f>
        <v>0</v>
      </c>
      <c r="Y215" s="202" t="n">
        <f aca="false">IF(ISERROR(H215/$U215),0,H215/$U215)</f>
        <v>0</v>
      </c>
      <c r="Z215" s="202" t="n">
        <f aca="false">IF(ISERROR(I215/$U215),0,I215/$U215)</f>
        <v>0</v>
      </c>
      <c r="AA215" s="202" t="n">
        <f aca="false">IF(ISERROR(J215/$U215),0,J215/$U215)</f>
        <v>0</v>
      </c>
      <c r="AB215" s="199" t="n">
        <f aca="false">SUM(V215:AA215)</f>
        <v>0</v>
      </c>
      <c r="AC215" s="202" t="n">
        <f aca="false">IF(ISERROR(L215/$U215),0,L215/$U215)</f>
        <v>0</v>
      </c>
    </row>
    <row r="216" customFormat="false" ht="12.8" hidden="false" customHeight="false" outlineLevel="0" collapsed="false">
      <c r="A216" s="195" t="s">
        <v>216</v>
      </c>
      <c r="B216" s="116" t="s">
        <v>142</v>
      </c>
      <c r="C216" s="196" t="s">
        <v>481</v>
      </c>
      <c r="D216" s="222" t="s">
        <v>482</v>
      </c>
      <c r="E216" s="198" t="n">
        <v>0</v>
      </c>
      <c r="F216" s="198" t="n">
        <v>0</v>
      </c>
      <c r="G216" s="198" t="n">
        <v>0</v>
      </c>
      <c r="H216" s="198" t="n">
        <v>0</v>
      </c>
      <c r="I216" s="198" t="n">
        <v>0</v>
      </c>
      <c r="J216" s="198" t="n">
        <v>0</v>
      </c>
      <c r="K216" s="199" t="n">
        <f aca="false">SUM(E216:J216)</f>
        <v>0</v>
      </c>
      <c r="L216" s="198" t="n">
        <v>0</v>
      </c>
      <c r="M216" s="29"/>
      <c r="P216" s="223" t="n">
        <f aca="false">K216/$K$21</f>
        <v>0</v>
      </c>
      <c r="Q216" s="239" t="n">
        <f aca="false">RANK(P216,$P$78:$P$217)</f>
        <v>42</v>
      </c>
      <c r="R216" s="225" t="n">
        <f aca="false">L216/$L$21</f>
        <v>0</v>
      </c>
      <c r="S216" s="224" t="n">
        <f aca="false">RANK(R216,$R$78:$R$218)</f>
        <v>96</v>
      </c>
      <c r="U216" s="226" t="e">
        <f aca="false">VLOOKUP(D216,DVactu!$A$2:$D$198,4,0)</f>
        <v>#N/A</v>
      </c>
      <c r="V216" s="202" t="n">
        <f aca="false">IF(ISERROR(E216/$U216),0,E216/$U216)</f>
        <v>0</v>
      </c>
      <c r="W216" s="202" t="n">
        <f aca="false">IF(ISERROR(F216/$U216),0,F216/$U216)</f>
        <v>0</v>
      </c>
      <c r="X216" s="202" t="n">
        <f aca="false">IF(ISERROR(G216/$U216),0,G216/$U216)</f>
        <v>0</v>
      </c>
      <c r="Y216" s="202" t="n">
        <f aca="false">IF(ISERROR(H216/$U216),0,H216/$U216)</f>
        <v>0</v>
      </c>
      <c r="Z216" s="202" t="n">
        <f aca="false">IF(ISERROR(I216/$U216),0,I216/$U216)</f>
        <v>0</v>
      </c>
      <c r="AA216" s="202" t="n">
        <f aca="false">IF(ISERROR(J216/$U216),0,J216/$U216)</f>
        <v>0</v>
      </c>
      <c r="AB216" s="199" t="n">
        <f aca="false">SUM(V216:AA216)</f>
        <v>0</v>
      </c>
      <c r="AC216" s="202" t="n">
        <f aca="false">IF(ISERROR(L216/$U216),0,L216/$U216)</f>
        <v>0</v>
      </c>
    </row>
    <row r="217" customFormat="false" ht="19.4" hidden="false" customHeight="false" outlineLevel="0" collapsed="false">
      <c r="A217" s="195" t="s">
        <v>216</v>
      </c>
      <c r="B217" s="116" t="s">
        <v>142</v>
      </c>
      <c r="C217" s="196" t="s">
        <v>483</v>
      </c>
      <c r="D217" s="222" t="s">
        <v>484</v>
      </c>
      <c r="E217" s="198" t="n">
        <v>0</v>
      </c>
      <c r="F217" s="198" t="n">
        <v>0</v>
      </c>
      <c r="G217" s="198" t="n">
        <v>0</v>
      </c>
      <c r="H217" s="198" t="n">
        <v>0</v>
      </c>
      <c r="I217" s="198" t="n">
        <v>0</v>
      </c>
      <c r="J217" s="198" t="n">
        <v>0</v>
      </c>
      <c r="K217" s="199" t="n">
        <f aca="false">SUM(E217:J217)</f>
        <v>0</v>
      </c>
      <c r="L217" s="198" t="n">
        <v>0</v>
      </c>
      <c r="M217" s="29"/>
      <c r="P217" s="223" t="n">
        <f aca="false">K217/$K$21</f>
        <v>0</v>
      </c>
      <c r="Q217" s="239" t="n">
        <f aca="false">RANK(P217,$P$78:$P$217)</f>
        <v>42</v>
      </c>
      <c r="R217" s="225" t="n">
        <f aca="false">L217/$L$21</f>
        <v>0</v>
      </c>
      <c r="S217" s="224" t="n">
        <f aca="false">RANK(R217,$R$78:$R$217)</f>
        <v>95</v>
      </c>
      <c r="U217" s="226" t="e">
        <f aca="false">VLOOKUP(D217,DVactu!$A$2:$D$198,4,0)</f>
        <v>#N/A</v>
      </c>
      <c r="V217" s="202" t="n">
        <f aca="false">IF(ISERROR(E217/$U217),0,E217/$U217)</f>
        <v>0</v>
      </c>
      <c r="W217" s="202" t="n">
        <f aca="false">IF(ISERROR(F217/$U217),0,F217/$U217)</f>
        <v>0</v>
      </c>
      <c r="X217" s="202" t="n">
        <f aca="false">IF(ISERROR(G217/$U217),0,G217/$U217)</f>
        <v>0</v>
      </c>
      <c r="Y217" s="202" t="n">
        <f aca="false">IF(ISERROR(H217/$U217),0,H217/$U217)</f>
        <v>0</v>
      </c>
      <c r="Z217" s="202" t="n">
        <f aca="false">IF(ISERROR(I217/$U217),0,I217/$U217)</f>
        <v>0</v>
      </c>
      <c r="AA217" s="202" t="n">
        <f aca="false">IF(ISERROR(J217/$U217),0,J217/$U217)</f>
        <v>0</v>
      </c>
      <c r="AB217" s="199" t="n">
        <f aca="false">SUM(V217:AA217)</f>
        <v>0</v>
      </c>
      <c r="AC217" s="202" t="n">
        <f aca="false">IF(ISERROR(L217/$U217),0,L217/$U217)</f>
        <v>0</v>
      </c>
    </row>
    <row r="218" customFormat="false" ht="12.8" hidden="false" customHeight="false" outlineLevel="0" collapsed="false">
      <c r="A218" s="195" t="s">
        <v>485</v>
      </c>
      <c r="B218" s="195" t="s">
        <v>217</v>
      </c>
      <c r="C218" s="196" t="s">
        <v>218</v>
      </c>
      <c r="D218" s="244" t="s">
        <v>486</v>
      </c>
      <c r="E218" s="198" t="n">
        <v>0</v>
      </c>
      <c r="F218" s="198" t="n">
        <v>0</v>
      </c>
      <c r="G218" s="198" t="n">
        <v>0</v>
      </c>
      <c r="H218" s="198" t="n">
        <v>0</v>
      </c>
      <c r="I218" s="198" t="n">
        <v>0</v>
      </c>
      <c r="J218" s="198" t="n">
        <v>0</v>
      </c>
      <c r="K218" s="199" t="n">
        <f aca="false">SUM(E218:J218)</f>
        <v>0</v>
      </c>
      <c r="L218" s="198" t="n">
        <v>5426274</v>
      </c>
      <c r="M218" s="29"/>
      <c r="P218" s="223" t="n">
        <f aca="false">K218/$K$22</f>
        <v>0</v>
      </c>
      <c r="Q218" s="224" t="n">
        <f aca="false">RANK(P218,$P$218:$P$391)</f>
        <v>35</v>
      </c>
      <c r="R218" s="225" t="n">
        <f aca="false">L218/$L$22</f>
        <v>0.000507276481549986</v>
      </c>
      <c r="S218" s="224" t="n">
        <f aca="false">RANK(R218,$R$218:$R$391)</f>
        <v>44</v>
      </c>
      <c r="U218" s="245" t="e">
        <f aca="false">VLOOKUP(D218,DVactu!$A$2:$D$198,4,0)</f>
        <v>#N/A</v>
      </c>
      <c r="V218" s="202" t="n">
        <f aca="false">IF(ISERROR(E218/$U218),0,E218/$U218)</f>
        <v>0</v>
      </c>
      <c r="W218" s="202" t="n">
        <f aca="false">IF(ISERROR(F218/$U218),0,F218/$U218)</f>
        <v>0</v>
      </c>
      <c r="X218" s="202" t="n">
        <f aca="false">IF(ISERROR(G218/$U218),0,G218/$U218)</f>
        <v>0</v>
      </c>
      <c r="Y218" s="202" t="n">
        <f aca="false">IF(ISERROR(H218/$U218),0,H218/$U218)</f>
        <v>0</v>
      </c>
      <c r="Z218" s="202" t="n">
        <f aca="false">IF(ISERROR(I218/$U218),0,I218/$U218)</f>
        <v>0</v>
      </c>
      <c r="AA218" s="202" t="n">
        <f aca="false">IF(ISERROR(J218/$U218),0,J218/$U218)</f>
        <v>0</v>
      </c>
      <c r="AB218" s="199" t="n">
        <f aca="false">SUM(V218:AA218)</f>
        <v>0</v>
      </c>
      <c r="AC218" s="202" t="n">
        <f aca="false">IF(ISERROR(L218/$U218),0,L218/$U218)</f>
        <v>0</v>
      </c>
    </row>
    <row r="219" customFormat="false" ht="19.4" hidden="false" customHeight="false" outlineLevel="0" collapsed="false">
      <c r="A219" s="195" t="s">
        <v>485</v>
      </c>
      <c r="B219" s="195" t="s">
        <v>217</v>
      </c>
      <c r="C219" s="196" t="s">
        <v>487</v>
      </c>
      <c r="D219" s="244" t="s">
        <v>488</v>
      </c>
      <c r="E219" s="198" t="n">
        <v>0</v>
      </c>
      <c r="F219" s="198" t="n">
        <v>0</v>
      </c>
      <c r="G219" s="198" t="n">
        <v>0</v>
      </c>
      <c r="H219" s="198" t="n">
        <v>0</v>
      </c>
      <c r="I219" s="198" t="n">
        <v>0</v>
      </c>
      <c r="J219" s="198" t="n">
        <v>0</v>
      </c>
      <c r="K219" s="199" t="n">
        <f aca="false">SUM(E219:J219)</f>
        <v>0</v>
      </c>
      <c r="L219" s="198" t="n">
        <v>0</v>
      </c>
      <c r="M219" s="29"/>
      <c r="P219" s="223" t="n">
        <f aca="false">K219/$K$22</f>
        <v>0</v>
      </c>
      <c r="Q219" s="224" t="n">
        <f aca="false">RANK(P219,$P$218:$P$391)</f>
        <v>35</v>
      </c>
      <c r="R219" s="225" t="n">
        <f aca="false">L219/$L$22</f>
        <v>0</v>
      </c>
      <c r="S219" s="224" t="n">
        <f aca="false">RANK(R219,$R$218:$R$391)</f>
        <v>73</v>
      </c>
      <c r="U219" s="245" t="e">
        <f aca="false">VLOOKUP(D219,DVactu!$A$2:$D$198,4,0)</f>
        <v>#N/A</v>
      </c>
      <c r="V219" s="202" t="n">
        <f aca="false">IF(ISERROR(E219/$U219),0,E219/$U219)</f>
        <v>0</v>
      </c>
      <c r="W219" s="202" t="n">
        <f aca="false">IF(ISERROR(F219/$U219),0,F219/$U219)</f>
        <v>0</v>
      </c>
      <c r="X219" s="202" t="n">
        <f aca="false">IF(ISERROR(G219/$U219),0,G219/$U219)</f>
        <v>0</v>
      </c>
      <c r="Y219" s="202" t="n">
        <f aca="false">IF(ISERROR(H219/$U219),0,H219/$U219)</f>
        <v>0</v>
      </c>
      <c r="Z219" s="202" t="n">
        <f aca="false">IF(ISERROR(I219/$U219),0,I219/$U219)</f>
        <v>0</v>
      </c>
      <c r="AA219" s="202" t="n">
        <f aca="false">IF(ISERROR(J219/$U219),0,J219/$U219)</f>
        <v>0</v>
      </c>
      <c r="AB219" s="199" t="n">
        <f aca="false">SUM(V219:AA219)</f>
        <v>0</v>
      </c>
      <c r="AC219" s="202" t="n">
        <f aca="false">IF(ISERROR(L219/$U219),0,L219/$U219)</f>
        <v>0</v>
      </c>
    </row>
    <row r="220" customFormat="false" ht="12.8" hidden="false" customHeight="false" outlineLevel="0" collapsed="false">
      <c r="A220" s="195" t="s">
        <v>485</v>
      </c>
      <c r="B220" s="195" t="s">
        <v>217</v>
      </c>
      <c r="C220" s="196" t="s">
        <v>489</v>
      </c>
      <c r="D220" s="244" t="s">
        <v>490</v>
      </c>
      <c r="E220" s="198" t="n">
        <v>0</v>
      </c>
      <c r="F220" s="198" t="n">
        <v>0</v>
      </c>
      <c r="G220" s="198" t="n">
        <v>0</v>
      </c>
      <c r="H220" s="198" t="n">
        <v>0</v>
      </c>
      <c r="I220" s="198" t="n">
        <v>0</v>
      </c>
      <c r="J220" s="198" t="n">
        <v>0</v>
      </c>
      <c r="K220" s="199" t="n">
        <f aca="false">SUM(E220:J220)</f>
        <v>0</v>
      </c>
      <c r="L220" s="198" t="n">
        <v>5397084</v>
      </c>
      <c r="M220" s="29"/>
      <c r="P220" s="223" t="n">
        <f aca="false">K220/$K$22</f>
        <v>0</v>
      </c>
      <c r="Q220" s="224" t="n">
        <f aca="false">RANK(P220,$P$218:$P$391)</f>
        <v>35</v>
      </c>
      <c r="R220" s="225" t="n">
        <f aca="false">L220/$L$22</f>
        <v>0.000504547647639932</v>
      </c>
      <c r="S220" s="224" t="n">
        <f aca="false">RANK(R220,$R$218:$R$391)</f>
        <v>45</v>
      </c>
      <c r="U220" s="245" t="e">
        <f aca="false">VLOOKUP(D220,DVactu!$A$2:$D$198,4,0)</f>
        <v>#N/A</v>
      </c>
      <c r="V220" s="202" t="n">
        <f aca="false">IF(ISERROR(E220/$U220),0,E220/$U220)</f>
        <v>0</v>
      </c>
      <c r="W220" s="202" t="n">
        <f aca="false">IF(ISERROR(F220/$U220),0,F220/$U220)</f>
        <v>0</v>
      </c>
      <c r="X220" s="202" t="n">
        <f aca="false">IF(ISERROR(G220/$U220),0,G220/$U220)</f>
        <v>0</v>
      </c>
      <c r="Y220" s="202" t="n">
        <f aca="false">IF(ISERROR(H220/$U220),0,H220/$U220)</f>
        <v>0</v>
      </c>
      <c r="Z220" s="202" t="n">
        <f aca="false">IF(ISERROR(I220/$U220),0,I220/$U220)</f>
        <v>0</v>
      </c>
      <c r="AA220" s="202" t="n">
        <f aca="false">IF(ISERROR(J220/$U220),0,J220/$U220)</f>
        <v>0</v>
      </c>
      <c r="AB220" s="199" t="n">
        <f aca="false">SUM(V220:AA220)</f>
        <v>0</v>
      </c>
      <c r="AC220" s="202" t="n">
        <f aca="false">IF(ISERROR(L220/$U220),0,L220/$U220)</f>
        <v>0</v>
      </c>
    </row>
    <row r="221" customFormat="false" ht="19.4" hidden="false" customHeight="false" outlineLevel="0" collapsed="false">
      <c r="A221" s="195" t="s">
        <v>485</v>
      </c>
      <c r="B221" s="195" t="s">
        <v>217</v>
      </c>
      <c r="C221" s="196" t="s">
        <v>491</v>
      </c>
      <c r="D221" s="244" t="s">
        <v>492</v>
      </c>
      <c r="E221" s="198" t="n">
        <v>0</v>
      </c>
      <c r="F221" s="198" t="n">
        <v>0</v>
      </c>
      <c r="G221" s="198" t="n">
        <v>0</v>
      </c>
      <c r="H221" s="198" t="n">
        <v>0</v>
      </c>
      <c r="I221" s="198" t="n">
        <v>0</v>
      </c>
      <c r="J221" s="198" t="n">
        <v>0</v>
      </c>
      <c r="K221" s="199" t="n">
        <f aca="false">SUM(E221:J221)</f>
        <v>0</v>
      </c>
      <c r="L221" s="198" t="n">
        <v>0</v>
      </c>
      <c r="M221" s="29"/>
      <c r="P221" s="223" t="n">
        <f aca="false">K221/$K$22</f>
        <v>0</v>
      </c>
      <c r="Q221" s="224" t="n">
        <f aca="false">RANK(P221,$P$218:$P$391)</f>
        <v>35</v>
      </c>
      <c r="R221" s="225" t="n">
        <f aca="false">L221/$L$22</f>
        <v>0</v>
      </c>
      <c r="S221" s="224" t="n">
        <f aca="false">RANK(R221,$R$218:$R$391)</f>
        <v>73</v>
      </c>
      <c r="U221" s="245" t="e">
        <f aca="false">VLOOKUP(D221,DVactu!$A$2:$D$198,4,0)</f>
        <v>#N/A</v>
      </c>
      <c r="V221" s="202" t="n">
        <f aca="false">IF(ISERROR(E221/$U221),0,E221/$U221)</f>
        <v>0</v>
      </c>
      <c r="W221" s="202" t="n">
        <f aca="false">IF(ISERROR(F221/$U221),0,F221/$U221)</f>
        <v>0</v>
      </c>
      <c r="X221" s="202" t="n">
        <f aca="false">IF(ISERROR(G221/$U221),0,G221/$U221)</f>
        <v>0</v>
      </c>
      <c r="Y221" s="202" t="n">
        <f aca="false">IF(ISERROR(H221/$U221),0,H221/$U221)</f>
        <v>0</v>
      </c>
      <c r="Z221" s="202" t="n">
        <f aca="false">IF(ISERROR(I221/$U221),0,I221/$U221)</f>
        <v>0</v>
      </c>
      <c r="AA221" s="202" t="n">
        <f aca="false">IF(ISERROR(J221/$U221),0,J221/$U221)</f>
        <v>0</v>
      </c>
      <c r="AB221" s="199" t="n">
        <f aca="false">SUM(V221:AA221)</f>
        <v>0</v>
      </c>
      <c r="AC221" s="202" t="n">
        <f aca="false">IF(ISERROR(L221/$U221),0,L221/$U221)</f>
        <v>0</v>
      </c>
    </row>
    <row r="222" customFormat="false" ht="12.8" hidden="false" customHeight="false" outlineLevel="0" collapsed="false">
      <c r="A222" s="195" t="s">
        <v>485</v>
      </c>
      <c r="B222" s="195" t="s">
        <v>217</v>
      </c>
      <c r="C222" s="196" t="s">
        <v>222</v>
      </c>
      <c r="D222" s="244" t="s">
        <v>493</v>
      </c>
      <c r="E222" s="198" t="n">
        <v>0</v>
      </c>
      <c r="F222" s="198" t="n">
        <v>0</v>
      </c>
      <c r="G222" s="198" t="n">
        <v>0</v>
      </c>
      <c r="H222" s="198" t="n">
        <v>0</v>
      </c>
      <c r="I222" s="198" t="n">
        <v>0</v>
      </c>
      <c r="J222" s="198" t="n">
        <v>0</v>
      </c>
      <c r="K222" s="199" t="n">
        <f aca="false">SUM(E222:J222)</f>
        <v>0</v>
      </c>
      <c r="L222" s="198" t="n">
        <v>434000</v>
      </c>
      <c r="M222" s="29"/>
      <c r="P222" s="223" t="n">
        <f aca="false">K222/$K$22</f>
        <v>0</v>
      </c>
      <c r="Q222" s="224" t="n">
        <f aca="false">RANK(P222,$P$218:$P$391)</f>
        <v>35</v>
      </c>
      <c r="R222" s="225" t="n">
        <f aca="false">L222/$L$22</f>
        <v>4.05725905091954E-005</v>
      </c>
      <c r="S222" s="224" t="n">
        <f aca="false">RANK(R222,$R$218:$R$391)</f>
        <v>64</v>
      </c>
      <c r="U222" s="245" t="e">
        <f aca="false">VLOOKUP(D222,DVactu!$A$2:$D$198,4,0)</f>
        <v>#N/A</v>
      </c>
      <c r="V222" s="202" t="n">
        <f aca="false">IF(ISERROR(E222/$U222),0,E222/$U222)</f>
        <v>0</v>
      </c>
      <c r="W222" s="202" t="n">
        <f aca="false">IF(ISERROR(F222/$U222),0,F222/$U222)</f>
        <v>0</v>
      </c>
      <c r="X222" s="202" t="n">
        <f aca="false">IF(ISERROR(G222/$U222),0,G222/$U222)</f>
        <v>0</v>
      </c>
      <c r="Y222" s="202" t="n">
        <f aca="false">IF(ISERROR(H222/$U222),0,H222/$U222)</f>
        <v>0</v>
      </c>
      <c r="Z222" s="202" t="n">
        <f aca="false">IF(ISERROR(I222/$U222),0,I222/$U222)</f>
        <v>0</v>
      </c>
      <c r="AA222" s="202" t="n">
        <f aca="false">IF(ISERROR(J222/$U222),0,J222/$U222)</f>
        <v>0</v>
      </c>
      <c r="AB222" s="199" t="n">
        <f aca="false">SUM(V222:AA222)</f>
        <v>0</v>
      </c>
      <c r="AC222" s="202" t="n">
        <f aca="false">IF(ISERROR(L222/$U222),0,L222/$U222)</f>
        <v>0</v>
      </c>
    </row>
    <row r="223" customFormat="false" ht="19.4" hidden="false" customHeight="false" outlineLevel="0" collapsed="false">
      <c r="A223" s="195" t="s">
        <v>485</v>
      </c>
      <c r="B223" s="195" t="s">
        <v>217</v>
      </c>
      <c r="C223" s="196" t="s">
        <v>494</v>
      </c>
      <c r="D223" s="244" t="s">
        <v>495</v>
      </c>
      <c r="E223" s="198" t="n">
        <v>0</v>
      </c>
      <c r="F223" s="198" t="n">
        <v>0</v>
      </c>
      <c r="G223" s="198" t="n">
        <v>0</v>
      </c>
      <c r="H223" s="198" t="n">
        <v>0</v>
      </c>
      <c r="I223" s="198" t="n">
        <v>0</v>
      </c>
      <c r="J223" s="198" t="n">
        <v>0</v>
      </c>
      <c r="K223" s="199" t="n">
        <f aca="false">SUM(E223:J223)</f>
        <v>0</v>
      </c>
      <c r="L223" s="198" t="n">
        <v>0</v>
      </c>
      <c r="M223" s="29"/>
      <c r="P223" s="223" t="n">
        <f aca="false">K223/$K$22</f>
        <v>0</v>
      </c>
      <c r="Q223" s="224" t="n">
        <f aca="false">RANK(P223,$P$218:$P$391)</f>
        <v>35</v>
      </c>
      <c r="R223" s="225" t="n">
        <f aca="false">L223/$L$22</f>
        <v>0</v>
      </c>
      <c r="S223" s="224" t="n">
        <f aca="false">RANK(R223,$R$218:$R$391)</f>
        <v>73</v>
      </c>
      <c r="U223" s="245" t="e">
        <f aca="false">VLOOKUP(D223,DVactu!$A$2:$D$198,4,0)</f>
        <v>#N/A</v>
      </c>
      <c r="V223" s="202" t="n">
        <f aca="false">IF(ISERROR(E223/$U223),0,E223/$U223)</f>
        <v>0</v>
      </c>
      <c r="W223" s="202" t="n">
        <f aca="false">IF(ISERROR(F223/$U223),0,F223/$U223)</f>
        <v>0</v>
      </c>
      <c r="X223" s="202" t="n">
        <f aca="false">IF(ISERROR(G223/$U223),0,G223/$U223)</f>
        <v>0</v>
      </c>
      <c r="Y223" s="202" t="n">
        <f aca="false">IF(ISERROR(H223/$U223),0,H223/$U223)</f>
        <v>0</v>
      </c>
      <c r="Z223" s="202" t="n">
        <f aca="false">IF(ISERROR(I223/$U223),0,I223/$U223)</f>
        <v>0</v>
      </c>
      <c r="AA223" s="202" t="n">
        <f aca="false">IF(ISERROR(J223/$U223),0,J223/$U223)</f>
        <v>0</v>
      </c>
      <c r="AB223" s="199" t="n">
        <f aca="false">SUM(V223:AA223)</f>
        <v>0</v>
      </c>
      <c r="AC223" s="202" t="n">
        <f aca="false">IF(ISERROR(L223/$U223),0,L223/$U223)</f>
        <v>0</v>
      </c>
    </row>
    <row r="224" customFormat="false" ht="19.4" hidden="false" customHeight="false" outlineLevel="0" collapsed="false">
      <c r="A224" s="195" t="s">
        <v>485</v>
      </c>
      <c r="B224" s="195" t="s">
        <v>217</v>
      </c>
      <c r="C224" s="196" t="s">
        <v>224</v>
      </c>
      <c r="D224" s="244" t="s">
        <v>496</v>
      </c>
      <c r="E224" s="198" t="n">
        <v>0</v>
      </c>
      <c r="F224" s="198" t="n">
        <v>0</v>
      </c>
      <c r="G224" s="198" t="n">
        <v>0</v>
      </c>
      <c r="H224" s="198" t="n">
        <v>0</v>
      </c>
      <c r="I224" s="198" t="n">
        <v>0</v>
      </c>
      <c r="J224" s="198" t="n">
        <v>0</v>
      </c>
      <c r="K224" s="199" t="n">
        <f aca="false">SUM(E224:J224)</f>
        <v>0</v>
      </c>
      <c r="L224" s="198" t="n">
        <v>1243668.9</v>
      </c>
      <c r="M224" s="29"/>
      <c r="P224" s="223" t="n">
        <f aca="false">K224/$K$22</f>
        <v>0</v>
      </c>
      <c r="Q224" s="224" t="n">
        <f aca="false">RANK(P224,$P$218:$P$391)</f>
        <v>35</v>
      </c>
      <c r="R224" s="225" t="n">
        <f aca="false">L224/$L$22</f>
        <v>0.000116264675135303</v>
      </c>
      <c r="S224" s="224" t="n">
        <f aca="false">RANK(R224,$R$218:$R$391)</f>
        <v>59</v>
      </c>
      <c r="U224" s="245" t="e">
        <f aca="false">VLOOKUP(D224,DVactu!$A$2:$D$198,4,0)</f>
        <v>#N/A</v>
      </c>
      <c r="V224" s="202" t="n">
        <f aca="false">IF(ISERROR(E224/$U224),0,E224/$U224)</f>
        <v>0</v>
      </c>
      <c r="W224" s="202" t="n">
        <f aca="false">IF(ISERROR(F224/$U224),0,F224/$U224)</f>
        <v>0</v>
      </c>
      <c r="X224" s="202" t="n">
        <f aca="false">IF(ISERROR(G224/$U224),0,G224/$U224)</f>
        <v>0</v>
      </c>
      <c r="Y224" s="202" t="n">
        <f aca="false">IF(ISERROR(H224/$U224),0,H224/$U224)</f>
        <v>0</v>
      </c>
      <c r="Z224" s="202" t="n">
        <f aca="false">IF(ISERROR(I224/$U224),0,I224/$U224)</f>
        <v>0</v>
      </c>
      <c r="AA224" s="202" t="n">
        <f aca="false">IF(ISERROR(J224/$U224),0,J224/$U224)</f>
        <v>0</v>
      </c>
      <c r="AB224" s="199" t="n">
        <f aca="false">SUM(V224:AA224)</f>
        <v>0</v>
      </c>
      <c r="AC224" s="202" t="n">
        <f aca="false">IF(ISERROR(L224/$U224),0,L224/$U224)</f>
        <v>0</v>
      </c>
    </row>
    <row r="225" customFormat="false" ht="19.4" hidden="false" customHeight="false" outlineLevel="0" collapsed="false">
      <c r="A225" s="195" t="s">
        <v>485</v>
      </c>
      <c r="B225" s="195" t="s">
        <v>217</v>
      </c>
      <c r="C225" s="196" t="s">
        <v>497</v>
      </c>
      <c r="D225" s="244" t="s">
        <v>498</v>
      </c>
      <c r="E225" s="198" t="n">
        <v>0</v>
      </c>
      <c r="F225" s="198" t="n">
        <v>0</v>
      </c>
      <c r="G225" s="198" t="n">
        <v>0</v>
      </c>
      <c r="H225" s="198" t="n">
        <v>0</v>
      </c>
      <c r="I225" s="198" t="n">
        <v>0</v>
      </c>
      <c r="J225" s="198" t="n">
        <v>0</v>
      </c>
      <c r="K225" s="199" t="n">
        <f aca="false">SUM(E225:J225)</f>
        <v>0</v>
      </c>
      <c r="L225" s="198" t="n">
        <v>0</v>
      </c>
      <c r="M225" s="29"/>
      <c r="P225" s="223" t="n">
        <f aca="false">K225/$K$22</f>
        <v>0</v>
      </c>
      <c r="Q225" s="224" t="n">
        <f aca="false">RANK(P225,$P$218:$P$391)</f>
        <v>35</v>
      </c>
      <c r="R225" s="225" t="n">
        <f aca="false">L225/$L$22</f>
        <v>0</v>
      </c>
      <c r="S225" s="224" t="n">
        <f aca="false">RANK(R225,$R$218:$R$391)</f>
        <v>73</v>
      </c>
      <c r="U225" s="245" t="e">
        <f aca="false">VLOOKUP(D225,DVactu!$A$2:$D$198,4,0)</f>
        <v>#N/A</v>
      </c>
      <c r="V225" s="202" t="n">
        <f aca="false">IF(ISERROR(E225/$U225),0,E225/$U225)</f>
        <v>0</v>
      </c>
      <c r="W225" s="202" t="n">
        <f aca="false">IF(ISERROR(F225/$U225),0,F225/$U225)</f>
        <v>0</v>
      </c>
      <c r="X225" s="202" t="n">
        <f aca="false">IF(ISERROR(G225/$U225),0,G225/$U225)</f>
        <v>0</v>
      </c>
      <c r="Y225" s="202" t="n">
        <f aca="false">IF(ISERROR(H225/$U225),0,H225/$U225)</f>
        <v>0</v>
      </c>
      <c r="Z225" s="202" t="n">
        <f aca="false">IF(ISERROR(I225/$U225),0,I225/$U225)</f>
        <v>0</v>
      </c>
      <c r="AA225" s="202" t="n">
        <f aca="false">IF(ISERROR(J225/$U225),0,J225/$U225)</f>
        <v>0</v>
      </c>
      <c r="AB225" s="199" t="n">
        <f aca="false">SUM(V225:AA225)</f>
        <v>0</v>
      </c>
      <c r="AC225" s="202" t="n">
        <f aca="false">IF(ISERROR(L225/$U225),0,L225/$U225)</f>
        <v>0</v>
      </c>
    </row>
    <row r="226" customFormat="false" ht="12.8" hidden="false" customHeight="false" outlineLevel="0" collapsed="false">
      <c r="A226" s="195" t="s">
        <v>485</v>
      </c>
      <c r="B226" s="195" t="s">
        <v>217</v>
      </c>
      <c r="C226" s="196" t="s">
        <v>499</v>
      </c>
      <c r="D226" s="244" t="s">
        <v>500</v>
      </c>
      <c r="E226" s="198" t="n">
        <v>0</v>
      </c>
      <c r="F226" s="198" t="n">
        <v>0</v>
      </c>
      <c r="G226" s="198" t="n">
        <v>0</v>
      </c>
      <c r="H226" s="198" t="n">
        <v>0</v>
      </c>
      <c r="I226" s="198" t="n">
        <v>0</v>
      </c>
      <c r="J226" s="198" t="n">
        <v>0</v>
      </c>
      <c r="K226" s="199" t="n">
        <f aca="false">SUM(E226:J226)</f>
        <v>0</v>
      </c>
      <c r="L226" s="198" t="n">
        <v>4901510</v>
      </c>
      <c r="M226" s="29"/>
      <c r="P226" s="223" t="n">
        <f aca="false">K226/$K$22</f>
        <v>0</v>
      </c>
      <c r="Q226" s="224" t="n">
        <f aca="false">RANK(P226,$P$218:$P$391)</f>
        <v>35</v>
      </c>
      <c r="R226" s="225" t="n">
        <f aca="false">L226/$L$22</f>
        <v>0.000458218797480936</v>
      </c>
      <c r="S226" s="224" t="n">
        <f aca="false">RANK(R226,$R$218:$R$391)</f>
        <v>46</v>
      </c>
      <c r="U226" s="245" t="e">
        <f aca="false">VLOOKUP(D226,DVactu!$A$2:$D$198,4,0)</f>
        <v>#N/A</v>
      </c>
      <c r="V226" s="202" t="n">
        <f aca="false">IF(ISERROR(E226/$U226),0,E226/$U226)</f>
        <v>0</v>
      </c>
      <c r="W226" s="202" t="n">
        <f aca="false">IF(ISERROR(F226/$U226),0,F226/$U226)</f>
        <v>0</v>
      </c>
      <c r="X226" s="202" t="n">
        <f aca="false">IF(ISERROR(G226/$U226),0,G226/$U226)</f>
        <v>0</v>
      </c>
      <c r="Y226" s="202" t="n">
        <f aca="false">IF(ISERROR(H226/$U226),0,H226/$U226)</f>
        <v>0</v>
      </c>
      <c r="Z226" s="202" t="n">
        <f aca="false">IF(ISERROR(I226/$U226),0,I226/$U226)</f>
        <v>0</v>
      </c>
      <c r="AA226" s="202" t="n">
        <f aca="false">IF(ISERROR(J226/$U226),0,J226/$U226)</f>
        <v>0</v>
      </c>
      <c r="AB226" s="199" t="n">
        <f aca="false">SUM(V226:AA226)</f>
        <v>0</v>
      </c>
      <c r="AC226" s="202" t="n">
        <f aca="false">IF(ISERROR(L226/$U226),0,L226/$U226)</f>
        <v>0</v>
      </c>
    </row>
    <row r="227" customFormat="false" ht="19.4" hidden="false" customHeight="false" outlineLevel="0" collapsed="false">
      <c r="A227" s="195" t="s">
        <v>485</v>
      </c>
      <c r="B227" s="195" t="s">
        <v>217</v>
      </c>
      <c r="C227" s="196" t="s">
        <v>501</v>
      </c>
      <c r="D227" s="244" t="s">
        <v>502</v>
      </c>
      <c r="E227" s="198" t="n">
        <v>0</v>
      </c>
      <c r="F227" s="198" t="n">
        <v>0</v>
      </c>
      <c r="G227" s="198" t="n">
        <v>0</v>
      </c>
      <c r="H227" s="198" t="n">
        <v>0</v>
      </c>
      <c r="I227" s="198" t="n">
        <v>0</v>
      </c>
      <c r="J227" s="198" t="n">
        <v>0</v>
      </c>
      <c r="K227" s="199" t="n">
        <f aca="false">SUM(E227:J227)</f>
        <v>0</v>
      </c>
      <c r="L227" s="198" t="n">
        <v>0</v>
      </c>
      <c r="M227" s="29"/>
      <c r="P227" s="223" t="n">
        <f aca="false">K227/$K$22</f>
        <v>0</v>
      </c>
      <c r="Q227" s="224" t="n">
        <f aca="false">RANK(P227,$P$218:$P$391)</f>
        <v>35</v>
      </c>
      <c r="R227" s="225" t="n">
        <f aca="false">L227/$L$22</f>
        <v>0</v>
      </c>
      <c r="S227" s="224" t="n">
        <f aca="false">RANK(R227,$R$218:$R$391)</f>
        <v>73</v>
      </c>
      <c r="U227" s="245" t="e">
        <f aca="false">VLOOKUP(D227,DVactu!$A$2:$D$198,4,0)</f>
        <v>#N/A</v>
      </c>
      <c r="V227" s="202" t="n">
        <f aca="false">IF(ISERROR(E227/$U227),0,E227/$U227)</f>
        <v>0</v>
      </c>
      <c r="W227" s="202" t="n">
        <f aca="false">IF(ISERROR(F227/$U227),0,F227/$U227)</f>
        <v>0</v>
      </c>
      <c r="X227" s="202" t="n">
        <f aca="false">IF(ISERROR(G227/$U227),0,G227/$U227)</f>
        <v>0</v>
      </c>
      <c r="Y227" s="202" t="n">
        <f aca="false">IF(ISERROR(H227/$U227),0,H227/$U227)</f>
        <v>0</v>
      </c>
      <c r="Z227" s="202" t="n">
        <f aca="false">IF(ISERROR(I227/$U227),0,I227/$U227)</f>
        <v>0</v>
      </c>
      <c r="AA227" s="202" t="n">
        <f aca="false">IF(ISERROR(J227/$U227),0,J227/$U227)</f>
        <v>0</v>
      </c>
      <c r="AB227" s="199" t="n">
        <f aca="false">SUM(V227:AA227)</f>
        <v>0</v>
      </c>
      <c r="AC227" s="202" t="n">
        <f aca="false">IF(ISERROR(L227/$U227),0,L227/$U227)</f>
        <v>0</v>
      </c>
    </row>
    <row r="228" customFormat="false" ht="19.4" hidden="false" customHeight="false" outlineLevel="0" collapsed="false">
      <c r="A228" s="195" t="s">
        <v>485</v>
      </c>
      <c r="B228" s="195" t="s">
        <v>217</v>
      </c>
      <c r="C228" s="196" t="s">
        <v>241</v>
      </c>
      <c r="D228" s="244" t="s">
        <v>503</v>
      </c>
      <c r="E228" s="198" t="n">
        <v>0</v>
      </c>
      <c r="F228" s="198" t="n">
        <v>0</v>
      </c>
      <c r="G228" s="198" t="n">
        <v>0</v>
      </c>
      <c r="H228" s="198" t="n">
        <v>0</v>
      </c>
      <c r="I228" s="198" t="n">
        <v>0</v>
      </c>
      <c r="J228" s="198" t="n">
        <v>0</v>
      </c>
      <c r="K228" s="199" t="n">
        <f aca="false">SUM(E228:J228)</f>
        <v>0</v>
      </c>
      <c r="L228" s="198" t="n">
        <v>0</v>
      </c>
      <c r="M228" s="29"/>
      <c r="P228" s="223" t="n">
        <f aca="false">K228/$K$22</f>
        <v>0</v>
      </c>
      <c r="Q228" s="224" t="n">
        <f aca="false">RANK(P228,$P$218:$P$391)</f>
        <v>35</v>
      </c>
      <c r="R228" s="225" t="n">
        <f aca="false">L228/$L$22</f>
        <v>0</v>
      </c>
      <c r="S228" s="224" t="n">
        <f aca="false">RANK(R228,$R$218:$R$391)</f>
        <v>73</v>
      </c>
      <c r="U228" s="245" t="e">
        <f aca="false">VLOOKUP(D228,DVactu!$A$2:$D$198,4,0)</f>
        <v>#N/A</v>
      </c>
      <c r="V228" s="202" t="n">
        <f aca="false">IF(ISERROR(E228/$U228),0,E228/$U228)</f>
        <v>0</v>
      </c>
      <c r="W228" s="202" t="n">
        <f aca="false">IF(ISERROR(F228/$U228),0,F228/$U228)</f>
        <v>0</v>
      </c>
      <c r="X228" s="202" t="n">
        <f aca="false">IF(ISERROR(G228/$U228),0,G228/$U228)</f>
        <v>0</v>
      </c>
      <c r="Y228" s="202" t="n">
        <f aca="false">IF(ISERROR(H228/$U228),0,H228/$U228)</f>
        <v>0</v>
      </c>
      <c r="Z228" s="202" t="n">
        <f aca="false">IF(ISERROR(I228/$U228),0,I228/$U228)</f>
        <v>0</v>
      </c>
      <c r="AA228" s="202" t="n">
        <f aca="false">IF(ISERROR(J228/$U228),0,J228/$U228)</f>
        <v>0</v>
      </c>
      <c r="AB228" s="199" t="n">
        <f aca="false">SUM(V228:AA228)</f>
        <v>0</v>
      </c>
      <c r="AC228" s="202" t="n">
        <f aca="false">IF(ISERROR(L228/$U228),0,L228/$U228)</f>
        <v>0</v>
      </c>
    </row>
    <row r="229" customFormat="false" ht="19.4" hidden="false" customHeight="false" outlineLevel="0" collapsed="false">
      <c r="A229" s="195" t="s">
        <v>485</v>
      </c>
      <c r="B229" s="195" t="s">
        <v>217</v>
      </c>
      <c r="C229" s="196" t="s">
        <v>504</v>
      </c>
      <c r="D229" s="244" t="s">
        <v>505</v>
      </c>
      <c r="E229" s="198" t="n">
        <v>0</v>
      </c>
      <c r="F229" s="198" t="n">
        <v>0</v>
      </c>
      <c r="G229" s="198" t="n">
        <v>0</v>
      </c>
      <c r="H229" s="198" t="n">
        <v>0</v>
      </c>
      <c r="I229" s="198" t="n">
        <v>0</v>
      </c>
      <c r="J229" s="198" t="n">
        <v>0</v>
      </c>
      <c r="K229" s="199" t="n">
        <f aca="false">SUM(E229:J229)</f>
        <v>0</v>
      </c>
      <c r="L229" s="198" t="n">
        <v>3165816</v>
      </c>
      <c r="M229" s="29"/>
      <c r="P229" s="223" t="n">
        <f aca="false">K229/$K$22</f>
        <v>0</v>
      </c>
      <c r="Q229" s="224" t="n">
        <f aca="false">RANK(P229,$P$218:$P$391)</f>
        <v>35</v>
      </c>
      <c r="R229" s="225" t="n">
        <f aca="false">L229/$L$22</f>
        <v>0.000295957041925021</v>
      </c>
      <c r="S229" s="224" t="n">
        <f aca="false">RANK(R229,$R$218:$R$391)</f>
        <v>51</v>
      </c>
      <c r="U229" s="245" t="e">
        <f aca="false">VLOOKUP(D229,DVactu!$A$2:$D$198,4,0)</f>
        <v>#N/A</v>
      </c>
      <c r="V229" s="202" t="n">
        <f aca="false">IF(ISERROR(E229/$U229),0,E229/$U229)</f>
        <v>0</v>
      </c>
      <c r="W229" s="202" t="n">
        <f aca="false">IF(ISERROR(F229/$U229),0,F229/$U229)</f>
        <v>0</v>
      </c>
      <c r="X229" s="202" t="n">
        <f aca="false">IF(ISERROR(G229/$U229),0,G229/$U229)</f>
        <v>0</v>
      </c>
      <c r="Y229" s="202" t="n">
        <f aca="false">IF(ISERROR(H229/$U229),0,H229/$U229)</f>
        <v>0</v>
      </c>
      <c r="Z229" s="202" t="n">
        <f aca="false">IF(ISERROR(I229/$U229),0,I229/$U229)</f>
        <v>0</v>
      </c>
      <c r="AA229" s="202" t="n">
        <f aca="false">IF(ISERROR(J229/$U229),0,J229/$U229)</f>
        <v>0</v>
      </c>
      <c r="AB229" s="199" t="n">
        <f aca="false">SUM(V229:AA229)</f>
        <v>0</v>
      </c>
      <c r="AC229" s="202" t="n">
        <f aca="false">IF(ISERROR(L229/$U229),0,L229/$U229)</f>
        <v>0</v>
      </c>
    </row>
    <row r="230" customFormat="false" ht="29.1" hidden="false" customHeight="false" outlineLevel="0" collapsed="false">
      <c r="A230" s="195" t="s">
        <v>485</v>
      </c>
      <c r="B230" s="195" t="s">
        <v>217</v>
      </c>
      <c r="C230" s="196" t="s">
        <v>506</v>
      </c>
      <c r="D230" s="244" t="s">
        <v>507</v>
      </c>
      <c r="E230" s="198" t="n">
        <v>0</v>
      </c>
      <c r="F230" s="198" t="n">
        <v>0</v>
      </c>
      <c r="G230" s="198" t="n">
        <v>0</v>
      </c>
      <c r="H230" s="198" t="n">
        <v>0</v>
      </c>
      <c r="I230" s="198" t="n">
        <v>0</v>
      </c>
      <c r="J230" s="198" t="n">
        <v>0</v>
      </c>
      <c r="K230" s="199" t="n">
        <f aca="false">SUM(E230:J230)</f>
        <v>0</v>
      </c>
      <c r="L230" s="198" t="n">
        <v>0</v>
      </c>
      <c r="M230" s="29"/>
      <c r="P230" s="223" t="n">
        <f aca="false">K230/$K$22</f>
        <v>0</v>
      </c>
      <c r="Q230" s="224" t="n">
        <f aca="false">RANK(P230,$P$218:$P$391)</f>
        <v>35</v>
      </c>
      <c r="R230" s="225" t="n">
        <f aca="false">L230/$L$22</f>
        <v>0</v>
      </c>
      <c r="S230" s="224" t="n">
        <f aca="false">RANK(R230,$R$218:$R$391)</f>
        <v>73</v>
      </c>
      <c r="U230" s="245" t="e">
        <f aca="false">VLOOKUP(D230,DVactu!$A$2:$D$198,4,0)</f>
        <v>#N/A</v>
      </c>
      <c r="V230" s="202" t="n">
        <f aca="false">IF(ISERROR(E230/$U230),0,E230/$U230)</f>
        <v>0</v>
      </c>
      <c r="W230" s="202" t="n">
        <f aca="false">IF(ISERROR(F230/$U230),0,F230/$U230)</f>
        <v>0</v>
      </c>
      <c r="X230" s="202" t="n">
        <f aca="false">IF(ISERROR(G230/$U230),0,G230/$U230)</f>
        <v>0</v>
      </c>
      <c r="Y230" s="202" t="n">
        <f aca="false">IF(ISERROR(H230/$U230),0,H230/$U230)</f>
        <v>0</v>
      </c>
      <c r="Z230" s="202" t="n">
        <f aca="false">IF(ISERROR(I230/$U230),0,I230/$U230)</f>
        <v>0</v>
      </c>
      <c r="AA230" s="202" t="n">
        <f aca="false">IF(ISERROR(J230/$U230),0,J230/$U230)</f>
        <v>0</v>
      </c>
      <c r="AB230" s="199" t="n">
        <f aca="false">SUM(V230:AA230)</f>
        <v>0</v>
      </c>
      <c r="AC230" s="202" t="n">
        <f aca="false">IF(ISERROR(L230/$U230),0,L230/$U230)</f>
        <v>0</v>
      </c>
    </row>
    <row r="231" customFormat="false" ht="12.8" hidden="false" customHeight="false" outlineLevel="0" collapsed="false">
      <c r="A231" s="195" t="s">
        <v>485</v>
      </c>
      <c r="B231" s="195" t="s">
        <v>217</v>
      </c>
      <c r="C231" s="196" t="s">
        <v>243</v>
      </c>
      <c r="D231" s="244" t="s">
        <v>508</v>
      </c>
      <c r="E231" s="198" t="n">
        <v>0</v>
      </c>
      <c r="F231" s="198" t="n">
        <v>0</v>
      </c>
      <c r="G231" s="198" t="n">
        <v>0</v>
      </c>
      <c r="H231" s="198" t="n">
        <v>0</v>
      </c>
      <c r="I231" s="198" t="n">
        <v>0</v>
      </c>
      <c r="J231" s="198" t="n">
        <v>0</v>
      </c>
      <c r="K231" s="199" t="n">
        <f aca="false">SUM(E231:J231)</f>
        <v>0</v>
      </c>
      <c r="L231" s="198" t="n">
        <v>0</v>
      </c>
      <c r="M231" s="29"/>
      <c r="P231" s="223" t="n">
        <f aca="false">K231/$K$22</f>
        <v>0</v>
      </c>
      <c r="Q231" s="224" t="n">
        <f aca="false">RANK(P231,$P$218:$P$391)</f>
        <v>35</v>
      </c>
      <c r="R231" s="225" t="n">
        <f aca="false">L231/$L$22</f>
        <v>0</v>
      </c>
      <c r="S231" s="224" t="n">
        <f aca="false">RANK(R231,$R$218:$R$391)</f>
        <v>73</v>
      </c>
      <c r="U231" s="245" t="e">
        <f aca="false">VLOOKUP(D231,DVactu!$A$2:$D$198,4,0)</f>
        <v>#N/A</v>
      </c>
      <c r="V231" s="202" t="n">
        <f aca="false">IF(ISERROR(E231/$U231),0,E231/$U231)</f>
        <v>0</v>
      </c>
      <c r="W231" s="202" t="n">
        <f aca="false">IF(ISERROR(F231/$U231),0,F231/$U231)</f>
        <v>0</v>
      </c>
      <c r="X231" s="202" t="n">
        <f aca="false">IF(ISERROR(G231/$U231),0,G231/$U231)</f>
        <v>0</v>
      </c>
      <c r="Y231" s="202" t="n">
        <f aca="false">IF(ISERROR(H231/$U231),0,H231/$U231)</f>
        <v>0</v>
      </c>
      <c r="Z231" s="202" t="n">
        <f aca="false">IF(ISERROR(I231/$U231),0,I231/$U231)</f>
        <v>0</v>
      </c>
      <c r="AA231" s="202" t="n">
        <f aca="false">IF(ISERROR(J231/$U231),0,J231/$U231)</f>
        <v>0</v>
      </c>
      <c r="AB231" s="199" t="n">
        <f aca="false">SUM(V231:AA231)</f>
        <v>0</v>
      </c>
      <c r="AC231" s="202" t="n">
        <f aca="false">IF(ISERROR(L231/$U231),0,L231/$U231)</f>
        <v>0</v>
      </c>
    </row>
    <row r="232" customFormat="false" ht="19.4" hidden="false" customHeight="false" outlineLevel="0" collapsed="false">
      <c r="A232" s="195" t="s">
        <v>485</v>
      </c>
      <c r="B232" s="195" t="s">
        <v>217</v>
      </c>
      <c r="C232" s="196" t="s">
        <v>509</v>
      </c>
      <c r="D232" s="244" t="s">
        <v>510</v>
      </c>
      <c r="E232" s="198" t="n">
        <v>0</v>
      </c>
      <c r="F232" s="198" t="n">
        <v>0</v>
      </c>
      <c r="G232" s="198" t="n">
        <v>0</v>
      </c>
      <c r="H232" s="198" t="n">
        <v>0</v>
      </c>
      <c r="I232" s="198" t="n">
        <v>0</v>
      </c>
      <c r="J232" s="198" t="n">
        <v>0</v>
      </c>
      <c r="K232" s="199" t="n">
        <f aca="false">SUM(E232:J232)</f>
        <v>0</v>
      </c>
      <c r="L232" s="198" t="n">
        <v>0</v>
      </c>
      <c r="M232" s="29"/>
      <c r="P232" s="223" t="n">
        <f aca="false">K232/$K$22</f>
        <v>0</v>
      </c>
      <c r="Q232" s="224" t="n">
        <f aca="false">RANK(P232,$P$218:$P$391)</f>
        <v>35</v>
      </c>
      <c r="R232" s="225" t="n">
        <f aca="false">L232/$L$22</f>
        <v>0</v>
      </c>
      <c r="S232" s="224" t="n">
        <f aca="false">RANK(R232,$R$218:$R$391)</f>
        <v>73</v>
      </c>
      <c r="U232" s="245" t="e">
        <f aca="false">VLOOKUP(D232,DVactu!$A$2:$D$198,4,0)</f>
        <v>#N/A</v>
      </c>
      <c r="V232" s="202" t="n">
        <f aca="false">IF(ISERROR(E232/$U232),0,E232/$U232)</f>
        <v>0</v>
      </c>
      <c r="W232" s="202" t="n">
        <f aca="false">IF(ISERROR(F232/$U232),0,F232/$U232)</f>
        <v>0</v>
      </c>
      <c r="X232" s="202" t="n">
        <f aca="false">IF(ISERROR(G232/$U232),0,G232/$U232)</f>
        <v>0</v>
      </c>
      <c r="Y232" s="202" t="n">
        <f aca="false">IF(ISERROR(H232/$U232),0,H232/$U232)</f>
        <v>0</v>
      </c>
      <c r="Z232" s="202" t="n">
        <f aca="false">IF(ISERROR(I232/$U232),0,I232/$U232)</f>
        <v>0</v>
      </c>
      <c r="AA232" s="202" t="n">
        <f aca="false">IF(ISERROR(J232/$U232),0,J232/$U232)</f>
        <v>0</v>
      </c>
      <c r="AB232" s="199" t="n">
        <f aca="false">SUM(V232:AA232)</f>
        <v>0</v>
      </c>
      <c r="AC232" s="202" t="n">
        <f aca="false">IF(ISERROR(L232/$U232),0,L232/$U232)</f>
        <v>0</v>
      </c>
    </row>
    <row r="233" customFormat="false" ht="29.1" hidden="false" customHeight="false" outlineLevel="0" collapsed="false">
      <c r="A233" s="257" t="s">
        <v>485</v>
      </c>
      <c r="B233" s="257" t="s">
        <v>217</v>
      </c>
      <c r="C233" s="257" t="s">
        <v>218</v>
      </c>
      <c r="D233" s="244" t="s">
        <v>511</v>
      </c>
      <c r="E233" s="198" t="n">
        <v>9805848</v>
      </c>
      <c r="F233" s="198" t="n">
        <v>539154</v>
      </c>
      <c r="G233" s="198" t="n">
        <v>95700</v>
      </c>
      <c r="H233" s="198" t="n">
        <v>10836600</v>
      </c>
      <c r="I233" s="198" t="n">
        <v>6788430</v>
      </c>
      <c r="J233" s="198" t="n">
        <v>5324685</v>
      </c>
      <c r="K233" s="249" t="n">
        <f aca="false">SUM(E233:J233)</f>
        <v>33390417</v>
      </c>
      <c r="L233" s="198" t="n">
        <v>1213028221.29</v>
      </c>
      <c r="M233" s="250" t="n">
        <f aca="false">K233*$O$15/1000</f>
        <v>167759.0200775</v>
      </c>
      <c r="N233" s="251" t="n">
        <f aca="false">1000*0.6*500*(O15/1000)</f>
        <v>1507.25</v>
      </c>
      <c r="O233" s="252" t="s">
        <v>512</v>
      </c>
      <c r="P233" s="253" t="n">
        <f aca="false">K233/$K$22</f>
        <v>0.0409614699913076</v>
      </c>
      <c r="Q233" s="254" t="n">
        <f aca="false">RANK(P233,$P$218:$P$391)</f>
        <v>8</v>
      </c>
      <c r="R233" s="223" t="n">
        <f aca="false">L233/$L$22</f>
        <v>0.113400224190085</v>
      </c>
      <c r="S233" s="254" t="n">
        <f aca="false">RANK(R233,$R$218:$R$391)</f>
        <v>1</v>
      </c>
      <c r="U233" s="245" t="n">
        <f aca="false">VLOOKUP(D233,DVactu!$A$2:$D$198,4,0)</f>
        <v>17.9837146326911</v>
      </c>
      <c r="V233" s="202" t="n">
        <f aca="false">IF(ISERROR(E233/$U233),0,E233/$U233)</f>
        <v>545262.655701552</v>
      </c>
      <c r="W233" s="202" t="n">
        <f aca="false">IF(ISERROR(F233/$U233),0,F233/$U233)</f>
        <v>29980.1242964519</v>
      </c>
      <c r="X233" s="202" t="n">
        <f aca="false">IF(ISERROR(G233/$U233),0,G233/$U233)</f>
        <v>5321.48123758786</v>
      </c>
      <c r="Y233" s="202" t="n">
        <f aca="false">IF(ISERROR(H233/$U233),0,H233/$U233)</f>
        <v>602578.511799839</v>
      </c>
      <c r="Z233" s="202" t="n">
        <f aca="false">IF(ISERROR(I233/$U233),0,I233/$U233)</f>
        <v>377476.519098</v>
      </c>
      <c r="AA233" s="202" t="n">
        <f aca="false">IF(ISERROR(J233/$U233),0,J233/$U233)</f>
        <v>296083.712889922</v>
      </c>
      <c r="AB233" s="249" t="n">
        <f aca="false">SUM(V233:AA233)</f>
        <v>1856703.00502335</v>
      </c>
      <c r="AC233" s="202" t="n">
        <f aca="false">IF(ISERROR(L233/$U233),0,L233/$U233)</f>
        <v>67451482.9703168</v>
      </c>
    </row>
    <row r="234" customFormat="false" ht="12.8" hidden="false" customHeight="false" outlineLevel="0" collapsed="false">
      <c r="A234" s="257" t="s">
        <v>485</v>
      </c>
      <c r="B234" s="257" t="s">
        <v>217</v>
      </c>
      <c r="C234" s="257" t="s">
        <v>220</v>
      </c>
      <c r="D234" s="244" t="s">
        <v>513</v>
      </c>
      <c r="E234" s="198" t="n">
        <v>0</v>
      </c>
      <c r="F234" s="198" t="n">
        <v>1291140</v>
      </c>
      <c r="G234" s="198" t="n">
        <v>3253200</v>
      </c>
      <c r="H234" s="198" t="n">
        <v>4961280</v>
      </c>
      <c r="I234" s="198" t="n">
        <v>405900</v>
      </c>
      <c r="J234" s="198" t="n">
        <v>6174520</v>
      </c>
      <c r="K234" s="152" t="n">
        <f aca="false">SUM(E234:J234)</f>
        <v>16086040</v>
      </c>
      <c r="L234" s="198" t="n">
        <v>912901035.19</v>
      </c>
      <c r="M234" s="250" t="n">
        <f aca="false">K234*$O$15/1000</f>
        <v>80818.9459666667</v>
      </c>
      <c r="P234" s="253" t="n">
        <f aca="false">K234/$K$22</f>
        <v>0.0197334416260502</v>
      </c>
      <c r="Q234" s="254" t="n">
        <f aca="false">RANK(P234,$P$218:$P$391)</f>
        <v>11</v>
      </c>
      <c r="R234" s="225" t="n">
        <f aca="false">L234/$L$22</f>
        <v>0.0853427646916693</v>
      </c>
      <c r="S234" s="254" t="n">
        <f aca="false">RANK(R234,$R$218:$R$391)</f>
        <v>5</v>
      </c>
      <c r="U234" s="245" t="n">
        <f aca="false">VLOOKUP(D234,DVactu!$A$2:$D$198,4,0)</f>
        <v>17.9837146326911</v>
      </c>
      <c r="V234" s="202" t="n">
        <f aca="false">IF(ISERROR(E234/$U234),0,E234/$U234)</f>
        <v>0</v>
      </c>
      <c r="W234" s="202" t="n">
        <f aca="false">IF(ISERROR(F234/$U234),0,F234/$U234)</f>
        <v>71794.9559571494</v>
      </c>
      <c r="X234" s="202" t="n">
        <f aca="false">IF(ISERROR(G234/$U234),0,G234/$U234)</f>
        <v>180896.998559256</v>
      </c>
      <c r="Y234" s="202" t="n">
        <f aca="false">IF(ISERROR(H234/$U234),0,H234/$U234)</f>
        <v>275876.263682549</v>
      </c>
      <c r="Z234" s="202" t="n">
        <f aca="false">IF(ISERROR(I234/$U234),0,I234/$U234)</f>
        <v>22570.4204214933</v>
      </c>
      <c r="AA234" s="202" t="n">
        <f aca="false">IF(ISERROR(J234/$U234),0,J234/$U234)</f>
        <v>343339.522791129</v>
      </c>
      <c r="AB234" s="152" t="n">
        <f aca="false">SUM(V234:AA234)</f>
        <v>894478.161411577</v>
      </c>
      <c r="AC234" s="202" t="n">
        <f aca="false">IF(ISERROR(L234/$U234),0,L234/$U234)</f>
        <v>50762651.3117881</v>
      </c>
    </row>
    <row r="235" customFormat="false" ht="12.8" hidden="false" customHeight="false" outlineLevel="0" collapsed="false">
      <c r="A235" s="195" t="s">
        <v>485</v>
      </c>
      <c r="B235" s="195" t="s">
        <v>217</v>
      </c>
      <c r="C235" s="196" t="s">
        <v>222</v>
      </c>
      <c r="D235" s="244" t="s">
        <v>514</v>
      </c>
      <c r="E235" s="198" t="n">
        <v>0</v>
      </c>
      <c r="F235" s="198" t="n">
        <v>459360</v>
      </c>
      <c r="G235" s="198" t="n">
        <v>0</v>
      </c>
      <c r="H235" s="198" t="n">
        <v>1116720</v>
      </c>
      <c r="I235" s="198" t="n">
        <v>0</v>
      </c>
      <c r="J235" s="198" t="n">
        <v>0</v>
      </c>
      <c r="K235" s="199" t="n">
        <f aca="false">SUM(E235:J235)</f>
        <v>1576080</v>
      </c>
      <c r="L235" s="198" t="n">
        <v>479817742.36</v>
      </c>
      <c r="M235" s="29"/>
      <c r="P235" s="223" t="n">
        <f aca="false">K235/$K$22</f>
        <v>0.00193344556385445</v>
      </c>
      <c r="Q235" s="224" t="n">
        <f aca="false">RANK(P235,$P$218:$P$391)</f>
        <v>23</v>
      </c>
      <c r="R235" s="225" t="n">
        <f aca="false">L235/$L$22</f>
        <v>0.0448558727645597</v>
      </c>
      <c r="S235" s="254" t="n">
        <f aca="false">RANK(R235,$R$218:$R$391)</f>
        <v>9</v>
      </c>
      <c r="U235" s="245" t="n">
        <f aca="false">VLOOKUP(D235,DVactu!$A$2:$D$198,4,0)</f>
        <v>17.9837146326911</v>
      </c>
      <c r="V235" s="202" t="n">
        <f aca="false">IF(ISERROR(E235/$U235),0,E235/$U235)</f>
        <v>0</v>
      </c>
      <c r="W235" s="202" t="n">
        <f aca="false">IF(ISERROR(F235/$U235),0,F235/$U235)</f>
        <v>25543.1099404217</v>
      </c>
      <c r="X235" s="202" t="n">
        <f aca="false">IF(ISERROR(G235/$U235),0,G235/$U235)</f>
        <v>0</v>
      </c>
      <c r="Y235" s="202" t="n">
        <f aca="false">IF(ISERROR(H235/$U235),0,H235/$U235)</f>
        <v>62096.1810620598</v>
      </c>
      <c r="Z235" s="202" t="n">
        <f aca="false">IF(ISERROR(I235/$U235),0,I235/$U235)</f>
        <v>0</v>
      </c>
      <c r="AA235" s="202" t="n">
        <f aca="false">IF(ISERROR(J235/$U235),0,J235/$U235)</f>
        <v>0</v>
      </c>
      <c r="AB235" s="199" t="n">
        <f aca="false">SUM(V235:AA235)</f>
        <v>87639.2910024815</v>
      </c>
      <c r="AC235" s="202" t="n">
        <f aca="false">IF(ISERROR(L235/$U235),0,L235/$U235)</f>
        <v>26680680.3911234</v>
      </c>
    </row>
    <row r="236" customFormat="false" ht="19.4" hidden="false" customHeight="false" outlineLevel="0" collapsed="false">
      <c r="A236" s="195" t="s">
        <v>485</v>
      </c>
      <c r="B236" s="195" t="s">
        <v>217</v>
      </c>
      <c r="C236" s="196" t="s">
        <v>224</v>
      </c>
      <c r="D236" s="244" t="s">
        <v>515</v>
      </c>
      <c r="E236" s="198" t="n">
        <v>0</v>
      </c>
      <c r="F236" s="198" t="n">
        <v>0</v>
      </c>
      <c r="G236" s="198" t="n">
        <v>671160</v>
      </c>
      <c r="H236" s="198" t="n">
        <v>625851.6</v>
      </c>
      <c r="I236" s="198" t="n">
        <v>1903659.32</v>
      </c>
      <c r="J236" s="198" t="n">
        <v>247714.04</v>
      </c>
      <c r="K236" s="199" t="n">
        <f aca="false">SUM(E236:J236)</f>
        <v>3448384.96</v>
      </c>
      <c r="L236" s="198" t="n">
        <v>223802313.11</v>
      </c>
      <c r="M236" s="29"/>
      <c r="P236" s="223" t="n">
        <f aca="false">K236/$K$22</f>
        <v>0.00423028310959748</v>
      </c>
      <c r="Q236" s="224" t="n">
        <f aca="false">RANK(P236,$P$218:$P$391)</f>
        <v>22</v>
      </c>
      <c r="R236" s="225" t="n">
        <f aca="false">L236/$L$22</f>
        <v>0.0209222110710202</v>
      </c>
      <c r="S236" s="224" t="n">
        <f aca="false">RANK(R236,$R$218:$R$391)</f>
        <v>15</v>
      </c>
      <c r="U236" s="245" t="n">
        <f aca="false">VLOOKUP(D236,DVactu!$A$2:$D$198,4,0)</f>
        <v>15.8568416670528</v>
      </c>
      <c r="V236" s="202" t="n">
        <f aca="false">IF(ISERROR(E236/$U236),0,E236/$U236)</f>
        <v>0</v>
      </c>
      <c r="W236" s="202" t="n">
        <f aca="false">IF(ISERROR(F236/$U236),0,F236/$U236)</f>
        <v>0</v>
      </c>
      <c r="X236" s="202" t="n">
        <f aca="false">IF(ISERROR(G236/$U236),0,G236/$U236)</f>
        <v>42326.2093481409</v>
      </c>
      <c r="Y236" s="202" t="n">
        <f aca="false">IF(ISERROR(H236/$U236),0,H236/$U236)</f>
        <v>39468.8685894108</v>
      </c>
      <c r="Z236" s="202" t="n">
        <f aca="false">IF(ISERROR(I236/$U236),0,I236/$U236)</f>
        <v>120052.868028279</v>
      </c>
      <c r="AA236" s="202" t="n">
        <f aca="false">IF(ISERROR(J236/$U236),0,J236/$U236)</f>
        <v>15621.9028480746</v>
      </c>
      <c r="AB236" s="199" t="n">
        <f aca="false">SUM(V236:AA236)</f>
        <v>217469.848813905</v>
      </c>
      <c r="AC236" s="202" t="n">
        <f aca="false">IF(ISERROR(L236/$U236),0,L236/$U236)</f>
        <v>14113927.4648251</v>
      </c>
    </row>
    <row r="237" customFormat="false" ht="19.4" hidden="false" customHeight="false" outlineLevel="0" collapsed="false">
      <c r="A237" s="195" t="s">
        <v>485</v>
      </c>
      <c r="B237" s="195" t="s">
        <v>217</v>
      </c>
      <c r="C237" s="196" t="s">
        <v>516</v>
      </c>
      <c r="D237" s="244" t="s">
        <v>517</v>
      </c>
      <c r="E237" s="198" t="n">
        <v>0</v>
      </c>
      <c r="F237" s="198" t="n">
        <v>0</v>
      </c>
      <c r="G237" s="198" t="n">
        <v>0</v>
      </c>
      <c r="H237" s="198" t="n">
        <v>0</v>
      </c>
      <c r="I237" s="198" t="n">
        <v>0</v>
      </c>
      <c r="J237" s="198" t="n">
        <v>0</v>
      </c>
      <c r="K237" s="199" t="n">
        <f aca="false">SUM(E237:J237)</f>
        <v>0</v>
      </c>
      <c r="L237" s="198" t="n">
        <v>162459236</v>
      </c>
      <c r="M237" s="29"/>
      <c r="P237" s="223" t="n">
        <f aca="false">K237/$K$22</f>
        <v>0</v>
      </c>
      <c r="Q237" s="224" t="n">
        <f aca="false">RANK(P237,$P$218:$P$391)</f>
        <v>35</v>
      </c>
      <c r="R237" s="225" t="n">
        <f aca="false">L237/$L$22</f>
        <v>0.0151875393010708</v>
      </c>
      <c r="S237" s="224" t="n">
        <f aca="false">RANK(R237,$R$218:$R$391)</f>
        <v>17</v>
      </c>
      <c r="U237" s="245" t="n">
        <f aca="false">VLOOKUP(D237,DVactu!$A$2:$D$198,4,0)</f>
        <v>17.9837146326911</v>
      </c>
      <c r="V237" s="202" t="n">
        <f aca="false">IF(ISERROR(E237/$U237),0,E237/$U237)</f>
        <v>0</v>
      </c>
      <c r="W237" s="202" t="n">
        <f aca="false">IF(ISERROR(F237/$U237),0,F237/$U237)</f>
        <v>0</v>
      </c>
      <c r="X237" s="202" t="n">
        <f aca="false">IF(ISERROR(G237/$U237),0,G237/$U237)</f>
        <v>0</v>
      </c>
      <c r="Y237" s="202" t="n">
        <f aca="false">IF(ISERROR(H237/$U237),0,H237/$U237)</f>
        <v>0</v>
      </c>
      <c r="Z237" s="202" t="n">
        <f aca="false">IF(ISERROR(I237/$U237),0,I237/$U237)</f>
        <v>0</v>
      </c>
      <c r="AA237" s="202" t="n">
        <f aca="false">IF(ISERROR(J237/$U237),0,J237/$U237)</f>
        <v>0</v>
      </c>
      <c r="AB237" s="199" t="n">
        <f aca="false">SUM(V237:AA237)</f>
        <v>0</v>
      </c>
      <c r="AC237" s="202" t="n">
        <f aca="false">IF(ISERROR(L237/$U237),0,L237/$U237)</f>
        <v>9033686.27217198</v>
      </c>
    </row>
    <row r="238" customFormat="false" ht="12.8" hidden="false" customHeight="false" outlineLevel="0" collapsed="false">
      <c r="A238" s="195" t="s">
        <v>485</v>
      </c>
      <c r="B238" s="195" t="s">
        <v>217</v>
      </c>
      <c r="C238" s="196" t="s">
        <v>226</v>
      </c>
      <c r="D238" s="244" t="s">
        <v>518</v>
      </c>
      <c r="E238" s="198" t="n">
        <v>0</v>
      </c>
      <c r="F238" s="198" t="n">
        <v>0</v>
      </c>
      <c r="G238" s="198" t="n">
        <v>2152200</v>
      </c>
      <c r="H238" s="198" t="n">
        <v>452760</v>
      </c>
      <c r="I238" s="198" t="n">
        <v>3169140</v>
      </c>
      <c r="J238" s="198" t="n">
        <v>0</v>
      </c>
      <c r="K238" s="199" t="n">
        <f aca="false">SUM(E238:J238)</f>
        <v>5774100</v>
      </c>
      <c r="L238" s="198" t="n">
        <v>337517683.4</v>
      </c>
      <c r="M238" s="29"/>
      <c r="P238" s="223" t="n">
        <f aca="false">K238/$K$22</f>
        <v>0.00708333842841224</v>
      </c>
      <c r="Q238" s="224" t="n">
        <f aca="false">RANK(P238,$P$218:$P$391)</f>
        <v>19</v>
      </c>
      <c r="R238" s="225" t="n">
        <f aca="false">L238/$L$22</f>
        <v>0.0315529187976969</v>
      </c>
      <c r="S238" s="224" t="n">
        <f aca="false">RANK(R238,$R$218:$R$391)</f>
        <v>12</v>
      </c>
      <c r="U238" s="245" t="n">
        <f aca="false">VLOOKUP(D238,DVactu!$A$2:$D$198,4,0)</f>
        <v>17.9837146326911</v>
      </c>
      <c r="V238" s="202" t="n">
        <f aca="false">IF(ISERROR(E238/$U238),0,E238/$U238)</f>
        <v>0</v>
      </c>
      <c r="W238" s="202" t="n">
        <f aca="false">IF(ISERROR(F238/$U238),0,F238/$U238)</f>
        <v>0</v>
      </c>
      <c r="X238" s="202" t="n">
        <f aca="false">IF(ISERROR(G238/$U238),0,G238/$U238)</f>
        <v>119674.941687948</v>
      </c>
      <c r="Y238" s="202" t="n">
        <f aca="false">IF(ISERROR(H238/$U238),0,H238/$U238)</f>
        <v>25176.1112343812</v>
      </c>
      <c r="Z238" s="202" t="n">
        <f aca="false">IF(ISERROR(I238/$U238),0,I238/$U238)</f>
        <v>176222.769585049</v>
      </c>
      <c r="AA238" s="202" t="n">
        <f aca="false">IF(ISERROR(J238/$U238),0,J238/$U238)</f>
        <v>0</v>
      </c>
      <c r="AB238" s="199" t="n">
        <f aca="false">SUM(V238:AA238)</f>
        <v>321073.822507378</v>
      </c>
      <c r="AC238" s="202" t="n">
        <f aca="false">IF(ISERROR(L238/$U238),0,L238/$U238)</f>
        <v>18767962.5869093</v>
      </c>
    </row>
    <row r="239" customFormat="false" ht="19.4" hidden="false" customHeight="false" outlineLevel="0" collapsed="false">
      <c r="A239" s="195" t="s">
        <v>485</v>
      </c>
      <c r="B239" s="195" t="s">
        <v>217</v>
      </c>
      <c r="C239" s="196" t="s">
        <v>519</v>
      </c>
      <c r="D239" s="244" t="s">
        <v>520</v>
      </c>
      <c r="E239" s="198" t="n">
        <v>0</v>
      </c>
      <c r="F239" s="198" t="n">
        <v>0</v>
      </c>
      <c r="G239" s="198" t="n">
        <v>0</v>
      </c>
      <c r="H239" s="198" t="n">
        <v>0</v>
      </c>
      <c r="I239" s="198" t="n">
        <v>0</v>
      </c>
      <c r="J239" s="198" t="n">
        <v>0</v>
      </c>
      <c r="K239" s="199" t="n">
        <f aca="false">SUM(E239:J239)</f>
        <v>0</v>
      </c>
      <c r="L239" s="198" t="n">
        <v>17112325.6</v>
      </c>
      <c r="M239" s="29"/>
      <c r="P239" s="223" t="n">
        <f aca="false">K239/$K$22</f>
        <v>0</v>
      </c>
      <c r="Q239" s="224" t="n">
        <f aca="false">RANK(P239,$P$218:$P$391)</f>
        <v>35</v>
      </c>
      <c r="R239" s="225" t="n">
        <f aca="false">L239/$L$22</f>
        <v>0.0015997497217254</v>
      </c>
      <c r="S239" s="224" t="n">
        <f aca="false">RANK(R239,$R$218:$R$391)</f>
        <v>33</v>
      </c>
      <c r="U239" s="245" t="n">
        <f aca="false">VLOOKUP(D239,DVactu!$A$2:$D$198,4,0)</f>
        <v>17.9837146326911</v>
      </c>
      <c r="V239" s="202" t="n">
        <f aca="false">IF(ISERROR(E239/$U239),0,E239/$U239)</f>
        <v>0</v>
      </c>
      <c r="W239" s="202" t="n">
        <f aca="false">IF(ISERROR(F239/$U239),0,F239/$U239)</f>
        <v>0</v>
      </c>
      <c r="X239" s="202" t="n">
        <f aca="false">IF(ISERROR(G239/$U239),0,G239/$U239)</f>
        <v>0</v>
      </c>
      <c r="Y239" s="202" t="n">
        <f aca="false">IF(ISERROR(H239/$U239),0,H239/$U239)</f>
        <v>0</v>
      </c>
      <c r="Z239" s="202" t="n">
        <f aca="false">IF(ISERROR(I239/$U239),0,I239/$U239)</f>
        <v>0</v>
      </c>
      <c r="AA239" s="202" t="n">
        <f aca="false">IF(ISERROR(J239/$U239),0,J239/$U239)</f>
        <v>0</v>
      </c>
      <c r="AB239" s="199" t="n">
        <f aca="false">SUM(V239:AA239)</f>
        <v>0</v>
      </c>
      <c r="AC239" s="202" t="n">
        <f aca="false">IF(ISERROR(L239/$U239),0,L239/$U239)</f>
        <v>951545.659476431</v>
      </c>
    </row>
    <row r="240" customFormat="false" ht="19.4" hidden="false" customHeight="false" outlineLevel="0" collapsed="false">
      <c r="A240" s="195" t="s">
        <v>485</v>
      </c>
      <c r="B240" s="195" t="s">
        <v>217</v>
      </c>
      <c r="C240" s="196" t="s">
        <v>509</v>
      </c>
      <c r="D240" s="244" t="s">
        <v>521</v>
      </c>
      <c r="E240" s="198" t="n">
        <v>0</v>
      </c>
      <c r="F240" s="198" t="n">
        <v>0</v>
      </c>
      <c r="G240" s="198" t="n">
        <v>0</v>
      </c>
      <c r="H240" s="198" t="n">
        <v>0</v>
      </c>
      <c r="I240" s="198" t="n">
        <v>0</v>
      </c>
      <c r="J240" s="198" t="n">
        <v>0</v>
      </c>
      <c r="K240" s="199" t="n">
        <f aca="false">SUM(E240:J240)</f>
        <v>0</v>
      </c>
      <c r="L240" s="198" t="n">
        <v>20690450</v>
      </c>
      <c r="M240" s="29"/>
      <c r="P240" s="223" t="n">
        <f aca="false">K240/$K$22</f>
        <v>0</v>
      </c>
      <c r="Q240" s="224" t="n">
        <f aca="false">RANK(P240,$P$218:$P$391)</f>
        <v>35</v>
      </c>
      <c r="R240" s="225" t="n">
        <f aca="false">L240/$L$22</f>
        <v>0.0019342515099101</v>
      </c>
      <c r="S240" s="224" t="n">
        <f aca="false">RANK(R240,$R$218:$R$391)</f>
        <v>32</v>
      </c>
      <c r="U240" s="245" t="n">
        <f aca="false">VLOOKUP(D240,DVactu!$A$2:$D$198,4,0)</f>
        <v>17.9837146326911</v>
      </c>
      <c r="V240" s="202" t="n">
        <f aca="false">IF(ISERROR(E240/$U240),0,E240/$U240)</f>
        <v>0</v>
      </c>
      <c r="W240" s="202" t="n">
        <f aca="false">IF(ISERROR(F240/$U240),0,F240/$U240)</f>
        <v>0</v>
      </c>
      <c r="X240" s="202" t="n">
        <f aca="false">IF(ISERROR(G240/$U240),0,G240/$U240)</f>
        <v>0</v>
      </c>
      <c r="Y240" s="202" t="n">
        <f aca="false">IF(ISERROR(H240/$U240),0,H240/$U240)</f>
        <v>0</v>
      </c>
      <c r="Z240" s="202" t="n">
        <f aca="false">IF(ISERROR(I240/$U240),0,I240/$U240)</f>
        <v>0</v>
      </c>
      <c r="AA240" s="202" t="n">
        <f aca="false">IF(ISERROR(J240/$U240),0,J240/$U240)</f>
        <v>0</v>
      </c>
      <c r="AB240" s="199" t="n">
        <f aca="false">SUM(V240:AA240)</f>
        <v>0</v>
      </c>
      <c r="AC240" s="202" t="n">
        <f aca="false">IF(ISERROR(L240/$U240),0,L240/$U240)</f>
        <v>1150510.3602116</v>
      </c>
    </row>
    <row r="241" customFormat="false" ht="19.4" hidden="false" customHeight="false" outlineLevel="0" collapsed="false">
      <c r="A241" s="195" t="s">
        <v>485</v>
      </c>
      <c r="B241" s="195" t="s">
        <v>217</v>
      </c>
      <c r="C241" s="196" t="s">
        <v>522</v>
      </c>
      <c r="D241" s="244" t="s">
        <v>523</v>
      </c>
      <c r="E241" s="198" t="n">
        <v>0</v>
      </c>
      <c r="F241" s="198" t="n">
        <v>0</v>
      </c>
      <c r="G241" s="198" t="n">
        <v>0</v>
      </c>
      <c r="H241" s="198" t="n">
        <v>0</v>
      </c>
      <c r="I241" s="198" t="n">
        <v>0</v>
      </c>
      <c r="J241" s="198" t="n">
        <v>0</v>
      </c>
      <c r="K241" s="199" t="n">
        <f aca="false">SUM(E241:J241)</f>
        <v>0</v>
      </c>
      <c r="L241" s="198" t="n">
        <v>1534275</v>
      </c>
      <c r="M241" s="29"/>
      <c r="P241" s="223" t="n">
        <f aca="false">K241/$K$22</f>
        <v>0</v>
      </c>
      <c r="Q241" s="224" t="n">
        <f aca="false">RANK(P241,$P$218:$P$391)</f>
        <v>35</v>
      </c>
      <c r="R241" s="225" t="n">
        <f aca="false">L241/$L$22</f>
        <v>0.000143432053694691</v>
      </c>
      <c r="S241" s="224" t="n">
        <f aca="false">RANK(R241,$R$218:$R$391)</f>
        <v>56</v>
      </c>
      <c r="U241" s="245" t="n">
        <f aca="false">VLOOKUP(D241,DVactu!$A$2:$D$198,4,0)</f>
        <v>14.1339393987664</v>
      </c>
      <c r="V241" s="202" t="n">
        <f aca="false">IF(ISERROR(E241/$U241),0,E241/$U241)</f>
        <v>0</v>
      </c>
      <c r="W241" s="202" t="n">
        <f aca="false">IF(ISERROR(F241/$U241),0,F241/$U241)</f>
        <v>0</v>
      </c>
      <c r="X241" s="202" t="n">
        <f aca="false">IF(ISERROR(G241/$U241),0,G241/$U241)</f>
        <v>0</v>
      </c>
      <c r="Y241" s="202" t="n">
        <f aca="false">IF(ISERROR(H241/$U241),0,H241/$U241)</f>
        <v>0</v>
      </c>
      <c r="Z241" s="202" t="n">
        <f aca="false">IF(ISERROR(I241/$U241),0,I241/$U241)</f>
        <v>0</v>
      </c>
      <c r="AA241" s="202" t="n">
        <f aca="false">IF(ISERROR(J241/$U241),0,J241/$U241)</f>
        <v>0</v>
      </c>
      <c r="AB241" s="199" t="n">
        <f aca="false">SUM(V241:AA241)</f>
        <v>0</v>
      </c>
      <c r="AC241" s="202" t="n">
        <f aca="false">IF(ISERROR(L241/$U241),0,L241/$U241)</f>
        <v>108552.538447555</v>
      </c>
    </row>
    <row r="242" customFormat="false" ht="12.8" hidden="false" customHeight="false" outlineLevel="0" collapsed="false">
      <c r="A242" s="195" t="s">
        <v>485</v>
      </c>
      <c r="B242" s="195" t="s">
        <v>119</v>
      </c>
      <c r="C242" s="196" t="s">
        <v>524</v>
      </c>
      <c r="D242" s="244" t="s">
        <v>525</v>
      </c>
      <c r="E242" s="198" t="n">
        <v>0</v>
      </c>
      <c r="F242" s="198" t="n">
        <v>0</v>
      </c>
      <c r="G242" s="198" t="n">
        <v>31540</v>
      </c>
      <c r="H242" s="198" t="n">
        <v>47310</v>
      </c>
      <c r="I242" s="198" t="n">
        <v>0</v>
      </c>
      <c r="J242" s="198" t="n">
        <v>0</v>
      </c>
      <c r="K242" s="199" t="n">
        <f aca="false">SUM(E242:J242)</f>
        <v>78850</v>
      </c>
      <c r="L242" s="198" t="n">
        <v>904390</v>
      </c>
      <c r="M242" s="29"/>
      <c r="P242" s="223" t="n">
        <f aca="false">K242/$K$22</f>
        <v>9.67287083840434E-005</v>
      </c>
      <c r="Q242" s="224" t="n">
        <f aca="false">RANK(P242,$P$218:$P$391)</f>
        <v>34</v>
      </c>
      <c r="R242" s="225" t="n">
        <f aca="false">L242/$L$22</f>
        <v>8.45471085958784E-005</v>
      </c>
      <c r="S242" s="224" t="n">
        <f aca="false">RANK(R242,$R$218:$R$391)</f>
        <v>61</v>
      </c>
      <c r="U242" s="245" t="e">
        <f aca="false">VLOOKUP(D242,DVactu!$A$2:$D$198,4,0)</f>
        <v>#N/A</v>
      </c>
      <c r="V242" s="202" t="n">
        <f aca="false">IF(ISERROR(E242/$U242),0,E242/$U242)</f>
        <v>0</v>
      </c>
      <c r="W242" s="202" t="n">
        <f aca="false">IF(ISERROR(F242/$U242),0,F242/$U242)</f>
        <v>0</v>
      </c>
      <c r="X242" s="202" t="n">
        <f aca="false">IF(ISERROR(G242/$U242),0,G242/$U242)</f>
        <v>0</v>
      </c>
      <c r="Y242" s="202" t="n">
        <f aca="false">IF(ISERROR(H242/$U242),0,H242/$U242)</f>
        <v>0</v>
      </c>
      <c r="Z242" s="202" t="n">
        <f aca="false">IF(ISERROR(I242/$U242),0,I242/$U242)</f>
        <v>0</v>
      </c>
      <c r="AA242" s="202" t="n">
        <f aca="false">IF(ISERROR(J242/$U242),0,J242/$U242)</f>
        <v>0</v>
      </c>
      <c r="AB242" s="199" t="n">
        <f aca="false">SUM(V242:AA242)</f>
        <v>0</v>
      </c>
      <c r="AC242" s="202" t="n">
        <f aca="false">IF(ISERROR(L242/$U242),0,L242/$U242)</f>
        <v>0</v>
      </c>
    </row>
    <row r="243" customFormat="false" ht="12.8" hidden="false" customHeight="false" outlineLevel="0" collapsed="false">
      <c r="A243" s="195" t="s">
        <v>485</v>
      </c>
      <c r="B243" s="195" t="s">
        <v>119</v>
      </c>
      <c r="C243" s="196" t="s">
        <v>526</v>
      </c>
      <c r="D243" s="244" t="s">
        <v>527</v>
      </c>
      <c r="E243" s="198" t="n">
        <v>0</v>
      </c>
      <c r="F243" s="198" t="n">
        <v>0</v>
      </c>
      <c r="G243" s="198" t="n">
        <v>0</v>
      </c>
      <c r="H243" s="198" t="n">
        <v>0</v>
      </c>
      <c r="I243" s="198" t="n">
        <v>0</v>
      </c>
      <c r="J243" s="198" t="n">
        <v>0</v>
      </c>
      <c r="K243" s="199" t="n">
        <f aca="false">SUM(E243:J243)</f>
        <v>0</v>
      </c>
      <c r="L243" s="198" t="n">
        <v>0</v>
      </c>
      <c r="M243" s="29"/>
      <c r="P243" s="223" t="n">
        <f aca="false">K243/$K$22</f>
        <v>0</v>
      </c>
      <c r="Q243" s="224" t="n">
        <f aca="false">RANK(P243,$P$218:$P$391)</f>
        <v>35</v>
      </c>
      <c r="R243" s="225" t="n">
        <f aca="false">L243/$L$22</f>
        <v>0</v>
      </c>
      <c r="S243" s="224" t="n">
        <f aca="false">RANK(R243,$R$218:$R$391)</f>
        <v>73</v>
      </c>
      <c r="U243" s="245" t="e">
        <f aca="false">VLOOKUP(D243,DVactu!$A$2:$D$198,4,0)</f>
        <v>#N/A</v>
      </c>
      <c r="V243" s="202" t="n">
        <f aca="false">IF(ISERROR(E243/$U243),0,E243/$U243)</f>
        <v>0</v>
      </c>
      <c r="W243" s="202" t="n">
        <f aca="false">IF(ISERROR(F243/$U243),0,F243/$U243)</f>
        <v>0</v>
      </c>
      <c r="X243" s="202" t="n">
        <f aca="false">IF(ISERROR(G243/$U243),0,G243/$U243)</f>
        <v>0</v>
      </c>
      <c r="Y243" s="202" t="n">
        <f aca="false">IF(ISERROR(H243/$U243),0,H243/$U243)</f>
        <v>0</v>
      </c>
      <c r="Z243" s="202" t="n">
        <f aca="false">IF(ISERROR(I243/$U243),0,I243/$U243)</f>
        <v>0</v>
      </c>
      <c r="AA243" s="202" t="n">
        <f aca="false">IF(ISERROR(J243/$U243),0,J243/$U243)</f>
        <v>0</v>
      </c>
      <c r="AB243" s="199" t="n">
        <f aca="false">SUM(V243:AA243)</f>
        <v>0</v>
      </c>
      <c r="AC243" s="202" t="n">
        <f aca="false">IF(ISERROR(L243/$U243),0,L243/$U243)</f>
        <v>0</v>
      </c>
    </row>
    <row r="244" customFormat="false" ht="12.8" hidden="false" customHeight="false" outlineLevel="0" collapsed="false">
      <c r="A244" s="195" t="s">
        <v>485</v>
      </c>
      <c r="B244" s="195" t="s">
        <v>119</v>
      </c>
      <c r="C244" s="196" t="s">
        <v>528</v>
      </c>
      <c r="D244" s="244" t="s">
        <v>529</v>
      </c>
      <c r="E244" s="198" t="n">
        <v>0</v>
      </c>
      <c r="F244" s="198" t="n">
        <v>0</v>
      </c>
      <c r="G244" s="198" t="n">
        <v>0</v>
      </c>
      <c r="H244" s="198" t="n">
        <v>0</v>
      </c>
      <c r="I244" s="198" t="n">
        <v>0</v>
      </c>
      <c r="J244" s="198" t="n">
        <v>0</v>
      </c>
      <c r="K244" s="199" t="n">
        <f aca="false">SUM(E244:J244)</f>
        <v>0</v>
      </c>
      <c r="L244" s="198" t="n">
        <v>0</v>
      </c>
      <c r="M244" s="29"/>
      <c r="P244" s="223" t="n">
        <f aca="false">K244/$K$22</f>
        <v>0</v>
      </c>
      <c r="Q244" s="224" t="n">
        <f aca="false">RANK(P244,$P$218:$P$391)</f>
        <v>35</v>
      </c>
      <c r="R244" s="225" t="n">
        <f aca="false">L244/$L$22</f>
        <v>0</v>
      </c>
      <c r="S244" s="224" t="n">
        <f aca="false">RANK(R244,$R$218:$R$391)</f>
        <v>73</v>
      </c>
      <c r="U244" s="245" t="e">
        <f aca="false">VLOOKUP(D244,DVactu!$A$2:$D$198,4,0)</f>
        <v>#N/A</v>
      </c>
      <c r="V244" s="202" t="n">
        <f aca="false">IF(ISERROR(E244/$U244),0,E244/$U244)</f>
        <v>0</v>
      </c>
      <c r="W244" s="202" t="n">
        <f aca="false">IF(ISERROR(F244/$U244),0,F244/$U244)</f>
        <v>0</v>
      </c>
      <c r="X244" s="202" t="n">
        <f aca="false">IF(ISERROR(G244/$U244),0,G244/$U244)</f>
        <v>0</v>
      </c>
      <c r="Y244" s="202" t="n">
        <f aca="false">IF(ISERROR(H244/$U244),0,H244/$U244)</f>
        <v>0</v>
      </c>
      <c r="Z244" s="202" t="n">
        <f aca="false">IF(ISERROR(I244/$U244),0,I244/$U244)</f>
        <v>0</v>
      </c>
      <c r="AA244" s="202" t="n">
        <f aca="false">IF(ISERROR(J244/$U244),0,J244/$U244)</f>
        <v>0</v>
      </c>
      <c r="AB244" s="199" t="n">
        <f aca="false">SUM(V244:AA244)</f>
        <v>0</v>
      </c>
      <c r="AC244" s="202" t="n">
        <f aca="false">IF(ISERROR(L244/$U244),0,L244/$U244)</f>
        <v>0</v>
      </c>
    </row>
    <row r="245" customFormat="false" ht="19.4" hidden="false" customHeight="false" outlineLevel="0" collapsed="false">
      <c r="A245" s="195" t="s">
        <v>485</v>
      </c>
      <c r="B245" s="195" t="s">
        <v>119</v>
      </c>
      <c r="C245" s="196" t="s">
        <v>530</v>
      </c>
      <c r="D245" s="244" t="s">
        <v>531</v>
      </c>
      <c r="E245" s="198" t="n">
        <v>0</v>
      </c>
      <c r="F245" s="198" t="n">
        <v>0</v>
      </c>
      <c r="G245" s="198" t="n">
        <v>0</v>
      </c>
      <c r="H245" s="198" t="n">
        <v>0</v>
      </c>
      <c r="I245" s="198" t="n">
        <v>0</v>
      </c>
      <c r="J245" s="198" t="n">
        <v>0</v>
      </c>
      <c r="K245" s="199" t="n">
        <f aca="false">SUM(E245:J245)</f>
        <v>0</v>
      </c>
      <c r="L245" s="198" t="n">
        <v>0</v>
      </c>
      <c r="M245" s="29"/>
      <c r="P245" s="223" t="n">
        <f aca="false">K245/$K$22</f>
        <v>0</v>
      </c>
      <c r="Q245" s="224" t="n">
        <f aca="false">RANK(P245,$P$218:$P$391)</f>
        <v>35</v>
      </c>
      <c r="R245" s="225" t="n">
        <f aca="false">L245/$L$22</f>
        <v>0</v>
      </c>
      <c r="S245" s="224" t="n">
        <f aca="false">RANK(R245,$R$218:$R$391)</f>
        <v>73</v>
      </c>
      <c r="U245" s="245" t="e">
        <f aca="false">VLOOKUP(D245,DVactu!$A$2:$D$198,4,0)</f>
        <v>#N/A</v>
      </c>
      <c r="V245" s="202" t="n">
        <f aca="false">IF(ISERROR(E245/$U245),0,E245/$U245)</f>
        <v>0</v>
      </c>
      <c r="W245" s="202" t="n">
        <f aca="false">IF(ISERROR(F245/$U245),0,F245/$U245)</f>
        <v>0</v>
      </c>
      <c r="X245" s="202" t="n">
        <f aca="false">IF(ISERROR(G245/$U245),0,G245/$U245)</f>
        <v>0</v>
      </c>
      <c r="Y245" s="202" t="n">
        <f aca="false">IF(ISERROR(H245/$U245),0,H245/$U245)</f>
        <v>0</v>
      </c>
      <c r="Z245" s="202" t="n">
        <f aca="false">IF(ISERROR(I245/$U245),0,I245/$U245)</f>
        <v>0</v>
      </c>
      <c r="AA245" s="202" t="n">
        <f aca="false">IF(ISERROR(J245/$U245),0,J245/$U245)</f>
        <v>0</v>
      </c>
      <c r="AB245" s="199" t="n">
        <f aca="false">SUM(V245:AA245)</f>
        <v>0</v>
      </c>
      <c r="AC245" s="202" t="n">
        <f aca="false">IF(ISERROR(L245/$U245),0,L245/$U245)</f>
        <v>0</v>
      </c>
    </row>
    <row r="246" customFormat="false" ht="19.4" hidden="false" customHeight="false" outlineLevel="0" collapsed="false">
      <c r="A246" s="195" t="s">
        <v>485</v>
      </c>
      <c r="B246" s="195" t="s">
        <v>119</v>
      </c>
      <c r="C246" s="196" t="s">
        <v>532</v>
      </c>
      <c r="D246" s="244" t="s">
        <v>533</v>
      </c>
      <c r="E246" s="198" t="n">
        <v>0</v>
      </c>
      <c r="F246" s="198" t="n">
        <v>0</v>
      </c>
      <c r="G246" s="198" t="n">
        <v>0</v>
      </c>
      <c r="H246" s="198" t="n">
        <v>0</v>
      </c>
      <c r="I246" s="198" t="n">
        <v>0</v>
      </c>
      <c r="J246" s="198" t="n">
        <v>0</v>
      </c>
      <c r="K246" s="199" t="n">
        <f aca="false">SUM(E246:J246)</f>
        <v>0</v>
      </c>
      <c r="L246" s="198" t="n">
        <v>0</v>
      </c>
      <c r="M246" s="29"/>
      <c r="P246" s="223" t="n">
        <f aca="false">K246/$K$22</f>
        <v>0</v>
      </c>
      <c r="Q246" s="224" t="n">
        <f aca="false">RANK(P246,$P$218:$P$391)</f>
        <v>35</v>
      </c>
      <c r="R246" s="225" t="n">
        <f aca="false">L246/$L$22</f>
        <v>0</v>
      </c>
      <c r="S246" s="224" t="n">
        <f aca="false">RANK(R246,$R$218:$R$391)</f>
        <v>73</v>
      </c>
      <c r="U246" s="245" t="e">
        <f aca="false">VLOOKUP(D246,DVactu!$A$2:$D$198,4,0)</f>
        <v>#N/A</v>
      </c>
      <c r="V246" s="202" t="n">
        <f aca="false">IF(ISERROR(E246/$U246),0,E246/$U246)</f>
        <v>0</v>
      </c>
      <c r="W246" s="202" t="n">
        <f aca="false">IF(ISERROR(F246/$U246),0,F246/$U246)</f>
        <v>0</v>
      </c>
      <c r="X246" s="202" t="n">
        <f aca="false">IF(ISERROR(G246/$U246),0,G246/$U246)</f>
        <v>0</v>
      </c>
      <c r="Y246" s="202" t="n">
        <f aca="false">IF(ISERROR(H246/$U246),0,H246/$U246)</f>
        <v>0</v>
      </c>
      <c r="Z246" s="202" t="n">
        <f aca="false">IF(ISERROR(I246/$U246),0,I246/$U246)</f>
        <v>0</v>
      </c>
      <c r="AA246" s="202" t="n">
        <f aca="false">IF(ISERROR(J246/$U246),0,J246/$U246)</f>
        <v>0</v>
      </c>
      <c r="AB246" s="199" t="n">
        <f aca="false">SUM(V246:AA246)</f>
        <v>0</v>
      </c>
      <c r="AC246" s="202" t="n">
        <f aca="false">IF(ISERROR(L246/$U246),0,L246/$U246)</f>
        <v>0</v>
      </c>
    </row>
    <row r="247" customFormat="false" ht="19.4" hidden="false" customHeight="false" outlineLevel="0" collapsed="false">
      <c r="A247" s="195" t="s">
        <v>485</v>
      </c>
      <c r="B247" s="195" t="s">
        <v>119</v>
      </c>
      <c r="C247" s="196" t="s">
        <v>534</v>
      </c>
      <c r="D247" s="244" t="s">
        <v>535</v>
      </c>
      <c r="E247" s="198" t="n">
        <v>0</v>
      </c>
      <c r="F247" s="198" t="n">
        <v>0</v>
      </c>
      <c r="G247" s="198" t="n">
        <v>0</v>
      </c>
      <c r="H247" s="198" t="n">
        <v>0</v>
      </c>
      <c r="I247" s="198" t="n">
        <v>0</v>
      </c>
      <c r="J247" s="198" t="n">
        <v>0</v>
      </c>
      <c r="K247" s="199" t="n">
        <f aca="false">SUM(E247:J247)</f>
        <v>0</v>
      </c>
      <c r="L247" s="198" t="n">
        <v>0</v>
      </c>
      <c r="M247" s="29"/>
      <c r="P247" s="223" t="n">
        <f aca="false">K247/$K$22</f>
        <v>0</v>
      </c>
      <c r="Q247" s="224" t="n">
        <f aca="false">RANK(P247,$P$218:$P$391)</f>
        <v>35</v>
      </c>
      <c r="R247" s="225" t="n">
        <f aca="false">L247/$L$22</f>
        <v>0</v>
      </c>
      <c r="S247" s="224" t="n">
        <f aca="false">RANK(R247,$R$218:$R$391)</f>
        <v>73</v>
      </c>
      <c r="U247" s="245" t="e">
        <f aca="false">VLOOKUP(D247,DVactu!$A$2:$D$198,4,0)</f>
        <v>#N/A</v>
      </c>
      <c r="V247" s="202" t="n">
        <f aca="false">IF(ISERROR(E247/$U247),0,E247/$U247)</f>
        <v>0</v>
      </c>
      <c r="W247" s="202" t="n">
        <f aca="false">IF(ISERROR(F247/$U247),0,F247/$U247)</f>
        <v>0</v>
      </c>
      <c r="X247" s="202" t="n">
        <f aca="false">IF(ISERROR(G247/$U247),0,G247/$U247)</f>
        <v>0</v>
      </c>
      <c r="Y247" s="202" t="n">
        <f aca="false">IF(ISERROR(H247/$U247),0,H247/$U247)</f>
        <v>0</v>
      </c>
      <c r="Z247" s="202" t="n">
        <f aca="false">IF(ISERROR(I247/$U247),0,I247/$U247)</f>
        <v>0</v>
      </c>
      <c r="AA247" s="202" t="n">
        <f aca="false">IF(ISERROR(J247/$U247),0,J247/$U247)</f>
        <v>0</v>
      </c>
      <c r="AB247" s="199" t="n">
        <f aca="false">SUM(V247:AA247)</f>
        <v>0</v>
      </c>
      <c r="AC247" s="202" t="n">
        <f aca="false">IF(ISERROR(L247/$U247),0,L247/$U247)</f>
        <v>0</v>
      </c>
    </row>
    <row r="248" customFormat="false" ht="19.4" hidden="false" customHeight="false" outlineLevel="0" collapsed="false">
      <c r="A248" s="195" t="s">
        <v>485</v>
      </c>
      <c r="B248" s="195" t="s">
        <v>119</v>
      </c>
      <c r="C248" s="196" t="s">
        <v>536</v>
      </c>
      <c r="D248" s="244" t="s">
        <v>537</v>
      </c>
      <c r="E248" s="198" t="n">
        <v>0</v>
      </c>
      <c r="F248" s="198" t="n">
        <v>0</v>
      </c>
      <c r="G248" s="198" t="n">
        <v>0</v>
      </c>
      <c r="H248" s="198" t="n">
        <v>0</v>
      </c>
      <c r="I248" s="198" t="n">
        <v>0</v>
      </c>
      <c r="J248" s="198" t="n">
        <v>0</v>
      </c>
      <c r="K248" s="199" t="n">
        <f aca="false">SUM(E248:J248)</f>
        <v>0</v>
      </c>
      <c r="L248" s="198" t="n">
        <v>0</v>
      </c>
      <c r="M248" s="29"/>
      <c r="P248" s="223" t="n">
        <f aca="false">K248/$K$22</f>
        <v>0</v>
      </c>
      <c r="Q248" s="224" t="n">
        <f aca="false">RANK(P248,$P$218:$P$391)</f>
        <v>35</v>
      </c>
      <c r="R248" s="225" t="n">
        <f aca="false">L248/$L$22</f>
        <v>0</v>
      </c>
      <c r="S248" s="224" t="n">
        <f aca="false">RANK(R248,$R$218:$R$391)</f>
        <v>73</v>
      </c>
      <c r="U248" s="245" t="e">
        <f aca="false">VLOOKUP(D248,DVactu!$A$2:$D$198,4,0)</f>
        <v>#N/A</v>
      </c>
      <c r="V248" s="202" t="n">
        <f aca="false">IF(ISERROR(E248/$U248),0,E248/$U248)</f>
        <v>0</v>
      </c>
      <c r="W248" s="202" t="n">
        <f aca="false">IF(ISERROR(F248/$U248),0,F248/$U248)</f>
        <v>0</v>
      </c>
      <c r="X248" s="202" t="n">
        <f aca="false">IF(ISERROR(G248/$U248),0,G248/$U248)</f>
        <v>0</v>
      </c>
      <c r="Y248" s="202" t="n">
        <f aca="false">IF(ISERROR(H248/$U248),0,H248/$U248)</f>
        <v>0</v>
      </c>
      <c r="Z248" s="202" t="n">
        <f aca="false">IF(ISERROR(I248/$U248),0,I248/$U248)</f>
        <v>0</v>
      </c>
      <c r="AA248" s="202" t="n">
        <f aca="false">IF(ISERROR(J248/$U248),0,J248/$U248)</f>
        <v>0</v>
      </c>
      <c r="AB248" s="199" t="n">
        <f aca="false">SUM(V248:AA248)</f>
        <v>0</v>
      </c>
      <c r="AC248" s="202" t="n">
        <f aca="false">IF(ISERROR(L248/$U248),0,L248/$U248)</f>
        <v>0</v>
      </c>
    </row>
    <row r="249" customFormat="false" ht="19.4" hidden="false" customHeight="false" outlineLevel="0" collapsed="false">
      <c r="A249" s="195" t="s">
        <v>485</v>
      </c>
      <c r="B249" s="195" t="s">
        <v>119</v>
      </c>
      <c r="C249" s="196" t="s">
        <v>538</v>
      </c>
      <c r="D249" s="244" t="s">
        <v>539</v>
      </c>
      <c r="E249" s="198" t="n">
        <v>0</v>
      </c>
      <c r="F249" s="198" t="n">
        <v>0</v>
      </c>
      <c r="G249" s="198" t="n">
        <v>1761300</v>
      </c>
      <c r="H249" s="198" t="n">
        <v>2537500</v>
      </c>
      <c r="I249" s="198" t="n">
        <v>11400</v>
      </c>
      <c r="J249" s="198" t="n">
        <v>1546800</v>
      </c>
      <c r="K249" s="199" t="n">
        <f aca="false">SUM(E249:J249)</f>
        <v>5857000</v>
      </c>
      <c r="L249" s="198" t="n">
        <v>22284700</v>
      </c>
      <c r="M249" s="29"/>
      <c r="P249" s="223" t="n">
        <f aca="false">K249/$K$22</f>
        <v>0.00718503544711912</v>
      </c>
      <c r="Q249" s="224" t="n">
        <f aca="false">RANK(P249,$P$218:$P$391)</f>
        <v>18</v>
      </c>
      <c r="R249" s="225" t="n">
        <f aca="false">L249/$L$22</f>
        <v>0.00208329034036928</v>
      </c>
      <c r="S249" s="224" t="n">
        <f aca="false">RANK(R249,$R$218:$R$391)</f>
        <v>30</v>
      </c>
      <c r="U249" s="245" t="e">
        <f aca="false">VLOOKUP(D249,DVactu!$A$2:$D$198,4,0)</f>
        <v>#N/A</v>
      </c>
      <c r="V249" s="202" t="n">
        <f aca="false">IF(ISERROR(E249/$U249),0,E249/$U249)</f>
        <v>0</v>
      </c>
      <c r="W249" s="202" t="n">
        <f aca="false">IF(ISERROR(F249/$U249),0,F249/$U249)</f>
        <v>0</v>
      </c>
      <c r="X249" s="202" t="n">
        <f aca="false">IF(ISERROR(G249/$U249),0,G249/$U249)</f>
        <v>0</v>
      </c>
      <c r="Y249" s="202" t="n">
        <f aca="false">IF(ISERROR(H249/$U249),0,H249/$U249)</f>
        <v>0</v>
      </c>
      <c r="Z249" s="202" t="n">
        <f aca="false">IF(ISERROR(I249/$U249),0,I249/$U249)</f>
        <v>0</v>
      </c>
      <c r="AA249" s="202" t="n">
        <f aca="false">IF(ISERROR(J249/$U249),0,J249/$U249)</f>
        <v>0</v>
      </c>
      <c r="AB249" s="199" t="n">
        <f aca="false">SUM(V249:AA249)</f>
        <v>0</v>
      </c>
      <c r="AC249" s="202" t="n">
        <f aca="false">IF(ISERROR(L249/$U249),0,L249/$U249)</f>
        <v>0</v>
      </c>
    </row>
    <row r="250" customFormat="false" ht="19.4" hidden="false" customHeight="false" outlineLevel="0" collapsed="false">
      <c r="A250" s="195" t="s">
        <v>485</v>
      </c>
      <c r="B250" s="195" t="s">
        <v>119</v>
      </c>
      <c r="C250" s="196" t="s">
        <v>540</v>
      </c>
      <c r="D250" s="244" t="s">
        <v>541</v>
      </c>
      <c r="E250" s="198" t="n">
        <v>0</v>
      </c>
      <c r="F250" s="198" t="n">
        <v>0</v>
      </c>
      <c r="G250" s="198" t="n">
        <v>0</v>
      </c>
      <c r="H250" s="198" t="n">
        <v>0</v>
      </c>
      <c r="I250" s="198" t="n">
        <v>0</v>
      </c>
      <c r="J250" s="198" t="n">
        <v>0</v>
      </c>
      <c r="K250" s="199" t="n">
        <f aca="false">SUM(E250:J250)</f>
        <v>0</v>
      </c>
      <c r="L250" s="198" t="n">
        <v>169330</v>
      </c>
      <c r="M250" s="29"/>
      <c r="P250" s="223" t="n">
        <f aca="false">K250/$K$22</f>
        <v>0</v>
      </c>
      <c r="Q250" s="224" t="n">
        <f aca="false">RANK(P250,$P$218:$P$391)</f>
        <v>35</v>
      </c>
      <c r="R250" s="225" t="n">
        <f aca="false">L250/$L$22</f>
        <v>1.58298542647974E-005</v>
      </c>
      <c r="S250" s="224" t="n">
        <f aca="false">RANK(R250,$R$218:$R$391)</f>
        <v>67</v>
      </c>
      <c r="U250" s="245" t="e">
        <f aca="false">VLOOKUP(D250,DVactu!$A$2:$D$198,4,0)</f>
        <v>#N/A</v>
      </c>
      <c r="V250" s="202" t="n">
        <f aca="false">IF(ISERROR(E250/$U250),0,E250/$U250)</f>
        <v>0</v>
      </c>
      <c r="W250" s="202" t="n">
        <f aca="false">IF(ISERROR(F250/$U250),0,F250/$U250)</f>
        <v>0</v>
      </c>
      <c r="X250" s="202" t="n">
        <f aca="false">IF(ISERROR(G250/$U250),0,G250/$U250)</f>
        <v>0</v>
      </c>
      <c r="Y250" s="202" t="n">
        <f aca="false">IF(ISERROR(H250/$U250),0,H250/$U250)</f>
        <v>0</v>
      </c>
      <c r="Z250" s="202" t="n">
        <f aca="false">IF(ISERROR(I250/$U250),0,I250/$U250)</f>
        <v>0</v>
      </c>
      <c r="AA250" s="202" t="n">
        <f aca="false">IF(ISERROR(J250/$U250),0,J250/$U250)</f>
        <v>0</v>
      </c>
      <c r="AB250" s="199" t="n">
        <f aca="false">SUM(V250:AA250)</f>
        <v>0</v>
      </c>
      <c r="AC250" s="202" t="n">
        <f aca="false">IF(ISERROR(L250/$U250),0,L250/$U250)</f>
        <v>0</v>
      </c>
    </row>
    <row r="251" customFormat="false" ht="19.4" hidden="false" customHeight="false" outlineLevel="0" collapsed="false">
      <c r="A251" s="195" t="s">
        <v>485</v>
      </c>
      <c r="B251" s="195" t="s">
        <v>119</v>
      </c>
      <c r="C251" s="196" t="s">
        <v>542</v>
      </c>
      <c r="D251" s="244" t="s">
        <v>543</v>
      </c>
      <c r="E251" s="198" t="n">
        <v>0</v>
      </c>
      <c r="F251" s="198" t="n">
        <v>0</v>
      </c>
      <c r="G251" s="198" t="n">
        <v>0</v>
      </c>
      <c r="H251" s="198" t="n">
        <v>0</v>
      </c>
      <c r="I251" s="198" t="n">
        <v>0</v>
      </c>
      <c r="J251" s="198" t="n">
        <v>0</v>
      </c>
      <c r="K251" s="199" t="n">
        <f aca="false">SUM(E251:J251)</f>
        <v>0</v>
      </c>
      <c r="L251" s="198" t="n">
        <v>0</v>
      </c>
      <c r="M251" s="29"/>
      <c r="P251" s="223" t="n">
        <f aca="false">K251/$K$22</f>
        <v>0</v>
      </c>
      <c r="Q251" s="224" t="n">
        <f aca="false">RANK(P251,$P$218:$P$391)</f>
        <v>35</v>
      </c>
      <c r="R251" s="225" t="n">
        <f aca="false">L251/$L$22</f>
        <v>0</v>
      </c>
      <c r="S251" s="224" t="n">
        <f aca="false">RANK(R251,$R$218:$R$391)</f>
        <v>73</v>
      </c>
      <c r="U251" s="245" t="e">
        <f aca="false">VLOOKUP(D251,DVactu!$A$2:$D$198,4,0)</f>
        <v>#N/A</v>
      </c>
      <c r="V251" s="202" t="n">
        <f aca="false">IF(ISERROR(E251/$U251),0,E251/$U251)</f>
        <v>0</v>
      </c>
      <c r="W251" s="202" t="n">
        <f aca="false">IF(ISERROR(F251/$U251),0,F251/$U251)</f>
        <v>0</v>
      </c>
      <c r="X251" s="202" t="n">
        <f aca="false">IF(ISERROR(G251/$U251),0,G251/$U251)</f>
        <v>0</v>
      </c>
      <c r="Y251" s="202" t="n">
        <f aca="false">IF(ISERROR(H251/$U251),0,H251/$U251)</f>
        <v>0</v>
      </c>
      <c r="Z251" s="202" t="n">
        <f aca="false">IF(ISERROR(I251/$U251),0,I251/$U251)</f>
        <v>0</v>
      </c>
      <c r="AA251" s="202" t="n">
        <f aca="false">IF(ISERROR(J251/$U251),0,J251/$U251)</f>
        <v>0</v>
      </c>
      <c r="AB251" s="199" t="n">
        <f aca="false">SUM(V251:AA251)</f>
        <v>0</v>
      </c>
      <c r="AC251" s="202" t="n">
        <f aca="false">IF(ISERROR(L251/$U251),0,L251/$U251)</f>
        <v>0</v>
      </c>
    </row>
    <row r="252" customFormat="false" ht="12.8" hidden="false" customHeight="false" outlineLevel="0" collapsed="false">
      <c r="A252" s="195" t="s">
        <v>485</v>
      </c>
      <c r="B252" s="195" t="s">
        <v>119</v>
      </c>
      <c r="C252" s="196" t="s">
        <v>544</v>
      </c>
      <c r="D252" s="244" t="s">
        <v>545</v>
      </c>
      <c r="E252" s="198" t="n">
        <v>0</v>
      </c>
      <c r="F252" s="198" t="n">
        <v>0</v>
      </c>
      <c r="G252" s="198" t="n">
        <v>0</v>
      </c>
      <c r="H252" s="198" t="n">
        <v>0</v>
      </c>
      <c r="I252" s="198" t="n">
        <v>0</v>
      </c>
      <c r="J252" s="198" t="n">
        <v>0</v>
      </c>
      <c r="K252" s="199" t="n">
        <f aca="false">SUM(E252:J252)</f>
        <v>0</v>
      </c>
      <c r="L252" s="198" t="n">
        <v>0</v>
      </c>
      <c r="M252" s="29"/>
      <c r="P252" s="223" t="n">
        <f aca="false">K252/$K$22</f>
        <v>0</v>
      </c>
      <c r="Q252" s="224" t="n">
        <f aca="false">RANK(P252,$P$218:$P$391)</f>
        <v>35</v>
      </c>
      <c r="R252" s="225" t="n">
        <f aca="false">L252/$L$22</f>
        <v>0</v>
      </c>
      <c r="S252" s="224" t="n">
        <f aca="false">RANK(R252,$R$218:$R$391)</f>
        <v>73</v>
      </c>
      <c r="U252" s="245" t="e">
        <f aca="false">VLOOKUP(D252,DVactu!$A$2:$D$198,4,0)</f>
        <v>#N/A</v>
      </c>
      <c r="V252" s="202" t="n">
        <f aca="false">IF(ISERROR(E252/$U252),0,E252/$U252)</f>
        <v>0</v>
      </c>
      <c r="W252" s="202" t="n">
        <f aca="false">IF(ISERROR(F252/$U252),0,F252/$U252)</f>
        <v>0</v>
      </c>
      <c r="X252" s="202" t="n">
        <f aca="false">IF(ISERROR(G252/$U252),0,G252/$U252)</f>
        <v>0</v>
      </c>
      <c r="Y252" s="202" t="n">
        <f aca="false">IF(ISERROR(H252/$U252),0,H252/$U252)</f>
        <v>0</v>
      </c>
      <c r="Z252" s="202" t="n">
        <f aca="false">IF(ISERROR(I252/$U252),0,I252/$U252)</f>
        <v>0</v>
      </c>
      <c r="AA252" s="202" t="n">
        <f aca="false">IF(ISERROR(J252/$U252),0,J252/$U252)</f>
        <v>0</v>
      </c>
      <c r="AB252" s="199" t="n">
        <f aca="false">SUM(V252:AA252)</f>
        <v>0</v>
      </c>
      <c r="AC252" s="202" t="n">
        <f aca="false">IF(ISERROR(L252/$U252),0,L252/$U252)</f>
        <v>0</v>
      </c>
    </row>
    <row r="253" customFormat="false" ht="19.4" hidden="false" customHeight="false" outlineLevel="0" collapsed="false">
      <c r="A253" s="257" t="s">
        <v>485</v>
      </c>
      <c r="B253" s="257" t="s">
        <v>119</v>
      </c>
      <c r="C253" s="257" t="s">
        <v>546</v>
      </c>
      <c r="D253" s="244" t="s">
        <v>547</v>
      </c>
      <c r="E253" s="258" t="n">
        <v>1229300</v>
      </c>
      <c r="F253" s="258" t="n">
        <v>733698</v>
      </c>
      <c r="G253" s="258" t="n">
        <v>21139382.48</v>
      </c>
      <c r="H253" s="258" t="n">
        <v>72787538.82</v>
      </c>
      <c r="I253" s="258" t="n">
        <v>21576815.94</v>
      </c>
      <c r="J253" s="258" t="n">
        <v>7502223.8</v>
      </c>
      <c r="K253" s="259" t="n">
        <f aca="false">SUM(E253:J253)</f>
        <v>124968959.04</v>
      </c>
      <c r="L253" s="258" t="n">
        <v>1015516110.03</v>
      </c>
      <c r="M253" s="357" t="n">
        <f aca="false">K253*$O$15/1000</f>
        <v>627864.8783768</v>
      </c>
      <c r="N253" s="0"/>
      <c r="O253" s="0"/>
      <c r="P253" s="253" t="n">
        <f aca="false">K253/$K$22</f>
        <v>0.153304831909165</v>
      </c>
      <c r="Q253" s="254" t="n">
        <f aca="false">RANK(P253,$P$218:$P$391)</f>
        <v>2</v>
      </c>
      <c r="R253" s="223" t="n">
        <f aca="false">L253/$L$22</f>
        <v>0.0949357587275074</v>
      </c>
      <c r="S253" s="254" t="n">
        <f aca="false">RANK(R253,$R$218:$R$391)</f>
        <v>4</v>
      </c>
      <c r="U253" s="245" t="n">
        <f aca="false">VLOOKUP(D253,DVactu!$A$2:$D$198,4,0)</f>
        <v>8.43533161052923</v>
      </c>
      <c r="V253" s="202" t="n">
        <f aca="false">IF(ISERROR(E253/$U253),0,E253/$U253)</f>
        <v>145732.26717792</v>
      </c>
      <c r="W253" s="202" t="n">
        <f aca="false">IF(ISERROR(F253/$U253),0,F253/$U253)</f>
        <v>86979.1531472428</v>
      </c>
      <c r="X253" s="202" t="n">
        <f aca="false">IF(ISERROR(G253/$U253),0,G253/$U253)</f>
        <v>2506052.33511071</v>
      </c>
      <c r="Y253" s="202" t="n">
        <f aca="false">IF(ISERROR(H253/$U253),0,H253/$U253)</f>
        <v>8628888.84286949</v>
      </c>
      <c r="Z253" s="202" t="n">
        <f aca="false">IF(ISERROR(I253/$U253),0,I253/$U253)</f>
        <v>2557909.62776937</v>
      </c>
      <c r="AA253" s="202" t="n">
        <f aca="false">IF(ISERROR(J253/$U253),0,J253/$U253)</f>
        <v>889381.01622887</v>
      </c>
      <c r="AB253" s="249" t="n">
        <f aca="false">SUM(V253:AA253)</f>
        <v>14814943.2423036</v>
      </c>
      <c r="AC253" s="202" t="n">
        <f aca="false">IF(ISERROR(L253/$U253),0,L253/$U253)</f>
        <v>120388404.026986</v>
      </c>
    </row>
    <row r="254" customFormat="false" ht="12.8" hidden="false" customHeight="false" outlineLevel="0" collapsed="false">
      <c r="A254" s="195" t="s">
        <v>485</v>
      </c>
      <c r="B254" s="195" t="s">
        <v>119</v>
      </c>
      <c r="C254" s="196" t="s">
        <v>548</v>
      </c>
      <c r="D254" s="244" t="s">
        <v>549</v>
      </c>
      <c r="E254" s="198" t="n">
        <v>0</v>
      </c>
      <c r="F254" s="198" t="n">
        <v>0</v>
      </c>
      <c r="G254" s="198" t="n">
        <v>0</v>
      </c>
      <c r="H254" s="198" t="n">
        <v>120000</v>
      </c>
      <c r="I254" s="198" t="n">
        <v>0</v>
      </c>
      <c r="J254" s="198" t="n">
        <v>0</v>
      </c>
      <c r="K254" s="199" t="n">
        <f aca="false">SUM(E254:J254)</f>
        <v>120000</v>
      </c>
      <c r="L254" s="198" t="n">
        <v>3607491</v>
      </c>
      <c r="M254" s="29"/>
      <c r="P254" s="223" t="n">
        <f aca="false">K254/$K$22</f>
        <v>0.000147209194750605</v>
      </c>
      <c r="Q254" s="224" t="n">
        <f aca="false">RANK(P254,$P$218:$P$391)</f>
        <v>32</v>
      </c>
      <c r="R254" s="225" t="n">
        <f aca="false">L254/$L$22</f>
        <v>0.000337247131586654</v>
      </c>
      <c r="S254" s="224" t="n">
        <f aca="false">RANK(R254,$R$218:$R$391)</f>
        <v>50</v>
      </c>
      <c r="U254" s="245" t="n">
        <f aca="false">VLOOKUP(D254,DVactu!$A$2:$D$198,4,0)</f>
        <v>9.11089577935503</v>
      </c>
      <c r="V254" s="202" t="n">
        <f aca="false">IF(ISERROR(E254/$U254),0,E254/$U254)</f>
        <v>0</v>
      </c>
      <c r="W254" s="202" t="n">
        <f aca="false">IF(ISERROR(F254/$U254),0,F254/$U254)</f>
        <v>0</v>
      </c>
      <c r="X254" s="202" t="n">
        <f aca="false">IF(ISERROR(G254/$U254),0,G254/$U254)</f>
        <v>0</v>
      </c>
      <c r="Y254" s="202" t="n">
        <f aca="false">IF(ISERROR(H254/$U254),0,H254/$U254)</f>
        <v>13171.0429913945</v>
      </c>
      <c r="Z254" s="202" t="n">
        <f aca="false">IF(ISERROR(I254/$U254),0,I254/$U254)</f>
        <v>0</v>
      </c>
      <c r="AA254" s="202" t="n">
        <f aca="false">IF(ISERROR(J254/$U254),0,J254/$U254)</f>
        <v>0</v>
      </c>
      <c r="AB254" s="199" t="n">
        <f aca="false">SUM(V254:AA254)</f>
        <v>13171.0429913945</v>
      </c>
      <c r="AC254" s="202" t="n">
        <f aca="false">IF(ISERROR(L254/$U254),0,L254/$U254)</f>
        <v>395953.492100573</v>
      </c>
    </row>
    <row r="255" customFormat="false" ht="12.8" hidden="false" customHeight="false" outlineLevel="0" collapsed="false">
      <c r="A255" s="195" t="s">
        <v>485</v>
      </c>
      <c r="B255" s="195" t="s">
        <v>119</v>
      </c>
      <c r="C255" s="196" t="s">
        <v>550</v>
      </c>
      <c r="D255" s="244" t="s">
        <v>551</v>
      </c>
      <c r="E255" s="198" t="n">
        <v>0</v>
      </c>
      <c r="F255" s="198" t="n">
        <v>0</v>
      </c>
      <c r="G255" s="198" t="n">
        <v>0</v>
      </c>
      <c r="H255" s="198" t="n">
        <v>0</v>
      </c>
      <c r="I255" s="198" t="n">
        <v>0</v>
      </c>
      <c r="J255" s="198" t="n">
        <v>0</v>
      </c>
      <c r="K255" s="199" t="n">
        <f aca="false">SUM(E255:J255)</f>
        <v>0</v>
      </c>
      <c r="L255" s="198" t="n">
        <v>0</v>
      </c>
      <c r="M255" s="29"/>
      <c r="P255" s="223" t="n">
        <f aca="false">K255/$K$22</f>
        <v>0</v>
      </c>
      <c r="Q255" s="224" t="n">
        <f aca="false">RANK(P255,$P$218:$P$391)</f>
        <v>35</v>
      </c>
      <c r="R255" s="225" t="n">
        <f aca="false">L255/$L$22</f>
        <v>0</v>
      </c>
      <c r="S255" s="224" t="n">
        <f aca="false">RANK(R255,$R$218:$R$391)</f>
        <v>73</v>
      </c>
      <c r="U255" s="245" t="n">
        <f aca="false">VLOOKUP(D255,DVactu!$A$2:$D$198,4,0)</f>
        <v>8.43533161052923</v>
      </c>
      <c r="V255" s="202" t="n">
        <f aca="false">IF(ISERROR(E255/$U255),0,E255/$U255)</f>
        <v>0</v>
      </c>
      <c r="W255" s="202" t="n">
        <f aca="false">IF(ISERROR(F255/$U255),0,F255/$U255)</f>
        <v>0</v>
      </c>
      <c r="X255" s="202" t="n">
        <f aca="false">IF(ISERROR(G255/$U255),0,G255/$U255)</f>
        <v>0</v>
      </c>
      <c r="Y255" s="202" t="n">
        <f aca="false">IF(ISERROR(H255/$U255),0,H255/$U255)</f>
        <v>0</v>
      </c>
      <c r="Z255" s="202" t="n">
        <f aca="false">IF(ISERROR(I255/$U255),0,I255/$U255)</f>
        <v>0</v>
      </c>
      <c r="AA255" s="202" t="n">
        <f aca="false">IF(ISERROR(J255/$U255),0,J255/$U255)</f>
        <v>0</v>
      </c>
      <c r="AB255" s="199" t="n">
        <f aca="false">SUM(V255:AA255)</f>
        <v>0</v>
      </c>
      <c r="AC255" s="202" t="n">
        <f aca="false">IF(ISERROR(L255/$U255),0,L255/$U255)</f>
        <v>0</v>
      </c>
    </row>
    <row r="256" customFormat="false" ht="19.4" hidden="false" customHeight="false" outlineLevel="0" collapsed="false">
      <c r="A256" s="195" t="s">
        <v>485</v>
      </c>
      <c r="B256" s="195" t="s">
        <v>119</v>
      </c>
      <c r="C256" s="196" t="s">
        <v>552</v>
      </c>
      <c r="D256" s="244" t="s">
        <v>553</v>
      </c>
      <c r="E256" s="198" t="n">
        <v>0</v>
      </c>
      <c r="F256" s="198" t="n">
        <v>0</v>
      </c>
      <c r="G256" s="198" t="n">
        <v>0</v>
      </c>
      <c r="H256" s="198" t="n">
        <v>0</v>
      </c>
      <c r="I256" s="198" t="n">
        <v>0</v>
      </c>
      <c r="J256" s="198" t="n">
        <v>0</v>
      </c>
      <c r="K256" s="199" t="n">
        <f aca="false">SUM(E256:J256)</f>
        <v>0</v>
      </c>
      <c r="L256" s="198" t="n">
        <v>13045473</v>
      </c>
      <c r="M256" s="29"/>
      <c r="P256" s="223" t="n">
        <f aca="false">K256/$K$22</f>
        <v>0</v>
      </c>
      <c r="Q256" s="224" t="n">
        <f aca="false">RANK(P256,$P$218:$P$391)</f>
        <v>35</v>
      </c>
      <c r="R256" s="225" t="n">
        <f aca="false">L256/$L$22</f>
        <v>0.0012195590645801</v>
      </c>
      <c r="S256" s="224" t="n">
        <f aca="false">RANK(R256,$R$218:$R$391)</f>
        <v>39</v>
      </c>
      <c r="U256" s="245" t="n">
        <f aca="false">VLOOKUP(D256,DVactu!$A$2:$D$198,4,0)</f>
        <v>11.5631229294548</v>
      </c>
      <c r="V256" s="202" t="n">
        <f aca="false">IF(ISERROR(E256/$U256),0,E256/$U256)</f>
        <v>0</v>
      </c>
      <c r="W256" s="202" t="n">
        <f aca="false">IF(ISERROR(F256/$U256),0,F256/$U256)</f>
        <v>0</v>
      </c>
      <c r="X256" s="202" t="n">
        <f aca="false">IF(ISERROR(G256/$U256),0,G256/$U256)</f>
        <v>0</v>
      </c>
      <c r="Y256" s="202" t="n">
        <f aca="false">IF(ISERROR(H256/$U256),0,H256/$U256)</f>
        <v>0</v>
      </c>
      <c r="Z256" s="202" t="n">
        <f aca="false">IF(ISERROR(I256/$U256),0,I256/$U256)</f>
        <v>0</v>
      </c>
      <c r="AA256" s="202" t="n">
        <f aca="false">IF(ISERROR(J256/$U256),0,J256/$U256)</f>
        <v>0</v>
      </c>
      <c r="AB256" s="199" t="n">
        <f aca="false">SUM(V256:AA256)</f>
        <v>0</v>
      </c>
      <c r="AC256" s="202" t="n">
        <f aca="false">IF(ISERROR(L256/$U256),0,L256/$U256)</f>
        <v>1128196.34276906</v>
      </c>
    </row>
    <row r="257" customFormat="false" ht="19.4" hidden="false" customHeight="false" outlineLevel="0" collapsed="false">
      <c r="A257" s="195" t="s">
        <v>485</v>
      </c>
      <c r="B257" s="195" t="s">
        <v>119</v>
      </c>
      <c r="C257" s="196" t="s">
        <v>554</v>
      </c>
      <c r="D257" s="244" t="s">
        <v>555</v>
      </c>
      <c r="E257" s="198" t="n">
        <v>0</v>
      </c>
      <c r="F257" s="198" t="n">
        <v>0</v>
      </c>
      <c r="G257" s="198" t="n">
        <v>0</v>
      </c>
      <c r="H257" s="198" t="n">
        <v>0</v>
      </c>
      <c r="I257" s="198" t="n">
        <v>0</v>
      </c>
      <c r="J257" s="198" t="n">
        <v>0</v>
      </c>
      <c r="K257" s="199" t="n">
        <f aca="false">SUM(E257:J257)</f>
        <v>0</v>
      </c>
      <c r="L257" s="198" t="n">
        <v>0</v>
      </c>
      <c r="M257" s="29"/>
      <c r="P257" s="223" t="n">
        <f aca="false">K257/$K$22</f>
        <v>0</v>
      </c>
      <c r="Q257" s="224" t="n">
        <f aca="false">RANK(P257,$P$218:$P$391)</f>
        <v>35</v>
      </c>
      <c r="R257" s="225" t="n">
        <f aca="false">L257/$L$22</f>
        <v>0</v>
      </c>
      <c r="S257" s="224" t="n">
        <f aca="false">RANK(R257,$R$218:$R$391)</f>
        <v>73</v>
      </c>
      <c r="U257" s="245" t="e">
        <f aca="false">VLOOKUP(D257,DVactu!$A$2:$D$198,4,0)</f>
        <v>#N/A</v>
      </c>
      <c r="V257" s="202" t="n">
        <f aca="false">IF(ISERROR(E257/$U257),0,E257/$U257)</f>
        <v>0</v>
      </c>
      <c r="W257" s="202" t="n">
        <f aca="false">IF(ISERROR(F257/$U257),0,F257/$U257)</f>
        <v>0</v>
      </c>
      <c r="X257" s="202" t="n">
        <f aca="false">IF(ISERROR(G257/$U257),0,G257/$U257)</f>
        <v>0</v>
      </c>
      <c r="Y257" s="202" t="n">
        <f aca="false">IF(ISERROR(H257/$U257),0,H257/$U257)</f>
        <v>0</v>
      </c>
      <c r="Z257" s="202" t="n">
        <f aca="false">IF(ISERROR(I257/$U257),0,I257/$U257)</f>
        <v>0</v>
      </c>
      <c r="AA257" s="202" t="n">
        <f aca="false">IF(ISERROR(J257/$U257),0,J257/$U257)</f>
        <v>0</v>
      </c>
      <c r="AB257" s="199" t="n">
        <f aca="false">SUM(V257:AA257)</f>
        <v>0</v>
      </c>
      <c r="AC257" s="202" t="n">
        <f aca="false">IF(ISERROR(L257/$U257),0,L257/$U257)</f>
        <v>0</v>
      </c>
    </row>
    <row r="258" customFormat="false" ht="19.4" hidden="false" customHeight="false" outlineLevel="0" collapsed="false">
      <c r="A258" s="195" t="s">
        <v>485</v>
      </c>
      <c r="B258" s="195" t="s">
        <v>119</v>
      </c>
      <c r="C258" s="196" t="s">
        <v>556</v>
      </c>
      <c r="D258" s="244" t="s">
        <v>557</v>
      </c>
      <c r="E258" s="198" t="n">
        <v>0</v>
      </c>
      <c r="F258" s="198" t="n">
        <v>0</v>
      </c>
      <c r="G258" s="198" t="n">
        <v>1123204</v>
      </c>
      <c r="H258" s="198" t="n">
        <v>3984000</v>
      </c>
      <c r="I258" s="198" t="n">
        <v>0</v>
      </c>
      <c r="J258" s="198" t="n">
        <v>0</v>
      </c>
      <c r="K258" s="199" t="n">
        <f aca="false">SUM(E258:J258)</f>
        <v>5107204</v>
      </c>
      <c r="L258" s="198" t="n">
        <v>9948139</v>
      </c>
      <c r="M258" s="29"/>
      <c r="P258" s="223" t="n">
        <f aca="false">K258/$K$22</f>
        <v>0.00626522823555891</v>
      </c>
      <c r="Q258" s="224" t="n">
        <f aca="false">RANK(P258,$P$218:$P$391)</f>
        <v>20</v>
      </c>
      <c r="R258" s="225" t="n">
        <f aca="false">L258/$L$22</f>
        <v>0.000930004078284693</v>
      </c>
      <c r="S258" s="224" t="n">
        <f aca="false">RANK(R258,$R$218:$R$391)</f>
        <v>42</v>
      </c>
      <c r="U258" s="245" t="n">
        <f aca="false">VLOOKUP(D258,DVactu!$A$2:$D$198,4,0)</f>
        <v>14.1339393987664</v>
      </c>
      <c r="V258" s="202" t="n">
        <f aca="false">IF(ISERROR(E258/$U258),0,E258/$U258)</f>
        <v>0</v>
      </c>
      <c r="W258" s="202" t="n">
        <f aca="false">IF(ISERROR(F258/$U258),0,F258/$U258)</f>
        <v>0</v>
      </c>
      <c r="X258" s="202" t="n">
        <f aca="false">IF(ISERROR(G258/$U258),0,G258/$U258)</f>
        <v>79468.5733616512</v>
      </c>
      <c r="Y258" s="202" t="n">
        <f aca="false">IF(ISERROR(H258/$U258),0,H258/$U258)</f>
        <v>281874.705105055</v>
      </c>
      <c r="Z258" s="202" t="n">
        <f aca="false">IF(ISERROR(I258/$U258),0,I258/$U258)</f>
        <v>0</v>
      </c>
      <c r="AA258" s="202" t="n">
        <f aca="false">IF(ISERROR(J258/$U258),0,J258/$U258)</f>
        <v>0</v>
      </c>
      <c r="AB258" s="199" t="n">
        <f aca="false">SUM(V258:AA258)</f>
        <v>361343.278466706</v>
      </c>
      <c r="AC258" s="202" t="n">
        <f aca="false">IF(ISERROR(L258/$U258),0,L258/$U258)</f>
        <v>703847.577050477</v>
      </c>
    </row>
    <row r="259" customFormat="false" ht="19.4" hidden="false" customHeight="false" outlineLevel="0" collapsed="false">
      <c r="A259" s="257" t="s">
        <v>485</v>
      </c>
      <c r="B259" s="257" t="s">
        <v>119</v>
      </c>
      <c r="C259" s="257" t="s">
        <v>558</v>
      </c>
      <c r="D259" s="244" t="s">
        <v>559</v>
      </c>
      <c r="E259" s="198" t="n">
        <v>3472256</v>
      </c>
      <c r="F259" s="198" t="n">
        <v>1694208</v>
      </c>
      <c r="G259" s="198" t="n">
        <v>10348160</v>
      </c>
      <c r="H259" s="198" t="n">
        <v>9212800</v>
      </c>
      <c r="I259" s="198" t="n">
        <v>6832384</v>
      </c>
      <c r="J259" s="198" t="n">
        <v>0</v>
      </c>
      <c r="K259" s="152" t="n">
        <f aca="false">SUM(E259:J259)</f>
        <v>31559808</v>
      </c>
      <c r="L259" s="198" t="n">
        <v>620991948.8</v>
      </c>
      <c r="M259" s="250" t="n">
        <f aca="false">K259*$O$15/1000</f>
        <v>158561.73536</v>
      </c>
      <c r="N259" s="251" t="n">
        <f aca="false">25600*10*(O15/1000)</f>
        <v>1286.18666666667</v>
      </c>
      <c r="O259" s="252" t="s">
        <v>560</v>
      </c>
      <c r="P259" s="253" t="n">
        <f aca="false">K259/$K$22</f>
        <v>0.0387157826846975</v>
      </c>
      <c r="Q259" s="254" t="n">
        <f aca="false">RANK(P259,$P$218:$P$391)</f>
        <v>9</v>
      </c>
      <c r="R259" s="225" t="n">
        <f aca="false">L259/$L$22</f>
        <v>0.0580535761478563</v>
      </c>
      <c r="S259" s="254" t="n">
        <f aca="false">RANK(R259,$R$218:$R$391)</f>
        <v>6</v>
      </c>
      <c r="U259" s="245" t="n">
        <f aca="false">VLOOKUP(D259,DVactu!$A$2:$D$198,4,0)</f>
        <v>6.24213685674635</v>
      </c>
      <c r="V259" s="202" t="n">
        <f aca="false">IF(ISERROR(E259/$U259),0,E259/$U259)</f>
        <v>556260.793328693</v>
      </c>
      <c r="W259" s="202" t="n">
        <f aca="false">IF(ISERROR(F259/$U259),0,F259/$U259)</f>
        <v>271414.747686754</v>
      </c>
      <c r="X259" s="202" t="n">
        <f aca="false">IF(ISERROR(G259/$U259),0,G259/$U259)</f>
        <v>1657791.27204107</v>
      </c>
      <c r="Y259" s="202" t="n">
        <f aca="false">IF(ISERROR(H259/$U259),0,H259/$U259)</f>
        <v>1475904.84018995</v>
      </c>
      <c r="Z259" s="202" t="n">
        <f aca="false">IF(ISERROR(I259/$U259),0,I259/$U259)</f>
        <v>1094558.50725473</v>
      </c>
      <c r="AA259" s="202" t="n">
        <f aca="false">IF(ISERROR(J259/$U259),0,J259/$U259)</f>
        <v>0</v>
      </c>
      <c r="AB259" s="152" t="n">
        <f aca="false">SUM(V259:AA259)</f>
        <v>5055930.1605012</v>
      </c>
      <c r="AC259" s="202" t="n">
        <f aca="false">IF(ISERROR(L259/$U259),0,L259/$U259)</f>
        <v>99483872.7588689</v>
      </c>
    </row>
    <row r="260" customFormat="false" ht="19.4" hidden="false" customHeight="false" outlineLevel="0" collapsed="false">
      <c r="A260" s="195" t="s">
        <v>485</v>
      </c>
      <c r="B260" s="116" t="s">
        <v>561</v>
      </c>
      <c r="C260" s="196" t="s">
        <v>562</v>
      </c>
      <c r="D260" s="244" t="s">
        <v>563</v>
      </c>
      <c r="E260" s="198" t="n">
        <v>0</v>
      </c>
      <c r="F260" s="198" t="n">
        <v>62846</v>
      </c>
      <c r="G260" s="198" t="n">
        <v>70028</v>
      </c>
      <c r="H260" s="198" t="n">
        <v>435544</v>
      </c>
      <c r="I260" s="198" t="n">
        <v>0</v>
      </c>
      <c r="J260" s="198" t="n">
        <v>827052</v>
      </c>
      <c r="K260" s="199" t="n">
        <f aca="false">SUM(E260:J260)</f>
        <v>1395470</v>
      </c>
      <c r="L260" s="198" t="n">
        <v>22989386.3</v>
      </c>
      <c r="M260" s="29"/>
      <c r="P260" s="223" t="n">
        <f aca="false">K260/$K$22</f>
        <v>0.00171188345832189</v>
      </c>
      <c r="Q260" s="224" t="n">
        <f aca="false">RANK(P260,$P$218:$P$391)</f>
        <v>24</v>
      </c>
      <c r="R260" s="225" t="n">
        <f aca="false">L260/$L$22</f>
        <v>0.00214916810232167</v>
      </c>
      <c r="S260" s="224" t="n">
        <f aca="false">RANK(R260,$R$218:$R$391)</f>
        <v>28</v>
      </c>
      <c r="U260" s="245" t="n">
        <f aca="false">VLOOKUP(D260,DVactu!$A$2:$D$198,4,0)</f>
        <v>6.24213685674635</v>
      </c>
      <c r="V260" s="202" t="n">
        <f aca="false">IF(ISERROR(E260/$U260),0,E260/$U260)</f>
        <v>0</v>
      </c>
      <c r="W260" s="202" t="n">
        <f aca="false">IF(ISERROR(F260/$U260),0,F260/$U260)</f>
        <v>10068.0266136872</v>
      </c>
      <c r="X260" s="202" t="n">
        <f aca="false">IF(ISERROR(G260/$U260),0,G260/$U260)</f>
        <v>11218.59414606</v>
      </c>
      <c r="Y260" s="202" t="n">
        <f aca="false">IF(ISERROR(H260/$U260),0,H260/$U260)</f>
        <v>69774.8239097441</v>
      </c>
      <c r="Z260" s="202" t="n">
        <f aca="false">IF(ISERROR(I260/$U260),0,I260/$U260)</f>
        <v>0</v>
      </c>
      <c r="AA260" s="202" t="n">
        <f aca="false">IF(ISERROR(J260/$U260),0,J260/$U260)</f>
        <v>132495.012362015</v>
      </c>
      <c r="AB260" s="199" t="n">
        <f aca="false">SUM(V260:AA260)</f>
        <v>223556.457031507</v>
      </c>
      <c r="AC260" s="202" t="n">
        <f aca="false">IF(ISERROR(L260/$U260),0,L260/$U260)</f>
        <v>3682935.31968201</v>
      </c>
    </row>
    <row r="261" customFormat="false" ht="29.1" hidden="false" customHeight="false" outlineLevel="0" collapsed="false">
      <c r="A261" s="246" t="s">
        <v>485</v>
      </c>
      <c r="B261" s="255" t="s">
        <v>119</v>
      </c>
      <c r="C261" s="247" t="s">
        <v>564</v>
      </c>
      <c r="D261" s="248" t="s">
        <v>565</v>
      </c>
      <c r="E261" s="358" t="n">
        <v>420000</v>
      </c>
      <c r="F261" s="358" t="n">
        <v>13675200</v>
      </c>
      <c r="G261" s="358" t="n">
        <v>13247600</v>
      </c>
      <c r="H261" s="358" t="n">
        <v>25495400</v>
      </c>
      <c r="I261" s="358" t="n">
        <v>26770800</v>
      </c>
      <c r="J261" s="358" t="n">
        <v>8864000</v>
      </c>
      <c r="K261" s="249" t="n">
        <f aca="false">SUM(E261:J261)</f>
        <v>88473000</v>
      </c>
      <c r="L261" s="358" t="n">
        <v>1086056600</v>
      </c>
      <c r="M261" s="250" t="n">
        <f aca="false">K261*$O$15/1000</f>
        <v>444503.0975</v>
      </c>
      <c r="N261" s="251" t="n">
        <f aca="false">35*50*20*(O15/1000)</f>
        <v>175.845833333333</v>
      </c>
      <c r="O261" s="252" t="s">
        <v>566</v>
      </c>
      <c r="P261" s="253" t="n">
        <f aca="false">K261/$K$22</f>
        <v>0.108533659059752</v>
      </c>
      <c r="Q261" s="254" t="n">
        <f aca="false">RANK(P261,$P$218:$P$391)</f>
        <v>3</v>
      </c>
      <c r="R261" s="223" t="n">
        <f aca="false">L261/$L$22</f>
        <v>0.101530252768684</v>
      </c>
      <c r="S261" s="254" t="n">
        <f aca="false">RANK(R261,$R$218:$R$391)</f>
        <v>2</v>
      </c>
      <c r="U261" s="245" t="e">
        <f aca="false">VLOOKUP(D261,DVactu!$A$2:$D$198,4,0)</f>
        <v>#N/A</v>
      </c>
      <c r="V261" s="202" t="n">
        <f aca="false">IF(ISERROR(E261/$U261),0,E261/$U261)</f>
        <v>0</v>
      </c>
      <c r="W261" s="202" t="n">
        <f aca="false">IF(ISERROR(F261/$U261),0,F261/$U261)</f>
        <v>0</v>
      </c>
      <c r="X261" s="202" t="n">
        <f aca="false">IF(ISERROR(G261/$U261),0,G261/$U261)</f>
        <v>0</v>
      </c>
      <c r="Y261" s="202" t="n">
        <f aca="false">IF(ISERROR(H261/$U261),0,H261/$U261)</f>
        <v>0</v>
      </c>
      <c r="Z261" s="202" t="n">
        <f aca="false">IF(ISERROR(I261/$U261),0,I261/$U261)</f>
        <v>0</v>
      </c>
      <c r="AA261" s="202" t="n">
        <f aca="false">IF(ISERROR(J261/$U261),0,J261/$U261)</f>
        <v>0</v>
      </c>
      <c r="AB261" s="249" t="n">
        <f aca="false">SUM(V261:AA261)</f>
        <v>0</v>
      </c>
      <c r="AC261" s="202" t="n">
        <f aca="false">IF(ISERROR(L261/$U261),0,L261/$U261)</f>
        <v>0</v>
      </c>
    </row>
    <row r="262" customFormat="false" ht="12.8" hidden="false" customHeight="false" outlineLevel="0" collapsed="false">
      <c r="A262" s="195" t="s">
        <v>485</v>
      </c>
      <c r="B262" s="195" t="s">
        <v>119</v>
      </c>
      <c r="C262" s="196" t="s">
        <v>567</v>
      </c>
      <c r="D262" s="244" t="s">
        <v>568</v>
      </c>
      <c r="E262" s="198" t="n">
        <v>142400</v>
      </c>
      <c r="F262" s="198" t="n">
        <v>0</v>
      </c>
      <c r="G262" s="198" t="n">
        <v>2515600</v>
      </c>
      <c r="H262" s="198" t="n">
        <v>5016400</v>
      </c>
      <c r="I262" s="198" t="n">
        <v>824000</v>
      </c>
      <c r="J262" s="198" t="n">
        <v>3040400</v>
      </c>
      <c r="K262" s="199" t="n">
        <f aca="false">SUM(E262:J262)</f>
        <v>11538800</v>
      </c>
      <c r="L262" s="198" t="n">
        <v>333398569.6</v>
      </c>
      <c r="M262" s="29"/>
      <c r="P262" s="223" t="n">
        <f aca="false">K262/$K$22</f>
        <v>0.0141551454699024</v>
      </c>
      <c r="Q262" s="224" t="n">
        <f aca="false">RANK(P262,$P$218:$P$391)</f>
        <v>14</v>
      </c>
      <c r="R262" s="225" t="n">
        <f aca="false">L262/$L$22</f>
        <v>0.0311678424901666</v>
      </c>
      <c r="S262" s="224" t="n">
        <f aca="false">RANK(R262,$R$218:$R$391)</f>
        <v>13</v>
      </c>
      <c r="U262" s="245" t="n">
        <f aca="false">VLOOKUP(D262,DVactu!$A$2:$D$198,4,0)</f>
        <v>15.0291599470843</v>
      </c>
      <c r="V262" s="202" t="n">
        <f aca="false">IF(ISERROR(E262/$U262),0,E262/$U262)</f>
        <v>9474.91413368224</v>
      </c>
      <c r="W262" s="202" t="n">
        <f aca="false">IF(ISERROR(F262/$U262),0,F262/$U262)</f>
        <v>0</v>
      </c>
      <c r="X262" s="202" t="n">
        <f aca="false">IF(ISERROR(G262/$U262),0,G262/$U262)</f>
        <v>167381.278052606</v>
      </c>
      <c r="Y262" s="202" t="n">
        <f aca="false">IF(ISERROR(H262/$U262),0,H262/$U262)</f>
        <v>333777.803793564</v>
      </c>
      <c r="Z262" s="202" t="n">
        <f aca="false">IF(ISERROR(I262/$U262),0,I262/$U262)</f>
        <v>54826.7503241163</v>
      </c>
      <c r="AA262" s="202" t="n">
        <f aca="false">IF(ISERROR(J262/$U262),0,J262/$U262)</f>
        <v>202300.062725052</v>
      </c>
      <c r="AB262" s="199" t="n">
        <f aca="false">SUM(V262:AA262)</f>
        <v>767760.809029021</v>
      </c>
      <c r="AC262" s="202" t="n">
        <f aca="false">IF(ISERROR(L262/$U262),0,L262/$U262)</f>
        <v>22183446.7644135</v>
      </c>
    </row>
    <row r="263" customFormat="false" ht="12.8" hidden="false" customHeight="false" outlineLevel="0" collapsed="false">
      <c r="A263" s="195" t="s">
        <v>485</v>
      </c>
      <c r="B263" s="195" t="s">
        <v>119</v>
      </c>
      <c r="C263" s="196" t="s">
        <v>569</v>
      </c>
      <c r="D263" s="244" t="s">
        <v>570</v>
      </c>
      <c r="E263" s="198" t="n">
        <v>0</v>
      </c>
      <c r="F263" s="198" t="n">
        <v>0</v>
      </c>
      <c r="G263" s="198" t="n">
        <v>0</v>
      </c>
      <c r="H263" s="198" t="n">
        <v>0</v>
      </c>
      <c r="I263" s="198" t="n">
        <v>0</v>
      </c>
      <c r="J263" s="198" t="n">
        <v>0</v>
      </c>
      <c r="K263" s="199" t="n">
        <f aca="false">SUM(E263:J263)</f>
        <v>0</v>
      </c>
      <c r="L263" s="198" t="n">
        <v>0</v>
      </c>
      <c r="M263" s="29"/>
      <c r="P263" s="223" t="n">
        <f aca="false">K263/$K$22</f>
        <v>0</v>
      </c>
      <c r="Q263" s="224" t="n">
        <f aca="false">RANK(P263,$P$218:$P$391)</f>
        <v>35</v>
      </c>
      <c r="R263" s="225" t="n">
        <f aca="false">L263/$L$22</f>
        <v>0</v>
      </c>
      <c r="S263" s="224" t="n">
        <f aca="false">RANK(R263,$R$218:$R$391)</f>
        <v>73</v>
      </c>
      <c r="U263" s="245" t="e">
        <f aca="false">VLOOKUP(D263,DVactu!$A$2:$D$198,4,0)</f>
        <v>#N/A</v>
      </c>
      <c r="V263" s="202" t="n">
        <f aca="false">IF(ISERROR(E263/$U263),0,E263/$U263)</f>
        <v>0</v>
      </c>
      <c r="W263" s="202" t="n">
        <f aca="false">IF(ISERROR(F263/$U263),0,F263/$U263)</f>
        <v>0</v>
      </c>
      <c r="X263" s="202" t="n">
        <f aca="false">IF(ISERROR(G263/$U263),0,G263/$U263)</f>
        <v>0</v>
      </c>
      <c r="Y263" s="202" t="n">
        <f aca="false">IF(ISERROR(H263/$U263),0,H263/$U263)</f>
        <v>0</v>
      </c>
      <c r="Z263" s="202" t="n">
        <f aca="false">IF(ISERROR(I263/$U263),0,I263/$U263)</f>
        <v>0</v>
      </c>
      <c r="AA263" s="202" t="n">
        <f aca="false">IF(ISERROR(J263/$U263),0,J263/$U263)</f>
        <v>0</v>
      </c>
      <c r="AB263" s="199" t="n">
        <f aca="false">SUM(V263:AA263)</f>
        <v>0</v>
      </c>
      <c r="AC263" s="202" t="n">
        <f aca="false">IF(ISERROR(L263/$U263),0,L263/$U263)</f>
        <v>0</v>
      </c>
    </row>
    <row r="264" customFormat="false" ht="19.4" hidden="false" customHeight="false" outlineLevel="0" collapsed="false">
      <c r="A264" s="195" t="s">
        <v>485</v>
      </c>
      <c r="B264" s="195" t="s">
        <v>119</v>
      </c>
      <c r="C264" s="196" t="s">
        <v>571</v>
      </c>
      <c r="D264" s="244" t="s">
        <v>572</v>
      </c>
      <c r="E264" s="198" t="n">
        <v>0</v>
      </c>
      <c r="F264" s="198" t="n">
        <v>0</v>
      </c>
      <c r="G264" s="198" t="n">
        <v>0</v>
      </c>
      <c r="H264" s="198" t="n">
        <v>0</v>
      </c>
      <c r="I264" s="198" t="n">
        <v>0</v>
      </c>
      <c r="J264" s="198" t="n">
        <v>0</v>
      </c>
      <c r="K264" s="199" t="n">
        <f aca="false">SUM(E264:J264)</f>
        <v>0</v>
      </c>
      <c r="L264" s="198" t="n">
        <v>0</v>
      </c>
      <c r="M264" s="29"/>
      <c r="P264" s="223" t="n">
        <f aca="false">K264/$K$22</f>
        <v>0</v>
      </c>
      <c r="Q264" s="224" t="n">
        <f aca="false">RANK(P264,$P$218:$P$391)</f>
        <v>35</v>
      </c>
      <c r="R264" s="225" t="n">
        <f aca="false">L264/$L$22</f>
        <v>0</v>
      </c>
      <c r="S264" s="224" t="n">
        <f aca="false">RANK(R264,$R$218:$R$391)</f>
        <v>73</v>
      </c>
      <c r="U264" s="245" t="e">
        <f aca="false">VLOOKUP(D264,DVactu!$A$2:$D$198,4,0)</f>
        <v>#N/A</v>
      </c>
      <c r="V264" s="202" t="n">
        <f aca="false">IF(ISERROR(E264/$U264),0,E264/$U264)</f>
        <v>0</v>
      </c>
      <c r="W264" s="202" t="n">
        <f aca="false">IF(ISERROR(F264/$U264),0,F264/$U264)</f>
        <v>0</v>
      </c>
      <c r="X264" s="202" t="n">
        <f aca="false">IF(ISERROR(G264/$U264),0,G264/$U264)</f>
        <v>0</v>
      </c>
      <c r="Y264" s="202" t="n">
        <f aca="false">IF(ISERROR(H264/$U264),0,H264/$U264)</f>
        <v>0</v>
      </c>
      <c r="Z264" s="202" t="n">
        <f aca="false">IF(ISERROR(I264/$U264),0,I264/$U264)</f>
        <v>0</v>
      </c>
      <c r="AA264" s="202" t="n">
        <f aca="false">IF(ISERROR(J264/$U264),0,J264/$U264)</f>
        <v>0</v>
      </c>
      <c r="AB264" s="199" t="n">
        <f aca="false">SUM(V264:AA264)</f>
        <v>0</v>
      </c>
      <c r="AC264" s="202" t="n">
        <f aca="false">IF(ISERROR(L264/$U264),0,L264/$U264)</f>
        <v>0</v>
      </c>
    </row>
    <row r="265" customFormat="false" ht="19.4" hidden="false" customHeight="false" outlineLevel="0" collapsed="false">
      <c r="A265" s="195" t="s">
        <v>485</v>
      </c>
      <c r="B265" s="195" t="s">
        <v>119</v>
      </c>
      <c r="C265" s="196" t="s">
        <v>124</v>
      </c>
      <c r="D265" s="244" t="s">
        <v>573</v>
      </c>
      <c r="E265" s="198" t="n">
        <v>0</v>
      </c>
      <c r="F265" s="198" t="n">
        <v>0</v>
      </c>
      <c r="G265" s="198" t="n">
        <v>0</v>
      </c>
      <c r="H265" s="198" t="n">
        <v>621468</v>
      </c>
      <c r="I265" s="198" t="n">
        <v>0</v>
      </c>
      <c r="J265" s="198" t="n">
        <v>0</v>
      </c>
      <c r="K265" s="199" t="n">
        <f aca="false">SUM(E265:J265)</f>
        <v>621468</v>
      </c>
      <c r="L265" s="198" t="n">
        <v>54924038.13</v>
      </c>
      <c r="M265" s="29"/>
      <c r="P265" s="223" t="n">
        <f aca="false">K265/$K$22</f>
        <v>0.000762381698693909</v>
      </c>
      <c r="Q265" s="224" t="n">
        <f aca="false">RANK(P265,$P$218:$P$391)</f>
        <v>27</v>
      </c>
      <c r="R265" s="225" t="n">
        <f aca="false">L265/$L$22</f>
        <v>0.00513458642433162</v>
      </c>
      <c r="S265" s="224" t="n">
        <f aca="false">RANK(R265,$R$218:$R$391)</f>
        <v>22</v>
      </c>
      <c r="U265" s="245" t="n">
        <f aca="false">VLOOKUP(D265,DVactu!$A$2:$D$198,4,0)</f>
        <v>11.5631229294548</v>
      </c>
      <c r="V265" s="202" t="n">
        <f aca="false">IF(ISERROR(E265/$U265),0,E265/$U265)</f>
        <v>0</v>
      </c>
      <c r="W265" s="202" t="n">
        <f aca="false">IF(ISERROR(F265/$U265),0,F265/$U265)</f>
        <v>0</v>
      </c>
      <c r="X265" s="202" t="n">
        <f aca="false">IF(ISERROR(G265/$U265),0,G265/$U265)</f>
        <v>0</v>
      </c>
      <c r="Y265" s="202" t="n">
        <f aca="false">IF(ISERROR(H265/$U265),0,H265/$U265)</f>
        <v>53745.6882359117</v>
      </c>
      <c r="Z265" s="202" t="n">
        <f aca="false">IF(ISERROR(I265/$U265),0,I265/$U265)</f>
        <v>0</v>
      </c>
      <c r="AA265" s="202" t="n">
        <f aca="false">IF(ISERROR(J265/$U265),0,J265/$U265)</f>
        <v>0</v>
      </c>
      <c r="AB265" s="199" t="n">
        <f aca="false">SUM(V265:AA265)</f>
        <v>53745.6882359117</v>
      </c>
      <c r="AC265" s="202" t="n">
        <f aca="false">IF(ISERROR(L265/$U265),0,L265/$U265)</f>
        <v>4749931.17906684</v>
      </c>
    </row>
    <row r="266" customFormat="false" ht="12.8" hidden="false" customHeight="false" outlineLevel="0" collapsed="false">
      <c r="A266" s="195" t="s">
        <v>485</v>
      </c>
      <c r="B266" s="195" t="s">
        <v>119</v>
      </c>
      <c r="C266" s="196" t="s">
        <v>574</v>
      </c>
      <c r="D266" s="244" t="s">
        <v>575</v>
      </c>
      <c r="E266" s="198" t="n">
        <v>0</v>
      </c>
      <c r="F266" s="198" t="n">
        <v>0</v>
      </c>
      <c r="G266" s="198" t="n">
        <v>0</v>
      </c>
      <c r="H266" s="198" t="n">
        <v>0</v>
      </c>
      <c r="I266" s="198" t="n">
        <v>0</v>
      </c>
      <c r="J266" s="198" t="n">
        <v>0</v>
      </c>
      <c r="K266" s="199" t="n">
        <f aca="false">SUM(E266:J266)</f>
        <v>0</v>
      </c>
      <c r="L266" s="198" t="n">
        <v>17100</v>
      </c>
      <c r="M266" s="29"/>
      <c r="P266" s="223" t="n">
        <f aca="false">K266/$K$22</f>
        <v>0</v>
      </c>
      <c r="Q266" s="224" t="n">
        <f aca="false">RANK(P266,$P$218:$P$391)</f>
        <v>35</v>
      </c>
      <c r="R266" s="225" t="n">
        <f aca="false">L266/$L$22</f>
        <v>1.59859746015493E-006</v>
      </c>
      <c r="S266" s="224" t="n">
        <f aca="false">RANK(R266,$R$218:$R$391)</f>
        <v>71</v>
      </c>
      <c r="U266" s="245" t="n">
        <f aca="false">VLOOKUP(D266,DVactu!$A$2:$D$198,4,0)</f>
        <v>14.1339393987664</v>
      </c>
      <c r="V266" s="202" t="n">
        <f aca="false">IF(ISERROR(E266/$U266),0,E266/$U266)</f>
        <v>0</v>
      </c>
      <c r="W266" s="202" t="n">
        <f aca="false">IF(ISERROR(F266/$U266),0,F266/$U266)</f>
        <v>0</v>
      </c>
      <c r="X266" s="202" t="n">
        <f aca="false">IF(ISERROR(G266/$U266),0,G266/$U266)</f>
        <v>0</v>
      </c>
      <c r="Y266" s="202" t="n">
        <f aca="false">IF(ISERROR(H266/$U266),0,H266/$U266)</f>
        <v>0</v>
      </c>
      <c r="Z266" s="202" t="n">
        <f aca="false">IF(ISERROR(I266/$U266),0,I266/$U266)</f>
        <v>0</v>
      </c>
      <c r="AA266" s="202" t="n">
        <f aca="false">IF(ISERROR(J266/$U266),0,J266/$U266)</f>
        <v>0</v>
      </c>
      <c r="AB266" s="199" t="n">
        <f aca="false">SUM(V266:AA266)</f>
        <v>0</v>
      </c>
      <c r="AC266" s="202" t="n">
        <f aca="false">IF(ISERROR(L266/$U266),0,L266/$U266)</f>
        <v>1209.85377944188</v>
      </c>
    </row>
    <row r="267" customFormat="false" ht="12.8" hidden="false" customHeight="false" outlineLevel="0" collapsed="false">
      <c r="A267" s="195" t="s">
        <v>485</v>
      </c>
      <c r="B267" s="195" t="s">
        <v>119</v>
      </c>
      <c r="C267" s="196" t="s">
        <v>576</v>
      </c>
      <c r="D267" s="244" t="s">
        <v>577</v>
      </c>
      <c r="E267" s="198" t="n">
        <v>0</v>
      </c>
      <c r="F267" s="198" t="n">
        <v>674700</v>
      </c>
      <c r="G267" s="198" t="n">
        <v>327800</v>
      </c>
      <c r="H267" s="198" t="n">
        <v>970000</v>
      </c>
      <c r="I267" s="198" t="n">
        <v>0</v>
      </c>
      <c r="J267" s="198" t="n">
        <v>6813200</v>
      </c>
      <c r="K267" s="199" t="n">
        <f aca="false">SUM(E267:J267)</f>
        <v>8785700</v>
      </c>
      <c r="L267" s="198" t="n">
        <v>55159100</v>
      </c>
      <c r="M267" s="29"/>
      <c r="P267" s="223" t="n">
        <f aca="false">K267/$K$22</f>
        <v>0.0107777985193366</v>
      </c>
      <c r="Q267" s="224" t="n">
        <f aca="false">RANK(P267,$P$218:$P$391)</f>
        <v>16</v>
      </c>
      <c r="R267" s="225" t="n">
        <f aca="false">L267/$L$22</f>
        <v>0.00515656123768608</v>
      </c>
      <c r="S267" s="224" t="n">
        <f aca="false">RANK(R267,$R$218:$R$391)</f>
        <v>21</v>
      </c>
      <c r="U267" s="245" t="n">
        <f aca="false">VLOOKUP(D267,DVactu!$A$2:$D$198,4,0)</f>
        <v>7.00205466994841</v>
      </c>
      <c r="V267" s="202" t="n">
        <f aca="false">IF(ISERROR(E267/$U267),0,E267/$U267)</f>
        <v>0</v>
      </c>
      <c r="W267" s="202" t="n">
        <f aca="false">IF(ISERROR(F267/$U267),0,F267/$U267)</f>
        <v>96357.4310403051</v>
      </c>
      <c r="X267" s="202" t="n">
        <f aca="false">IF(ISERROR(G267/$U267),0,G267/$U267)</f>
        <v>46814.830139339</v>
      </c>
      <c r="Y267" s="202" t="n">
        <f aca="false">IF(ISERROR(H267/$U267),0,H267/$U267)</f>
        <v>138530.766428184</v>
      </c>
      <c r="Z267" s="202" t="n">
        <f aca="false">IF(ISERROR(I267/$U267),0,I267/$U267)</f>
        <v>0</v>
      </c>
      <c r="AA267" s="202" t="n">
        <f aca="false">IF(ISERROR(J267/$U267),0,J267/$U267)</f>
        <v>973028.678173717</v>
      </c>
      <c r="AB267" s="199" t="n">
        <f aca="false">SUM(V267:AA267)</f>
        <v>1254731.70578155</v>
      </c>
      <c r="AC267" s="202" t="n">
        <f aca="false">IF(ISERROR(L267/$U267),0,L267/$U267)</f>
        <v>7877559.17369985</v>
      </c>
    </row>
    <row r="268" customFormat="false" ht="12.8" hidden="false" customHeight="false" outlineLevel="0" collapsed="false">
      <c r="A268" s="257" t="s">
        <v>485</v>
      </c>
      <c r="B268" s="257" t="s">
        <v>119</v>
      </c>
      <c r="C268" s="257" t="s">
        <v>578</v>
      </c>
      <c r="D268" s="244" t="s">
        <v>579</v>
      </c>
      <c r="E268" s="198" t="n">
        <v>1727553</v>
      </c>
      <c r="F268" s="198" t="n">
        <v>5491349</v>
      </c>
      <c r="G268" s="198" t="n">
        <v>8612736</v>
      </c>
      <c r="H268" s="198" t="n">
        <v>11332815</v>
      </c>
      <c r="I268" s="198" t="n">
        <v>5332943</v>
      </c>
      <c r="J268" s="198" t="n">
        <v>3814480</v>
      </c>
      <c r="K268" s="152" t="n">
        <f aca="false">SUM(E268:J268)</f>
        <v>36311876</v>
      </c>
      <c r="L268" s="198" t="n">
        <v>381898459.5</v>
      </c>
      <c r="M268" s="154" t="n">
        <f aca="false">K268*$O$15/1000</f>
        <v>182436.917003333</v>
      </c>
      <c r="P268" s="253" t="n">
        <f aca="false">K268/$K$22</f>
        <v>0.0445453502153652</v>
      </c>
      <c r="Q268" s="254" t="n">
        <f aca="false">RANK(P268,$P$218:$P$391)</f>
        <v>6</v>
      </c>
      <c r="R268" s="225" t="n">
        <f aca="false">L268/$L$22</f>
        <v>0.0357018659294609</v>
      </c>
      <c r="S268" s="224" t="n">
        <f aca="false">RANK(R268,$R$218:$R$391)</f>
        <v>11</v>
      </c>
      <c r="U268" s="245" t="n">
        <f aca="false">VLOOKUP(D268,DVactu!$A$2:$D$198,4,0)</f>
        <v>5.4518223310162</v>
      </c>
      <c r="V268" s="202" t="n">
        <f aca="false">IF(ISERROR(E268/$U268),0,E268/$U268)</f>
        <v>316876.247080119</v>
      </c>
      <c r="W268" s="202" t="n">
        <f aca="false">IF(ISERROR(F268/$U268),0,F268/$U268)</f>
        <v>1007250.17555303</v>
      </c>
      <c r="X268" s="202" t="n">
        <f aca="false">IF(ISERROR(G268/$U268),0,G268/$U268)</f>
        <v>1579790.29342187</v>
      </c>
      <c r="Y268" s="202" t="n">
        <f aca="false">IF(ISERROR(H268/$U268),0,H268/$U268)</f>
        <v>2078720.52901027</v>
      </c>
      <c r="Z268" s="202" t="n">
        <f aca="false">IF(ISERROR(I268/$U268),0,I268/$U268)</f>
        <v>978194.569852382</v>
      </c>
      <c r="AA268" s="202" t="n">
        <f aca="false">IF(ISERROR(J268/$U268),0,J268/$U268)</f>
        <v>699670.636421674</v>
      </c>
      <c r="AB268" s="152" t="n">
        <f aca="false">SUM(V268:AA268)</f>
        <v>6660502.45133935</v>
      </c>
      <c r="AC268" s="202" t="n">
        <f aca="false">IF(ISERROR(L268/$U268),0,L268/$U268)</f>
        <v>70049689.1337278</v>
      </c>
    </row>
    <row r="269" customFormat="false" ht="19.4" hidden="false" customHeight="false" outlineLevel="0" collapsed="false">
      <c r="A269" s="195" t="s">
        <v>485</v>
      </c>
      <c r="B269" s="195" t="s">
        <v>119</v>
      </c>
      <c r="C269" s="196" t="s">
        <v>580</v>
      </c>
      <c r="D269" s="244" t="s">
        <v>581</v>
      </c>
      <c r="E269" s="198" t="n">
        <v>0</v>
      </c>
      <c r="F269" s="198" t="n">
        <v>0</v>
      </c>
      <c r="G269" s="198" t="n">
        <v>0</v>
      </c>
      <c r="H269" s="198" t="n">
        <v>0</v>
      </c>
      <c r="I269" s="198" t="n">
        <v>0</v>
      </c>
      <c r="J269" s="198" t="n">
        <v>0</v>
      </c>
      <c r="K269" s="199" t="n">
        <f aca="false">SUM(E269:J269)</f>
        <v>0</v>
      </c>
      <c r="L269" s="198" t="n">
        <v>0</v>
      </c>
      <c r="M269" s="29"/>
      <c r="P269" s="223" t="n">
        <f aca="false">K269/$K$22</f>
        <v>0</v>
      </c>
      <c r="Q269" s="224" t="n">
        <f aca="false">RANK(P269,$P$218:$P$391)</f>
        <v>35</v>
      </c>
      <c r="R269" s="225" t="n">
        <f aca="false">L269/$L$22</f>
        <v>0</v>
      </c>
      <c r="S269" s="224" t="n">
        <f aca="false">RANK(R269,$R$218:$R$391)</f>
        <v>73</v>
      </c>
      <c r="U269" s="245" t="e">
        <f aca="false">VLOOKUP(D269,DVactu!$A$2:$D$198,4,0)</f>
        <v>#N/A</v>
      </c>
      <c r="V269" s="202" t="n">
        <f aca="false">IF(ISERROR(E269/$U269),0,E269/$U269)</f>
        <v>0</v>
      </c>
      <c r="W269" s="202" t="n">
        <f aca="false">IF(ISERROR(F269/$U269),0,F269/$U269)</f>
        <v>0</v>
      </c>
      <c r="X269" s="202" t="n">
        <f aca="false">IF(ISERROR(G269/$U269),0,G269/$U269)</f>
        <v>0</v>
      </c>
      <c r="Y269" s="202" t="n">
        <f aca="false">IF(ISERROR(H269/$U269),0,H269/$U269)</f>
        <v>0</v>
      </c>
      <c r="Z269" s="202" t="n">
        <f aca="false">IF(ISERROR(I269/$U269),0,I269/$U269)</f>
        <v>0</v>
      </c>
      <c r="AA269" s="202" t="n">
        <f aca="false">IF(ISERROR(J269/$U269),0,J269/$U269)</f>
        <v>0</v>
      </c>
      <c r="AB269" s="199" t="n">
        <f aca="false">SUM(V269:AA269)</f>
        <v>0</v>
      </c>
      <c r="AC269" s="202" t="n">
        <f aca="false">IF(ISERROR(L269/$U269),0,L269/$U269)</f>
        <v>0</v>
      </c>
    </row>
    <row r="270" customFormat="false" ht="19.4" hidden="false" customHeight="false" outlineLevel="0" collapsed="false">
      <c r="A270" s="195" t="s">
        <v>485</v>
      </c>
      <c r="B270" s="195" t="s">
        <v>119</v>
      </c>
      <c r="C270" s="196" t="s">
        <v>582</v>
      </c>
      <c r="D270" s="244" t="s">
        <v>583</v>
      </c>
      <c r="E270" s="198" t="n">
        <v>0</v>
      </c>
      <c r="F270" s="198" t="n">
        <v>0</v>
      </c>
      <c r="G270" s="198" t="n">
        <v>0</v>
      </c>
      <c r="H270" s="198" t="n">
        <v>0</v>
      </c>
      <c r="I270" s="198" t="n">
        <v>0</v>
      </c>
      <c r="J270" s="198" t="n">
        <v>0</v>
      </c>
      <c r="K270" s="199" t="n">
        <f aca="false">SUM(E270:J270)</f>
        <v>0</v>
      </c>
      <c r="L270" s="198" t="n">
        <v>0</v>
      </c>
      <c r="M270" s="29"/>
      <c r="P270" s="223" t="n">
        <f aca="false">K270/$K$22</f>
        <v>0</v>
      </c>
      <c r="Q270" s="224" t="n">
        <f aca="false">RANK(P270,$P$218:$P$391)</f>
        <v>35</v>
      </c>
      <c r="R270" s="225" t="n">
        <f aca="false">L270/$L$22</f>
        <v>0</v>
      </c>
      <c r="S270" s="224" t="n">
        <f aca="false">RANK(R270,$R$218:$R$391)</f>
        <v>73</v>
      </c>
      <c r="U270" s="245" t="e">
        <f aca="false">VLOOKUP(D270,DVactu!$A$2:$D$198,4,0)</f>
        <v>#N/A</v>
      </c>
      <c r="V270" s="202" t="n">
        <f aca="false">IF(ISERROR(E270/$U270),0,E270/$U270)</f>
        <v>0</v>
      </c>
      <c r="W270" s="202" t="n">
        <f aca="false">IF(ISERROR(F270/$U270),0,F270/$U270)</f>
        <v>0</v>
      </c>
      <c r="X270" s="202" t="n">
        <f aca="false">IF(ISERROR(G270/$U270),0,G270/$U270)</f>
        <v>0</v>
      </c>
      <c r="Y270" s="202" t="n">
        <f aca="false">IF(ISERROR(H270/$U270),0,H270/$U270)</f>
        <v>0</v>
      </c>
      <c r="Z270" s="202" t="n">
        <f aca="false">IF(ISERROR(I270/$U270),0,I270/$U270)</f>
        <v>0</v>
      </c>
      <c r="AA270" s="202" t="n">
        <f aca="false">IF(ISERROR(J270/$U270),0,J270/$U270)</f>
        <v>0</v>
      </c>
      <c r="AB270" s="199" t="n">
        <f aca="false">SUM(V270:AA270)</f>
        <v>0</v>
      </c>
      <c r="AC270" s="202" t="n">
        <f aca="false">IF(ISERROR(L270/$U270),0,L270/$U270)</f>
        <v>0</v>
      </c>
    </row>
    <row r="271" customFormat="false" ht="12.8" hidden="false" customHeight="false" outlineLevel="0" collapsed="false">
      <c r="A271" s="195" t="s">
        <v>485</v>
      </c>
      <c r="B271" s="195" t="s">
        <v>119</v>
      </c>
      <c r="C271" s="196" t="s">
        <v>584</v>
      </c>
      <c r="D271" s="244" t="s">
        <v>585</v>
      </c>
      <c r="E271" s="198" t="n">
        <v>0</v>
      </c>
      <c r="F271" s="198" t="n">
        <v>0</v>
      </c>
      <c r="G271" s="198" t="n">
        <v>0</v>
      </c>
      <c r="H271" s="198" t="n">
        <v>0</v>
      </c>
      <c r="I271" s="198" t="n">
        <v>0</v>
      </c>
      <c r="J271" s="198" t="n">
        <v>0</v>
      </c>
      <c r="K271" s="199" t="n">
        <f aca="false">SUM(E271:J271)</f>
        <v>0</v>
      </c>
      <c r="L271" s="198" t="n">
        <v>0</v>
      </c>
      <c r="M271" s="29"/>
      <c r="P271" s="223" t="n">
        <f aca="false">K271/$K$22</f>
        <v>0</v>
      </c>
      <c r="Q271" s="224" t="n">
        <f aca="false">RANK(P271,$P$218:$P$391)</f>
        <v>35</v>
      </c>
      <c r="R271" s="225" t="n">
        <f aca="false">L271/$L$22</f>
        <v>0</v>
      </c>
      <c r="S271" s="224" t="n">
        <f aca="false">RANK(R271,$R$218:$R$391)</f>
        <v>73</v>
      </c>
      <c r="U271" s="245" t="e">
        <f aca="false">VLOOKUP(D271,DVactu!$A$2:$D$198,4,0)</f>
        <v>#N/A</v>
      </c>
      <c r="V271" s="202" t="n">
        <f aca="false">IF(ISERROR(E271/$U271),0,E271/$U271)</f>
        <v>0</v>
      </c>
      <c r="W271" s="202" t="n">
        <f aca="false">IF(ISERROR(F271/$U271),0,F271/$U271)</f>
        <v>0</v>
      </c>
      <c r="X271" s="202" t="n">
        <f aca="false">IF(ISERROR(G271/$U271),0,G271/$U271)</f>
        <v>0</v>
      </c>
      <c r="Y271" s="202" t="n">
        <f aca="false">IF(ISERROR(H271/$U271),0,H271/$U271)</f>
        <v>0</v>
      </c>
      <c r="Z271" s="202" t="n">
        <f aca="false">IF(ISERROR(I271/$U271),0,I271/$U271)</f>
        <v>0</v>
      </c>
      <c r="AA271" s="202" t="n">
        <f aca="false">IF(ISERROR(J271/$U271),0,J271/$U271)</f>
        <v>0</v>
      </c>
      <c r="AB271" s="199" t="n">
        <f aca="false">SUM(V271:AA271)</f>
        <v>0</v>
      </c>
      <c r="AC271" s="202" t="n">
        <f aca="false">IF(ISERROR(L271/$U271),0,L271/$U271)</f>
        <v>0</v>
      </c>
    </row>
    <row r="272" customFormat="false" ht="19.4" hidden="false" customHeight="false" outlineLevel="0" collapsed="false">
      <c r="A272" s="195" t="s">
        <v>485</v>
      </c>
      <c r="B272" s="195" t="s">
        <v>119</v>
      </c>
      <c r="C272" s="196" t="s">
        <v>586</v>
      </c>
      <c r="D272" s="244" t="s">
        <v>587</v>
      </c>
      <c r="E272" s="198" t="n">
        <v>0</v>
      </c>
      <c r="F272" s="198" t="n">
        <v>0</v>
      </c>
      <c r="G272" s="198" t="n">
        <v>0</v>
      </c>
      <c r="H272" s="198" t="n">
        <v>0</v>
      </c>
      <c r="I272" s="198" t="n">
        <v>0</v>
      </c>
      <c r="J272" s="198" t="n">
        <v>0</v>
      </c>
      <c r="K272" s="199" t="n">
        <f aca="false">SUM(E272:J272)</f>
        <v>0</v>
      </c>
      <c r="L272" s="198" t="n">
        <v>0</v>
      </c>
      <c r="M272" s="29"/>
      <c r="P272" s="223" t="n">
        <f aca="false">K272/$K$22</f>
        <v>0</v>
      </c>
      <c r="Q272" s="224" t="n">
        <f aca="false">RANK(P272,$P$218:$P$391)</f>
        <v>35</v>
      </c>
      <c r="R272" s="225" t="n">
        <f aca="false">L272/$L$22</f>
        <v>0</v>
      </c>
      <c r="S272" s="224" t="n">
        <f aca="false">RANK(R272,$R$218:$R$391)</f>
        <v>73</v>
      </c>
      <c r="U272" s="245" t="e">
        <f aca="false">VLOOKUP(D272,DVactu!$A$2:$D$198,4,0)</f>
        <v>#N/A</v>
      </c>
      <c r="V272" s="202" t="n">
        <f aca="false">IF(ISERROR(E272/$U272),0,E272/$U272)</f>
        <v>0</v>
      </c>
      <c r="W272" s="202" t="n">
        <f aca="false">IF(ISERROR(F272/$U272),0,F272/$U272)</f>
        <v>0</v>
      </c>
      <c r="X272" s="202" t="n">
        <f aca="false">IF(ISERROR(G272/$U272),0,G272/$U272)</f>
        <v>0</v>
      </c>
      <c r="Y272" s="202" t="n">
        <f aca="false">IF(ISERROR(H272/$U272),0,H272/$U272)</f>
        <v>0</v>
      </c>
      <c r="Z272" s="202" t="n">
        <f aca="false">IF(ISERROR(I272/$U272),0,I272/$U272)</f>
        <v>0</v>
      </c>
      <c r="AA272" s="202" t="n">
        <f aca="false">IF(ISERROR(J272/$U272),0,J272/$U272)</f>
        <v>0</v>
      </c>
      <c r="AB272" s="199" t="n">
        <f aca="false">SUM(V272:AA272)</f>
        <v>0</v>
      </c>
      <c r="AC272" s="202" t="n">
        <f aca="false">IF(ISERROR(L272/$U272),0,L272/$U272)</f>
        <v>0</v>
      </c>
    </row>
    <row r="273" customFormat="false" ht="19.4" hidden="false" customHeight="false" outlineLevel="0" collapsed="false">
      <c r="A273" s="195" t="s">
        <v>485</v>
      </c>
      <c r="B273" s="195" t="s">
        <v>119</v>
      </c>
      <c r="C273" s="196" t="s">
        <v>588</v>
      </c>
      <c r="D273" s="244" t="s">
        <v>589</v>
      </c>
      <c r="E273" s="198" t="n">
        <v>0</v>
      </c>
      <c r="F273" s="198" t="n">
        <v>0</v>
      </c>
      <c r="G273" s="198" t="n">
        <v>0</v>
      </c>
      <c r="H273" s="198" t="n">
        <v>0</v>
      </c>
      <c r="I273" s="198" t="n">
        <v>0</v>
      </c>
      <c r="J273" s="198" t="n">
        <v>0</v>
      </c>
      <c r="K273" s="199" t="n">
        <f aca="false">SUM(E273:J273)</f>
        <v>0</v>
      </c>
      <c r="L273" s="198" t="n">
        <v>0</v>
      </c>
      <c r="M273" s="29"/>
      <c r="P273" s="223" t="n">
        <f aca="false">K273/$K$22</f>
        <v>0</v>
      </c>
      <c r="Q273" s="224" t="n">
        <f aca="false">RANK(P273,$P$218:$P$391)</f>
        <v>35</v>
      </c>
      <c r="R273" s="225" t="n">
        <f aca="false">L273/$L$22</f>
        <v>0</v>
      </c>
      <c r="S273" s="224" t="n">
        <f aca="false">RANK(R273,$R$218:$R$391)</f>
        <v>73</v>
      </c>
      <c r="U273" s="245" t="e">
        <f aca="false">VLOOKUP(D273,DVactu!$A$2:$D$198,4,0)</f>
        <v>#N/A</v>
      </c>
      <c r="V273" s="202" t="n">
        <f aca="false">IF(ISERROR(E273/$U273),0,E273/$U273)</f>
        <v>0</v>
      </c>
      <c r="W273" s="202" t="n">
        <f aca="false">IF(ISERROR(F273/$U273),0,F273/$U273)</f>
        <v>0</v>
      </c>
      <c r="X273" s="202" t="n">
        <f aca="false">IF(ISERROR(G273/$U273),0,G273/$U273)</f>
        <v>0</v>
      </c>
      <c r="Y273" s="202" t="n">
        <f aca="false">IF(ISERROR(H273/$U273),0,H273/$U273)</f>
        <v>0</v>
      </c>
      <c r="Z273" s="202" t="n">
        <f aca="false">IF(ISERROR(I273/$U273),0,I273/$U273)</f>
        <v>0</v>
      </c>
      <c r="AA273" s="202" t="n">
        <f aca="false">IF(ISERROR(J273/$U273),0,J273/$U273)</f>
        <v>0</v>
      </c>
      <c r="AB273" s="199" t="n">
        <f aca="false">SUM(V273:AA273)</f>
        <v>0</v>
      </c>
      <c r="AC273" s="202" t="n">
        <f aca="false">IF(ISERROR(L273/$U273),0,L273/$U273)</f>
        <v>0</v>
      </c>
    </row>
    <row r="274" customFormat="false" ht="12.8" hidden="false" customHeight="false" outlineLevel="0" collapsed="false">
      <c r="A274" s="195" t="s">
        <v>485</v>
      </c>
      <c r="B274" s="195" t="s">
        <v>119</v>
      </c>
      <c r="C274" s="196" t="s">
        <v>590</v>
      </c>
      <c r="D274" s="244" t="s">
        <v>591</v>
      </c>
      <c r="E274" s="198" t="n">
        <v>0</v>
      </c>
      <c r="F274" s="198" t="n">
        <v>0</v>
      </c>
      <c r="G274" s="198" t="n">
        <v>0</v>
      </c>
      <c r="H274" s="198" t="n">
        <v>0</v>
      </c>
      <c r="I274" s="198" t="n">
        <v>0</v>
      </c>
      <c r="J274" s="198" t="n">
        <v>0</v>
      </c>
      <c r="K274" s="199" t="n">
        <f aca="false">SUM(E274:J274)</f>
        <v>0</v>
      </c>
      <c r="L274" s="198" t="n">
        <v>0</v>
      </c>
      <c r="M274" s="29"/>
      <c r="P274" s="223" t="n">
        <f aca="false">K274/$K$22</f>
        <v>0</v>
      </c>
      <c r="Q274" s="224" t="n">
        <f aca="false">RANK(P274,$P$218:$P$391)</f>
        <v>35</v>
      </c>
      <c r="R274" s="225" t="n">
        <f aca="false">L274/$L$22</f>
        <v>0</v>
      </c>
      <c r="S274" s="224" t="n">
        <f aca="false">RANK(R274,$R$218:$R$391)</f>
        <v>73</v>
      </c>
      <c r="U274" s="245" t="e">
        <f aca="false">VLOOKUP(D274,DVactu!$A$2:$D$198,4,0)</f>
        <v>#N/A</v>
      </c>
      <c r="V274" s="202" t="n">
        <f aca="false">IF(ISERROR(E274/$U274),0,E274/$U274)</f>
        <v>0</v>
      </c>
      <c r="W274" s="202" t="n">
        <f aca="false">IF(ISERROR(F274/$U274),0,F274/$U274)</f>
        <v>0</v>
      </c>
      <c r="X274" s="202" t="n">
        <f aca="false">IF(ISERROR(G274/$U274),0,G274/$U274)</f>
        <v>0</v>
      </c>
      <c r="Y274" s="202" t="n">
        <f aca="false">IF(ISERROR(H274/$U274),0,H274/$U274)</f>
        <v>0</v>
      </c>
      <c r="Z274" s="202" t="n">
        <f aca="false">IF(ISERROR(I274/$U274),0,I274/$U274)</f>
        <v>0</v>
      </c>
      <c r="AA274" s="202" t="n">
        <f aca="false">IF(ISERROR(J274/$U274),0,J274/$U274)</f>
        <v>0</v>
      </c>
      <c r="AB274" s="199" t="n">
        <f aca="false">SUM(V274:AA274)</f>
        <v>0</v>
      </c>
      <c r="AC274" s="202" t="n">
        <f aca="false">IF(ISERROR(L274/$U274),0,L274/$U274)</f>
        <v>0</v>
      </c>
    </row>
    <row r="275" customFormat="false" ht="19.4" hidden="false" customHeight="false" outlineLevel="0" collapsed="false">
      <c r="A275" s="195" t="s">
        <v>485</v>
      </c>
      <c r="B275" s="195" t="s">
        <v>119</v>
      </c>
      <c r="C275" s="196" t="s">
        <v>592</v>
      </c>
      <c r="D275" s="244" t="s">
        <v>593</v>
      </c>
      <c r="E275" s="198" t="n">
        <v>0</v>
      </c>
      <c r="F275" s="198" t="n">
        <v>0</v>
      </c>
      <c r="G275" s="198" t="n">
        <v>0</v>
      </c>
      <c r="H275" s="198" t="n">
        <v>0</v>
      </c>
      <c r="I275" s="198" t="n">
        <v>0</v>
      </c>
      <c r="J275" s="198" t="n">
        <v>0</v>
      </c>
      <c r="K275" s="199" t="n">
        <f aca="false">SUM(E275:J275)</f>
        <v>0</v>
      </c>
      <c r="L275" s="198" t="n">
        <v>0</v>
      </c>
      <c r="M275" s="29"/>
      <c r="P275" s="223" t="n">
        <f aca="false">K275/$K$22</f>
        <v>0</v>
      </c>
      <c r="Q275" s="224" t="n">
        <f aca="false">RANK(P275,$P$218:$P$391)</f>
        <v>35</v>
      </c>
      <c r="R275" s="225" t="n">
        <f aca="false">L275/$L$22</f>
        <v>0</v>
      </c>
      <c r="S275" s="224" t="n">
        <f aca="false">RANK(R275,$R$218:$R$391)</f>
        <v>73</v>
      </c>
      <c r="U275" s="245" t="e">
        <f aca="false">VLOOKUP(D275,DVactu!$A$2:$D$198,4,0)</f>
        <v>#N/A</v>
      </c>
      <c r="V275" s="202" t="n">
        <f aca="false">IF(ISERROR(E275/$U275),0,E275/$U275)</f>
        <v>0</v>
      </c>
      <c r="W275" s="202" t="n">
        <f aca="false">IF(ISERROR(F275/$U275),0,F275/$U275)</f>
        <v>0</v>
      </c>
      <c r="X275" s="202" t="n">
        <f aca="false">IF(ISERROR(G275/$U275),0,G275/$U275)</f>
        <v>0</v>
      </c>
      <c r="Y275" s="202" t="n">
        <f aca="false">IF(ISERROR(H275/$U275),0,H275/$U275)</f>
        <v>0</v>
      </c>
      <c r="Z275" s="202" t="n">
        <f aca="false">IF(ISERROR(I275/$U275),0,I275/$U275)</f>
        <v>0</v>
      </c>
      <c r="AA275" s="202" t="n">
        <f aca="false">IF(ISERROR(J275/$U275),0,J275/$U275)</f>
        <v>0</v>
      </c>
      <c r="AB275" s="199" t="n">
        <f aca="false">SUM(V275:AA275)</f>
        <v>0</v>
      </c>
      <c r="AC275" s="202" t="n">
        <f aca="false">IF(ISERROR(L275/$U275),0,L275/$U275)</f>
        <v>0</v>
      </c>
    </row>
    <row r="276" customFormat="false" ht="19.4" hidden="false" customHeight="false" outlineLevel="0" collapsed="false">
      <c r="A276" s="195" t="s">
        <v>485</v>
      </c>
      <c r="B276" s="195" t="s">
        <v>119</v>
      </c>
      <c r="C276" s="196" t="s">
        <v>594</v>
      </c>
      <c r="D276" s="244" t="s">
        <v>595</v>
      </c>
      <c r="E276" s="198" t="n">
        <v>0</v>
      </c>
      <c r="F276" s="198" t="n">
        <v>0</v>
      </c>
      <c r="G276" s="198" t="n">
        <v>0</v>
      </c>
      <c r="H276" s="198" t="n">
        <v>0</v>
      </c>
      <c r="I276" s="198" t="n">
        <v>0</v>
      </c>
      <c r="J276" s="198" t="n">
        <v>0</v>
      </c>
      <c r="K276" s="199" t="n">
        <f aca="false">SUM(E276:J276)</f>
        <v>0</v>
      </c>
      <c r="L276" s="198" t="n">
        <v>0</v>
      </c>
      <c r="M276" s="29"/>
      <c r="P276" s="223" t="n">
        <f aca="false">K276/$K$22</f>
        <v>0</v>
      </c>
      <c r="Q276" s="224" t="n">
        <f aca="false">RANK(P276,$P$218:$P$391)</f>
        <v>35</v>
      </c>
      <c r="R276" s="225" t="n">
        <f aca="false">L276/$L$22</f>
        <v>0</v>
      </c>
      <c r="S276" s="224" t="n">
        <f aca="false">RANK(R276,$R$218:$R$391)</f>
        <v>73</v>
      </c>
      <c r="U276" s="245" t="e">
        <f aca="false">VLOOKUP(D276,DVactu!$A$2:$D$198,4,0)</f>
        <v>#N/A</v>
      </c>
      <c r="V276" s="202" t="n">
        <f aca="false">IF(ISERROR(E276/$U276),0,E276/$U276)</f>
        <v>0</v>
      </c>
      <c r="W276" s="202" t="n">
        <f aca="false">IF(ISERROR(F276/$U276),0,F276/$U276)</f>
        <v>0</v>
      </c>
      <c r="X276" s="202" t="n">
        <f aca="false">IF(ISERROR(G276/$U276),0,G276/$U276)</f>
        <v>0</v>
      </c>
      <c r="Y276" s="202" t="n">
        <f aca="false">IF(ISERROR(H276/$U276),0,H276/$U276)</f>
        <v>0</v>
      </c>
      <c r="Z276" s="202" t="n">
        <f aca="false">IF(ISERROR(I276/$U276),0,I276/$U276)</f>
        <v>0</v>
      </c>
      <c r="AA276" s="202" t="n">
        <f aca="false">IF(ISERROR(J276/$U276),0,J276/$U276)</f>
        <v>0</v>
      </c>
      <c r="AB276" s="199" t="n">
        <f aca="false">SUM(V276:AA276)</f>
        <v>0</v>
      </c>
      <c r="AC276" s="202" t="n">
        <f aca="false">IF(ISERROR(L276/$U276),0,L276/$U276)</f>
        <v>0</v>
      </c>
    </row>
    <row r="277" customFormat="false" ht="19.4" hidden="false" customHeight="false" outlineLevel="0" collapsed="false">
      <c r="A277" s="195" t="s">
        <v>485</v>
      </c>
      <c r="B277" s="195" t="s">
        <v>119</v>
      </c>
      <c r="C277" s="196" t="s">
        <v>596</v>
      </c>
      <c r="D277" s="244" t="s">
        <v>597</v>
      </c>
      <c r="E277" s="198" t="n">
        <v>0</v>
      </c>
      <c r="F277" s="198" t="n">
        <v>0</v>
      </c>
      <c r="G277" s="198" t="n">
        <v>0</v>
      </c>
      <c r="H277" s="198" t="n">
        <v>0</v>
      </c>
      <c r="I277" s="198" t="n">
        <v>0</v>
      </c>
      <c r="J277" s="198" t="n">
        <v>0</v>
      </c>
      <c r="K277" s="199" t="n">
        <f aca="false">SUM(E277:J277)</f>
        <v>0</v>
      </c>
      <c r="L277" s="198" t="n">
        <v>0</v>
      </c>
      <c r="M277" s="29"/>
      <c r="P277" s="223" t="n">
        <f aca="false">K277/$K$22</f>
        <v>0</v>
      </c>
      <c r="Q277" s="224" t="n">
        <f aca="false">RANK(P277,$P$218:$P$391)</f>
        <v>35</v>
      </c>
      <c r="R277" s="225" t="n">
        <f aca="false">L277/$L$22</f>
        <v>0</v>
      </c>
      <c r="S277" s="224" t="n">
        <f aca="false">RANK(R277,$R$218:$R$391)</f>
        <v>73</v>
      </c>
      <c r="U277" s="245" t="e">
        <f aca="false">VLOOKUP(D277,DVactu!$A$2:$D$198,4,0)</f>
        <v>#N/A</v>
      </c>
      <c r="V277" s="202" t="n">
        <f aca="false">IF(ISERROR(E277/$U277),0,E277/$U277)</f>
        <v>0</v>
      </c>
      <c r="W277" s="202" t="n">
        <f aca="false">IF(ISERROR(F277/$U277),0,F277/$U277)</f>
        <v>0</v>
      </c>
      <c r="X277" s="202" t="n">
        <f aca="false">IF(ISERROR(G277/$U277),0,G277/$U277)</f>
        <v>0</v>
      </c>
      <c r="Y277" s="202" t="n">
        <f aca="false">IF(ISERROR(H277/$U277),0,H277/$U277)</f>
        <v>0</v>
      </c>
      <c r="Z277" s="202" t="n">
        <f aca="false">IF(ISERROR(I277/$U277),0,I277/$U277)</f>
        <v>0</v>
      </c>
      <c r="AA277" s="202" t="n">
        <f aca="false">IF(ISERROR(J277/$U277),0,J277/$U277)</f>
        <v>0</v>
      </c>
      <c r="AB277" s="199" t="n">
        <f aca="false">SUM(V277:AA277)</f>
        <v>0</v>
      </c>
      <c r="AC277" s="202" t="n">
        <f aca="false">IF(ISERROR(L277/$U277),0,L277/$U277)</f>
        <v>0</v>
      </c>
    </row>
    <row r="278" customFormat="false" ht="12.8" hidden="false" customHeight="false" outlineLevel="0" collapsed="false">
      <c r="A278" s="195" t="s">
        <v>485</v>
      </c>
      <c r="B278" s="195" t="s">
        <v>119</v>
      </c>
      <c r="C278" s="196" t="s">
        <v>202</v>
      </c>
      <c r="D278" s="244" t="s">
        <v>598</v>
      </c>
      <c r="E278" s="198" t="n">
        <v>0</v>
      </c>
      <c r="F278" s="198" t="n">
        <v>0</v>
      </c>
      <c r="G278" s="198" t="n">
        <v>0</v>
      </c>
      <c r="H278" s="198" t="n">
        <v>0</v>
      </c>
      <c r="I278" s="198" t="n">
        <v>0</v>
      </c>
      <c r="J278" s="198" t="n">
        <v>0</v>
      </c>
      <c r="K278" s="199" t="n">
        <f aca="false">SUM(E278:J278)</f>
        <v>0</v>
      </c>
      <c r="L278" s="198" t="n">
        <v>0</v>
      </c>
      <c r="M278" s="29"/>
      <c r="P278" s="223" t="n">
        <f aca="false">K278/$K$22</f>
        <v>0</v>
      </c>
      <c r="Q278" s="224" t="n">
        <f aca="false">RANK(P278,$P$218:$P$391)</f>
        <v>35</v>
      </c>
      <c r="R278" s="225" t="n">
        <f aca="false">L278/$L$22</f>
        <v>0</v>
      </c>
      <c r="S278" s="224" t="n">
        <f aca="false">RANK(R278,$R$218:$R$391)</f>
        <v>73</v>
      </c>
      <c r="U278" s="245" t="e">
        <f aca="false">VLOOKUP(D278,DVactu!$A$2:$D$198,4,0)</f>
        <v>#N/A</v>
      </c>
      <c r="V278" s="202" t="n">
        <f aca="false">IF(ISERROR(E278/$U278),0,E278/$U278)</f>
        <v>0</v>
      </c>
      <c r="W278" s="202" t="n">
        <f aca="false">IF(ISERROR(F278/$U278),0,F278/$U278)</f>
        <v>0</v>
      </c>
      <c r="X278" s="202" t="n">
        <f aca="false">IF(ISERROR(G278/$U278),0,G278/$U278)</f>
        <v>0</v>
      </c>
      <c r="Y278" s="202" t="n">
        <f aca="false">IF(ISERROR(H278/$U278),0,H278/$U278)</f>
        <v>0</v>
      </c>
      <c r="Z278" s="202" t="n">
        <f aca="false">IF(ISERROR(I278/$U278),0,I278/$U278)</f>
        <v>0</v>
      </c>
      <c r="AA278" s="202" t="n">
        <f aca="false">IF(ISERROR(J278/$U278),0,J278/$U278)</f>
        <v>0</v>
      </c>
      <c r="AB278" s="199" t="n">
        <f aca="false">SUM(V278:AA278)</f>
        <v>0</v>
      </c>
      <c r="AC278" s="202" t="n">
        <f aca="false">IF(ISERROR(L278/$U278),0,L278/$U278)</f>
        <v>0</v>
      </c>
    </row>
    <row r="279" customFormat="false" ht="19.4" hidden="false" customHeight="false" outlineLevel="0" collapsed="false">
      <c r="A279" s="195" t="s">
        <v>485</v>
      </c>
      <c r="B279" s="195" t="s">
        <v>119</v>
      </c>
      <c r="C279" s="196" t="s">
        <v>558</v>
      </c>
      <c r="D279" s="244" t="s">
        <v>599</v>
      </c>
      <c r="E279" s="198" t="n">
        <v>0</v>
      </c>
      <c r="F279" s="198" t="n">
        <v>0</v>
      </c>
      <c r="G279" s="198" t="n">
        <v>0</v>
      </c>
      <c r="H279" s="198" t="n">
        <v>0</v>
      </c>
      <c r="I279" s="198" t="n">
        <v>0</v>
      </c>
      <c r="J279" s="198" t="n">
        <v>0</v>
      </c>
      <c r="K279" s="199" t="n">
        <f aca="false">SUM(E279:J279)</f>
        <v>0</v>
      </c>
      <c r="L279" s="198" t="n">
        <v>270000</v>
      </c>
      <c r="M279" s="29"/>
      <c r="P279" s="223" t="n">
        <f aca="false">K279/$K$22</f>
        <v>0</v>
      </c>
      <c r="Q279" s="224" t="n">
        <f aca="false">RANK(P279,$P$218:$P$391)</f>
        <v>35</v>
      </c>
      <c r="R279" s="225" t="n">
        <f aca="false">L279/$L$22</f>
        <v>2.52410125287621E-005</v>
      </c>
      <c r="S279" s="224" t="n">
        <f aca="false">RANK(R279,$R$218:$R$391)</f>
        <v>66</v>
      </c>
      <c r="U279" s="245" t="e">
        <f aca="false">VLOOKUP(D279,DVactu!$A$2:$D$198,4,0)</f>
        <v>#N/A</v>
      </c>
      <c r="V279" s="202" t="n">
        <f aca="false">IF(ISERROR(E279/$U279),0,E279/$U279)</f>
        <v>0</v>
      </c>
      <c r="W279" s="202" t="n">
        <f aca="false">IF(ISERROR(F279/$U279),0,F279/$U279)</f>
        <v>0</v>
      </c>
      <c r="X279" s="202" t="n">
        <f aca="false">IF(ISERROR(G279/$U279),0,G279/$U279)</f>
        <v>0</v>
      </c>
      <c r="Y279" s="202" t="n">
        <f aca="false">IF(ISERROR(H279/$U279),0,H279/$U279)</f>
        <v>0</v>
      </c>
      <c r="Z279" s="202" t="n">
        <f aca="false">IF(ISERROR(I279/$U279),0,I279/$U279)</f>
        <v>0</v>
      </c>
      <c r="AA279" s="202" t="n">
        <f aca="false">IF(ISERROR(J279/$U279),0,J279/$U279)</f>
        <v>0</v>
      </c>
      <c r="AB279" s="199" t="n">
        <f aca="false">SUM(V279:AA279)</f>
        <v>0</v>
      </c>
      <c r="AC279" s="202" t="n">
        <f aca="false">IF(ISERROR(L279/$U279),0,L279/$U279)</f>
        <v>0</v>
      </c>
    </row>
    <row r="280" customFormat="false" ht="19.4" hidden="false" customHeight="false" outlineLevel="0" collapsed="false">
      <c r="A280" s="195" t="s">
        <v>485</v>
      </c>
      <c r="B280" s="195" t="s">
        <v>119</v>
      </c>
      <c r="C280" s="196" t="s">
        <v>562</v>
      </c>
      <c r="D280" s="244" t="s">
        <v>600</v>
      </c>
      <c r="E280" s="198" t="n">
        <v>0</v>
      </c>
      <c r="F280" s="198" t="n">
        <v>0</v>
      </c>
      <c r="G280" s="198" t="n">
        <v>0</v>
      </c>
      <c r="H280" s="198" t="n">
        <v>0</v>
      </c>
      <c r="I280" s="198" t="n">
        <v>0</v>
      </c>
      <c r="J280" s="198" t="n">
        <v>0</v>
      </c>
      <c r="K280" s="199" t="n">
        <f aca="false">SUM(E280:J280)</f>
        <v>0</v>
      </c>
      <c r="L280" s="198" t="n">
        <v>0</v>
      </c>
      <c r="M280" s="29"/>
      <c r="P280" s="223" t="n">
        <f aca="false">K280/$K$22</f>
        <v>0</v>
      </c>
      <c r="Q280" s="224" t="n">
        <f aca="false">RANK(P280,$P$218:$P$391)</f>
        <v>35</v>
      </c>
      <c r="R280" s="225" t="n">
        <f aca="false">L280/$L$22</f>
        <v>0</v>
      </c>
      <c r="S280" s="224" t="n">
        <f aca="false">RANK(R280,$R$218:$R$391)</f>
        <v>73</v>
      </c>
      <c r="U280" s="245" t="e">
        <f aca="false">VLOOKUP(D280,DVactu!$A$2:$D$198,4,0)</f>
        <v>#N/A</v>
      </c>
      <c r="V280" s="202" t="n">
        <f aca="false">IF(ISERROR(E280/$U280),0,E280/$U280)</f>
        <v>0</v>
      </c>
      <c r="W280" s="202" t="n">
        <f aca="false">IF(ISERROR(F280/$U280),0,F280/$U280)</f>
        <v>0</v>
      </c>
      <c r="X280" s="202" t="n">
        <f aca="false">IF(ISERROR(G280/$U280),0,G280/$U280)</f>
        <v>0</v>
      </c>
      <c r="Y280" s="202" t="n">
        <f aca="false">IF(ISERROR(H280/$U280),0,H280/$U280)</f>
        <v>0</v>
      </c>
      <c r="Z280" s="202" t="n">
        <f aca="false">IF(ISERROR(I280/$U280),0,I280/$U280)</f>
        <v>0</v>
      </c>
      <c r="AA280" s="202" t="n">
        <f aca="false">IF(ISERROR(J280/$U280),0,J280/$U280)</f>
        <v>0</v>
      </c>
      <c r="AB280" s="199" t="n">
        <f aca="false">SUM(V280:AA280)</f>
        <v>0</v>
      </c>
      <c r="AC280" s="202" t="n">
        <f aca="false">IF(ISERROR(L280/$U280),0,L280/$U280)</f>
        <v>0</v>
      </c>
    </row>
    <row r="281" customFormat="false" ht="19.4" hidden="false" customHeight="false" outlineLevel="0" collapsed="false">
      <c r="A281" s="195" t="s">
        <v>485</v>
      </c>
      <c r="B281" s="195" t="s">
        <v>119</v>
      </c>
      <c r="C281" s="196" t="s">
        <v>601</v>
      </c>
      <c r="D281" s="244" t="s">
        <v>602</v>
      </c>
      <c r="E281" s="198" t="n">
        <v>0</v>
      </c>
      <c r="F281" s="198" t="n">
        <v>0</v>
      </c>
      <c r="G281" s="198" t="n">
        <v>0</v>
      </c>
      <c r="H281" s="198" t="n">
        <v>0</v>
      </c>
      <c r="I281" s="198" t="n">
        <v>0</v>
      </c>
      <c r="J281" s="198" t="n">
        <v>0</v>
      </c>
      <c r="K281" s="199" t="n">
        <f aca="false">SUM(E281:J281)</f>
        <v>0</v>
      </c>
      <c r="L281" s="198" t="n">
        <v>0</v>
      </c>
      <c r="M281" s="29"/>
      <c r="P281" s="223" t="n">
        <f aca="false">K281/$K$22</f>
        <v>0</v>
      </c>
      <c r="Q281" s="224" t="n">
        <f aca="false">RANK(P281,$P$218:$P$391)</f>
        <v>35</v>
      </c>
      <c r="R281" s="225" t="n">
        <f aca="false">L281/$L$22</f>
        <v>0</v>
      </c>
      <c r="S281" s="224" t="n">
        <f aca="false">RANK(R281,$R$218:$R$391)</f>
        <v>73</v>
      </c>
      <c r="U281" s="245" t="e">
        <f aca="false">VLOOKUP(D281,DVactu!$A$2:$D$198,4,0)</f>
        <v>#N/A</v>
      </c>
      <c r="V281" s="202" t="n">
        <f aca="false">IF(ISERROR(E281/$U281),0,E281/$U281)</f>
        <v>0</v>
      </c>
      <c r="W281" s="202" t="n">
        <f aca="false">IF(ISERROR(F281/$U281),0,F281/$U281)</f>
        <v>0</v>
      </c>
      <c r="X281" s="202" t="n">
        <f aca="false">IF(ISERROR(G281/$U281),0,G281/$U281)</f>
        <v>0</v>
      </c>
      <c r="Y281" s="202" t="n">
        <f aca="false">IF(ISERROR(H281/$U281),0,H281/$U281)</f>
        <v>0</v>
      </c>
      <c r="Z281" s="202" t="n">
        <f aca="false">IF(ISERROR(I281/$U281),0,I281/$U281)</f>
        <v>0</v>
      </c>
      <c r="AA281" s="202" t="n">
        <f aca="false">IF(ISERROR(J281/$U281),0,J281/$U281)</f>
        <v>0</v>
      </c>
      <c r="AB281" s="199" t="n">
        <f aca="false">SUM(V281:AA281)</f>
        <v>0</v>
      </c>
      <c r="AC281" s="202" t="n">
        <f aca="false">IF(ISERROR(L281/$U281),0,L281/$U281)</f>
        <v>0</v>
      </c>
    </row>
    <row r="282" customFormat="false" ht="12.8" hidden="false" customHeight="false" outlineLevel="0" collapsed="false">
      <c r="A282" s="195" t="s">
        <v>485</v>
      </c>
      <c r="B282" s="195" t="s">
        <v>119</v>
      </c>
      <c r="C282" s="196" t="s">
        <v>603</v>
      </c>
      <c r="D282" s="244" t="s">
        <v>604</v>
      </c>
      <c r="E282" s="198" t="n">
        <v>0</v>
      </c>
      <c r="F282" s="198" t="n">
        <v>0</v>
      </c>
      <c r="G282" s="198" t="n">
        <v>0</v>
      </c>
      <c r="H282" s="198" t="n">
        <v>0</v>
      </c>
      <c r="I282" s="198" t="n">
        <v>0</v>
      </c>
      <c r="J282" s="198" t="n">
        <v>0</v>
      </c>
      <c r="K282" s="199" t="n">
        <f aca="false">SUM(E282:J282)</f>
        <v>0</v>
      </c>
      <c r="L282" s="198" t="n">
        <v>0</v>
      </c>
      <c r="M282" s="29"/>
      <c r="P282" s="223" t="n">
        <f aca="false">K282/$K$22</f>
        <v>0</v>
      </c>
      <c r="Q282" s="224" t="n">
        <f aca="false">RANK(P282,$P$218:$P$391)</f>
        <v>35</v>
      </c>
      <c r="R282" s="225" t="n">
        <f aca="false">L282/$L$22</f>
        <v>0</v>
      </c>
      <c r="S282" s="224" t="n">
        <f aca="false">RANK(R282,$R$218:$R$391)</f>
        <v>73</v>
      </c>
      <c r="U282" s="245" t="e">
        <f aca="false">VLOOKUP(D282,DVactu!$A$2:$D$198,4,0)</f>
        <v>#N/A</v>
      </c>
      <c r="V282" s="202" t="n">
        <f aca="false">IF(ISERROR(E282/$U282),0,E282/$U282)</f>
        <v>0</v>
      </c>
      <c r="W282" s="202" t="n">
        <f aca="false">IF(ISERROR(F282/$U282),0,F282/$U282)</f>
        <v>0</v>
      </c>
      <c r="X282" s="202" t="n">
        <f aca="false">IF(ISERROR(G282/$U282),0,G282/$U282)</f>
        <v>0</v>
      </c>
      <c r="Y282" s="202" t="n">
        <f aca="false">IF(ISERROR(H282/$U282),0,H282/$U282)</f>
        <v>0</v>
      </c>
      <c r="Z282" s="202" t="n">
        <f aca="false">IF(ISERROR(I282/$U282),0,I282/$U282)</f>
        <v>0</v>
      </c>
      <c r="AA282" s="202" t="n">
        <f aca="false">IF(ISERROR(J282/$U282),0,J282/$U282)</f>
        <v>0</v>
      </c>
      <c r="AB282" s="199" t="n">
        <f aca="false">SUM(V282:AA282)</f>
        <v>0</v>
      </c>
      <c r="AC282" s="202" t="n">
        <f aca="false">IF(ISERROR(L282/$U282),0,L282/$U282)</f>
        <v>0</v>
      </c>
    </row>
    <row r="283" customFormat="false" ht="19.4" hidden="false" customHeight="false" outlineLevel="0" collapsed="false">
      <c r="A283" s="195" t="s">
        <v>485</v>
      </c>
      <c r="B283" s="195" t="s">
        <v>119</v>
      </c>
      <c r="C283" s="196" t="s">
        <v>605</v>
      </c>
      <c r="D283" s="244" t="s">
        <v>606</v>
      </c>
      <c r="E283" s="198" t="n">
        <v>0</v>
      </c>
      <c r="F283" s="198" t="n">
        <v>0</v>
      </c>
      <c r="G283" s="198" t="n">
        <v>0</v>
      </c>
      <c r="H283" s="198" t="n">
        <v>0</v>
      </c>
      <c r="I283" s="198" t="n">
        <v>0</v>
      </c>
      <c r="J283" s="198" t="n">
        <v>0</v>
      </c>
      <c r="K283" s="199" t="n">
        <f aca="false">SUM(E283:J283)</f>
        <v>0</v>
      </c>
      <c r="L283" s="198" t="n">
        <v>0</v>
      </c>
      <c r="M283" s="29"/>
      <c r="P283" s="223" t="n">
        <f aca="false">K283/$K$22</f>
        <v>0</v>
      </c>
      <c r="Q283" s="224" t="n">
        <f aca="false">RANK(P283,$P$218:$P$391)</f>
        <v>35</v>
      </c>
      <c r="R283" s="225" t="n">
        <f aca="false">L283/$L$22</f>
        <v>0</v>
      </c>
      <c r="S283" s="224" t="n">
        <f aca="false">RANK(R283,$R$218:$R$391)</f>
        <v>73</v>
      </c>
      <c r="U283" s="245" t="e">
        <f aca="false">VLOOKUP(D283,DVactu!$A$2:$D$198,4,0)</f>
        <v>#N/A</v>
      </c>
      <c r="V283" s="202" t="n">
        <f aca="false">IF(ISERROR(E283/$U283),0,E283/$U283)</f>
        <v>0</v>
      </c>
      <c r="W283" s="202" t="n">
        <f aca="false">IF(ISERROR(F283/$U283),0,F283/$U283)</f>
        <v>0</v>
      </c>
      <c r="X283" s="202" t="n">
        <f aca="false">IF(ISERROR(G283/$U283),0,G283/$U283)</f>
        <v>0</v>
      </c>
      <c r="Y283" s="202" t="n">
        <f aca="false">IF(ISERROR(H283/$U283),0,H283/$U283)</f>
        <v>0</v>
      </c>
      <c r="Z283" s="202" t="n">
        <f aca="false">IF(ISERROR(I283/$U283),0,I283/$U283)</f>
        <v>0</v>
      </c>
      <c r="AA283" s="202" t="n">
        <f aca="false">IF(ISERROR(J283/$U283),0,J283/$U283)</f>
        <v>0</v>
      </c>
      <c r="AB283" s="199" t="n">
        <f aca="false">SUM(V283:AA283)</f>
        <v>0</v>
      </c>
      <c r="AC283" s="202" t="n">
        <f aca="false">IF(ISERROR(L283/$U283),0,L283/$U283)</f>
        <v>0</v>
      </c>
    </row>
    <row r="284" customFormat="false" ht="12.8" hidden="false" customHeight="false" outlineLevel="0" collapsed="false">
      <c r="A284" s="195" t="s">
        <v>485</v>
      </c>
      <c r="B284" s="195" t="s">
        <v>119</v>
      </c>
      <c r="C284" s="196" t="s">
        <v>607</v>
      </c>
      <c r="D284" s="244" t="s">
        <v>608</v>
      </c>
      <c r="E284" s="198" t="n">
        <v>0</v>
      </c>
      <c r="F284" s="198" t="n">
        <v>0</v>
      </c>
      <c r="G284" s="198" t="n">
        <v>0</v>
      </c>
      <c r="H284" s="198" t="n">
        <v>0</v>
      </c>
      <c r="I284" s="198" t="n">
        <v>0</v>
      </c>
      <c r="J284" s="198" t="n">
        <v>0</v>
      </c>
      <c r="K284" s="199" t="n">
        <f aca="false">SUM(E284:J284)</f>
        <v>0</v>
      </c>
      <c r="L284" s="198" t="n">
        <v>0</v>
      </c>
      <c r="M284" s="29"/>
      <c r="P284" s="223" t="n">
        <f aca="false">K284/$K$22</f>
        <v>0</v>
      </c>
      <c r="Q284" s="224" t="n">
        <f aca="false">RANK(P284,$P$218:$P$391)</f>
        <v>35</v>
      </c>
      <c r="R284" s="225" t="n">
        <f aca="false">L284/$L$22</f>
        <v>0</v>
      </c>
      <c r="S284" s="224" t="n">
        <f aca="false">RANK(R284,$R$218:$R$391)</f>
        <v>73</v>
      </c>
      <c r="U284" s="245" t="e">
        <f aca="false">VLOOKUP(D284,DVactu!$A$2:$D$198,4,0)</f>
        <v>#N/A</v>
      </c>
      <c r="V284" s="202" t="n">
        <f aca="false">IF(ISERROR(E284/$U284),0,E284/$U284)</f>
        <v>0</v>
      </c>
      <c r="W284" s="202" t="n">
        <f aca="false">IF(ISERROR(F284/$U284),0,F284/$U284)</f>
        <v>0</v>
      </c>
      <c r="X284" s="202" t="n">
        <f aca="false">IF(ISERROR(G284/$U284),0,G284/$U284)</f>
        <v>0</v>
      </c>
      <c r="Y284" s="202" t="n">
        <f aca="false">IF(ISERROR(H284/$U284),0,H284/$U284)</f>
        <v>0</v>
      </c>
      <c r="Z284" s="202" t="n">
        <f aca="false">IF(ISERROR(I284/$U284),0,I284/$U284)</f>
        <v>0</v>
      </c>
      <c r="AA284" s="202" t="n">
        <f aca="false">IF(ISERROR(J284/$U284),0,J284/$U284)</f>
        <v>0</v>
      </c>
      <c r="AB284" s="199" t="n">
        <f aca="false">SUM(V284:AA284)</f>
        <v>0</v>
      </c>
      <c r="AC284" s="202" t="n">
        <f aca="false">IF(ISERROR(L284/$U284),0,L284/$U284)</f>
        <v>0</v>
      </c>
    </row>
    <row r="285" customFormat="false" ht="19.4" hidden="false" customHeight="false" outlineLevel="0" collapsed="false">
      <c r="A285" s="195" t="s">
        <v>485</v>
      </c>
      <c r="B285" s="195" t="s">
        <v>119</v>
      </c>
      <c r="C285" s="196" t="s">
        <v>124</v>
      </c>
      <c r="D285" s="244" t="s">
        <v>609</v>
      </c>
      <c r="E285" s="198" t="n">
        <v>0</v>
      </c>
      <c r="F285" s="198" t="n">
        <v>0</v>
      </c>
      <c r="G285" s="198" t="n">
        <v>0</v>
      </c>
      <c r="H285" s="198" t="n">
        <v>0</v>
      </c>
      <c r="I285" s="198" t="n">
        <v>0</v>
      </c>
      <c r="J285" s="198" t="n">
        <v>0</v>
      </c>
      <c r="K285" s="199" t="n">
        <f aca="false">SUM(E285:J285)</f>
        <v>0</v>
      </c>
      <c r="L285" s="198" t="n">
        <v>0</v>
      </c>
      <c r="M285" s="29"/>
      <c r="P285" s="223" t="n">
        <f aca="false">K285/$K$22</f>
        <v>0</v>
      </c>
      <c r="Q285" s="224" t="n">
        <f aca="false">RANK(P285,$P$218:$P$391)</f>
        <v>35</v>
      </c>
      <c r="R285" s="225" t="n">
        <f aca="false">L285/$L$22</f>
        <v>0</v>
      </c>
      <c r="S285" s="224" t="n">
        <f aca="false">RANK(R285,$R$218:$R$391)</f>
        <v>73</v>
      </c>
      <c r="U285" s="245" t="e">
        <f aca="false">VLOOKUP(D285,DVactu!$A$2:$D$198,4,0)</f>
        <v>#N/A</v>
      </c>
      <c r="V285" s="202" t="n">
        <f aca="false">IF(ISERROR(E285/$U285),0,E285/$U285)</f>
        <v>0</v>
      </c>
      <c r="W285" s="202" t="n">
        <f aca="false">IF(ISERROR(F285/$U285),0,F285/$U285)</f>
        <v>0</v>
      </c>
      <c r="X285" s="202" t="n">
        <f aca="false">IF(ISERROR(G285/$U285),0,G285/$U285)</f>
        <v>0</v>
      </c>
      <c r="Y285" s="202" t="n">
        <f aca="false">IF(ISERROR(H285/$U285),0,H285/$U285)</f>
        <v>0</v>
      </c>
      <c r="Z285" s="202" t="n">
        <f aca="false">IF(ISERROR(I285/$U285),0,I285/$U285)</f>
        <v>0</v>
      </c>
      <c r="AA285" s="202" t="n">
        <f aca="false">IF(ISERROR(J285/$U285),0,J285/$U285)</f>
        <v>0</v>
      </c>
      <c r="AB285" s="199" t="n">
        <f aca="false">SUM(V285:AA285)</f>
        <v>0</v>
      </c>
      <c r="AC285" s="202" t="n">
        <f aca="false">IF(ISERROR(L285/$U285),0,L285/$U285)</f>
        <v>0</v>
      </c>
    </row>
    <row r="286" customFormat="false" ht="19.4" hidden="false" customHeight="false" outlineLevel="0" collapsed="false">
      <c r="A286" s="195" t="s">
        <v>485</v>
      </c>
      <c r="B286" s="116" t="s">
        <v>135</v>
      </c>
      <c r="C286" s="196" t="s">
        <v>610</v>
      </c>
      <c r="D286" s="244" t="s">
        <v>611</v>
      </c>
      <c r="E286" s="198" t="n">
        <v>0</v>
      </c>
      <c r="F286" s="198" t="n">
        <v>0</v>
      </c>
      <c r="G286" s="198" t="n">
        <v>0</v>
      </c>
      <c r="H286" s="198" t="n">
        <v>0</v>
      </c>
      <c r="I286" s="198" t="n">
        <v>0</v>
      </c>
      <c r="J286" s="198" t="n">
        <v>0</v>
      </c>
      <c r="K286" s="199" t="n">
        <f aca="false">SUM(E286:J286)</f>
        <v>0</v>
      </c>
      <c r="L286" s="198" t="n">
        <v>46133964</v>
      </c>
      <c r="M286" s="29"/>
      <c r="P286" s="223" t="n">
        <f aca="false">K286/$K$22</f>
        <v>0</v>
      </c>
      <c r="Q286" s="224" t="n">
        <f aca="false">RANK(P286,$P$218:$P$391)</f>
        <v>35</v>
      </c>
      <c r="R286" s="225" t="n">
        <f aca="false">L286/$L$22</f>
        <v>0.00431284430861282</v>
      </c>
      <c r="S286" s="224" t="n">
        <f aca="false">RANK(R286,$R$218:$R$391)</f>
        <v>24</v>
      </c>
      <c r="U286" s="245" t="e">
        <f aca="false">VLOOKUP(D286,DVactu!$A$2:$D$198,4,0)</f>
        <v>#N/A</v>
      </c>
      <c r="V286" s="202" t="n">
        <f aca="false">IF(ISERROR(E286/$U286),0,E286/$U286)</f>
        <v>0</v>
      </c>
      <c r="W286" s="202" t="n">
        <f aca="false">IF(ISERROR(F286/$U286),0,F286/$U286)</f>
        <v>0</v>
      </c>
      <c r="X286" s="202" t="n">
        <f aca="false">IF(ISERROR(G286/$U286),0,G286/$U286)</f>
        <v>0</v>
      </c>
      <c r="Y286" s="202" t="n">
        <f aca="false">IF(ISERROR(H286/$U286),0,H286/$U286)</f>
        <v>0</v>
      </c>
      <c r="Z286" s="202" t="n">
        <f aca="false">IF(ISERROR(I286/$U286),0,I286/$U286)</f>
        <v>0</v>
      </c>
      <c r="AA286" s="202" t="n">
        <f aca="false">IF(ISERROR(J286/$U286),0,J286/$U286)</f>
        <v>0</v>
      </c>
      <c r="AB286" s="199" t="n">
        <f aca="false">SUM(V286:AA286)</f>
        <v>0</v>
      </c>
      <c r="AC286" s="202" t="n">
        <f aca="false">IF(ISERROR(L286/$U286),0,L286/$U286)</f>
        <v>0</v>
      </c>
    </row>
    <row r="287" customFormat="false" ht="12.8" hidden="false" customHeight="false" outlineLevel="0" collapsed="false">
      <c r="A287" s="195" t="s">
        <v>485</v>
      </c>
      <c r="B287" s="116" t="s">
        <v>135</v>
      </c>
      <c r="C287" s="196" t="s">
        <v>612</v>
      </c>
      <c r="D287" s="244" t="s">
        <v>613</v>
      </c>
      <c r="E287" s="198" t="n">
        <v>0</v>
      </c>
      <c r="F287" s="198" t="n">
        <v>0</v>
      </c>
      <c r="G287" s="198" t="n">
        <v>0</v>
      </c>
      <c r="H287" s="198" t="n">
        <v>0</v>
      </c>
      <c r="I287" s="198" t="n">
        <v>0</v>
      </c>
      <c r="J287" s="198" t="n">
        <v>0</v>
      </c>
      <c r="K287" s="199" t="n">
        <f aca="false">SUM(E287:J287)</f>
        <v>0</v>
      </c>
      <c r="L287" s="198" t="n">
        <v>14783950.98</v>
      </c>
      <c r="M287" s="29"/>
      <c r="P287" s="223" t="n">
        <f aca="false">K287/$K$22</f>
        <v>0</v>
      </c>
      <c r="Q287" s="224" t="n">
        <f aca="false">RANK(P287,$P$218:$P$391)</f>
        <v>35</v>
      </c>
      <c r="R287" s="225" t="n">
        <f aca="false">L287/$L$22</f>
        <v>0.00138208108115106</v>
      </c>
      <c r="S287" s="224" t="n">
        <f aca="false">RANK(R287,$R$218:$R$391)</f>
        <v>36</v>
      </c>
      <c r="U287" s="245" t="e">
        <f aca="false">VLOOKUP(D287,DVactu!$A$2:$D$198,4,0)</f>
        <v>#N/A</v>
      </c>
      <c r="V287" s="202" t="n">
        <f aca="false">IF(ISERROR(E287/$U287),0,E287/$U287)</f>
        <v>0</v>
      </c>
      <c r="W287" s="202" t="n">
        <f aca="false">IF(ISERROR(F287/$U287),0,F287/$U287)</f>
        <v>0</v>
      </c>
      <c r="X287" s="202" t="n">
        <f aca="false">IF(ISERROR(G287/$U287),0,G287/$U287)</f>
        <v>0</v>
      </c>
      <c r="Y287" s="202" t="n">
        <f aca="false">IF(ISERROR(H287/$U287),0,H287/$U287)</f>
        <v>0</v>
      </c>
      <c r="Z287" s="202" t="n">
        <f aca="false">IF(ISERROR(I287/$U287),0,I287/$U287)</f>
        <v>0</v>
      </c>
      <c r="AA287" s="202" t="n">
        <f aca="false">IF(ISERROR(J287/$U287),0,J287/$U287)</f>
        <v>0</v>
      </c>
      <c r="AB287" s="199" t="n">
        <f aca="false">SUM(V287:AA287)</f>
        <v>0</v>
      </c>
      <c r="AC287" s="202" t="n">
        <f aca="false">IF(ISERROR(L287/$U287),0,L287/$U287)</f>
        <v>0</v>
      </c>
    </row>
    <row r="288" customFormat="false" ht="28.2" hidden="false" customHeight="false" outlineLevel="0" collapsed="false">
      <c r="A288" s="195" t="s">
        <v>485</v>
      </c>
      <c r="B288" s="116" t="s">
        <v>135</v>
      </c>
      <c r="C288" s="196" t="s">
        <v>614</v>
      </c>
      <c r="D288" s="244" t="s">
        <v>615</v>
      </c>
      <c r="E288" s="198" t="n">
        <v>0</v>
      </c>
      <c r="F288" s="198" t="n">
        <v>0</v>
      </c>
      <c r="G288" s="198" t="n">
        <v>0</v>
      </c>
      <c r="H288" s="198" t="n">
        <v>0</v>
      </c>
      <c r="I288" s="198" t="n">
        <v>0</v>
      </c>
      <c r="J288" s="198" t="n">
        <v>0</v>
      </c>
      <c r="K288" s="199" t="n">
        <f aca="false">SUM(E288:J288)</f>
        <v>0</v>
      </c>
      <c r="L288" s="198" t="n">
        <v>0</v>
      </c>
      <c r="M288" s="29"/>
      <c r="P288" s="223" t="n">
        <f aca="false">K288/$K$22</f>
        <v>0</v>
      </c>
      <c r="Q288" s="224" t="n">
        <f aca="false">RANK(P288,$P$218:$P$391)</f>
        <v>35</v>
      </c>
      <c r="R288" s="225" t="n">
        <f aca="false">L288/$L$22</f>
        <v>0</v>
      </c>
      <c r="S288" s="224" t="n">
        <f aca="false">RANK(R288,$R$218:$R$391)</f>
        <v>73</v>
      </c>
      <c r="U288" s="245" t="e">
        <f aca="false">VLOOKUP(D288,DVactu!$A$2:$D$198,4,0)</f>
        <v>#N/A</v>
      </c>
      <c r="V288" s="202" t="n">
        <f aca="false">IF(ISERROR(E288/$U288),0,E288/$U288)</f>
        <v>0</v>
      </c>
      <c r="W288" s="202" t="n">
        <f aca="false">IF(ISERROR(F288/$U288),0,F288/$U288)</f>
        <v>0</v>
      </c>
      <c r="X288" s="202" t="n">
        <f aca="false">IF(ISERROR(G288/$U288),0,G288/$U288)</f>
        <v>0</v>
      </c>
      <c r="Y288" s="202" t="n">
        <f aca="false">IF(ISERROR(H288/$U288),0,H288/$U288)</f>
        <v>0</v>
      </c>
      <c r="Z288" s="202" t="n">
        <f aca="false">IF(ISERROR(I288/$U288),0,I288/$U288)</f>
        <v>0</v>
      </c>
      <c r="AA288" s="202" t="n">
        <f aca="false">IF(ISERROR(J288/$U288),0,J288/$U288)</f>
        <v>0</v>
      </c>
      <c r="AB288" s="199" t="n">
        <f aca="false">SUM(V288:AA288)</f>
        <v>0</v>
      </c>
      <c r="AC288" s="202" t="n">
        <f aca="false">IF(ISERROR(L288/$U288),0,L288/$U288)</f>
        <v>0</v>
      </c>
    </row>
    <row r="289" customFormat="false" ht="19.4" hidden="false" customHeight="false" outlineLevel="0" collapsed="false">
      <c r="A289" s="195" t="s">
        <v>485</v>
      </c>
      <c r="B289" s="116" t="s">
        <v>135</v>
      </c>
      <c r="C289" s="196" t="s">
        <v>290</v>
      </c>
      <c r="D289" s="244" t="s">
        <v>616</v>
      </c>
      <c r="E289" s="198" t="n">
        <v>0</v>
      </c>
      <c r="F289" s="198" t="n">
        <v>0</v>
      </c>
      <c r="G289" s="198" t="n">
        <v>0</v>
      </c>
      <c r="H289" s="198" t="n">
        <v>0</v>
      </c>
      <c r="I289" s="198" t="n">
        <v>0</v>
      </c>
      <c r="J289" s="198" t="n">
        <v>0</v>
      </c>
      <c r="K289" s="199" t="n">
        <f aca="false">SUM(E289:J289)</f>
        <v>0</v>
      </c>
      <c r="L289" s="198" t="n">
        <v>3950184.4</v>
      </c>
      <c r="M289" s="29"/>
      <c r="P289" s="223" t="n">
        <f aca="false">K289/$K$22</f>
        <v>0</v>
      </c>
      <c r="Q289" s="224" t="n">
        <f aca="false">RANK(P289,$P$218:$P$391)</f>
        <v>35</v>
      </c>
      <c r="R289" s="225" t="n">
        <f aca="false">L289/$L$22</f>
        <v>0.000369283903449336</v>
      </c>
      <c r="S289" s="224" t="n">
        <f aca="false">RANK(R289,$R$218:$R$391)</f>
        <v>49</v>
      </c>
      <c r="U289" s="245" t="n">
        <f aca="false">VLOOKUP(D289,DVactu!$A$2:$D$198,4,0)</f>
        <v>8.43533161052923</v>
      </c>
      <c r="V289" s="202" t="n">
        <f aca="false">IF(ISERROR(E289/$U289),0,E289/$U289)</f>
        <v>0</v>
      </c>
      <c r="W289" s="202" t="n">
        <f aca="false">IF(ISERROR(F289/$U289),0,F289/$U289)</f>
        <v>0</v>
      </c>
      <c r="X289" s="202" t="n">
        <f aca="false">IF(ISERROR(G289/$U289),0,G289/$U289)</f>
        <v>0</v>
      </c>
      <c r="Y289" s="202" t="n">
        <f aca="false">IF(ISERROR(H289/$U289),0,H289/$U289)</f>
        <v>0</v>
      </c>
      <c r="Z289" s="202" t="n">
        <f aca="false">IF(ISERROR(I289/$U289),0,I289/$U289)</f>
        <v>0</v>
      </c>
      <c r="AA289" s="202" t="n">
        <f aca="false">IF(ISERROR(J289/$U289),0,J289/$U289)</f>
        <v>0</v>
      </c>
      <c r="AB289" s="199" t="n">
        <f aca="false">SUM(V289:AA289)</f>
        <v>0</v>
      </c>
      <c r="AC289" s="202" t="n">
        <f aca="false">IF(ISERROR(L289/$U289),0,L289/$U289)</f>
        <v>468290.350917475</v>
      </c>
    </row>
    <row r="290" customFormat="false" ht="19.4" hidden="false" customHeight="false" outlineLevel="0" collapsed="false">
      <c r="A290" s="195" t="s">
        <v>485</v>
      </c>
      <c r="B290" s="116" t="s">
        <v>135</v>
      </c>
      <c r="C290" s="196" t="s">
        <v>617</v>
      </c>
      <c r="D290" s="244" t="s">
        <v>618</v>
      </c>
      <c r="E290" s="198" t="n">
        <v>0</v>
      </c>
      <c r="F290" s="198" t="n">
        <v>0</v>
      </c>
      <c r="G290" s="198" t="n">
        <v>0</v>
      </c>
      <c r="H290" s="198" t="n">
        <v>0</v>
      </c>
      <c r="I290" s="198" t="n">
        <v>0</v>
      </c>
      <c r="J290" s="198" t="n">
        <v>0</v>
      </c>
      <c r="K290" s="199"/>
      <c r="L290" s="198" t="n">
        <v>0</v>
      </c>
      <c r="M290" s="29"/>
      <c r="P290" s="223"/>
      <c r="Q290" s="224"/>
      <c r="R290" s="225"/>
      <c r="S290" s="224"/>
      <c r="U290" s="245"/>
      <c r="V290" s="202"/>
      <c r="W290" s="202"/>
      <c r="X290" s="202"/>
      <c r="Y290" s="202"/>
      <c r="Z290" s="202"/>
      <c r="AA290" s="202"/>
      <c r="AB290" s="199"/>
      <c r="AC290" s="202"/>
    </row>
    <row r="291" customFormat="false" ht="12.8" hidden="false" customHeight="false" outlineLevel="0" collapsed="false">
      <c r="A291" s="195" t="s">
        <v>485</v>
      </c>
      <c r="B291" s="116" t="s">
        <v>142</v>
      </c>
      <c r="C291" s="196" t="s">
        <v>621</v>
      </c>
      <c r="D291" s="244" t="s">
        <v>622</v>
      </c>
      <c r="E291" s="198" t="n">
        <v>0</v>
      </c>
      <c r="F291" s="198" t="n">
        <v>0</v>
      </c>
      <c r="G291" s="198" t="n">
        <v>0</v>
      </c>
      <c r="H291" s="198" t="n">
        <v>0</v>
      </c>
      <c r="I291" s="198" t="n">
        <v>0</v>
      </c>
      <c r="J291" s="198" t="n">
        <v>0</v>
      </c>
      <c r="K291" s="199" t="n">
        <f aca="false">SUM(E291:J291)</f>
        <v>0</v>
      </c>
      <c r="L291" s="198" t="n">
        <v>1822500</v>
      </c>
      <c r="M291" s="29"/>
      <c r="P291" s="223" t="n">
        <f aca="false">K291/$K$22</f>
        <v>0</v>
      </c>
      <c r="Q291" s="224" t="n">
        <f aca="false">RANK(P291,$P$218:$P$391)</f>
        <v>35</v>
      </c>
      <c r="R291" s="225" t="n">
        <f aca="false">L291/$L$22</f>
        <v>0.000170376834569144</v>
      </c>
      <c r="S291" s="224" t="n">
        <f aca="false">RANK(R291,$R$218:$R$391)</f>
        <v>52</v>
      </c>
      <c r="U291" s="245" t="e">
        <f aca="false">VLOOKUP(D291,DVactu!$A$2:$D$198,4,0)</f>
        <v>#N/A</v>
      </c>
      <c r="V291" s="202" t="n">
        <f aca="false">IF(ISERROR(E291/$U291),0,E291/$U291)</f>
        <v>0</v>
      </c>
      <c r="W291" s="202" t="n">
        <f aca="false">IF(ISERROR(F291/$U291),0,F291/$U291)</f>
        <v>0</v>
      </c>
      <c r="X291" s="202" t="n">
        <f aca="false">IF(ISERROR(G291/$U291),0,G291/$U291)</f>
        <v>0</v>
      </c>
      <c r="Y291" s="202" t="n">
        <f aca="false">IF(ISERROR(H291/$U291),0,H291/$U291)</f>
        <v>0</v>
      </c>
      <c r="Z291" s="202" t="n">
        <f aca="false">IF(ISERROR(I291/$U291),0,I291/$U291)</f>
        <v>0</v>
      </c>
      <c r="AA291" s="202" t="n">
        <f aca="false">IF(ISERROR(J291/$U291),0,J291/$U291)</f>
        <v>0</v>
      </c>
      <c r="AB291" s="199" t="n">
        <f aca="false">SUM(V291:AA291)</f>
        <v>0</v>
      </c>
      <c r="AC291" s="202" t="n">
        <f aca="false">IF(ISERROR(L291/$U291),0,L291/$U291)</f>
        <v>0</v>
      </c>
    </row>
    <row r="292" customFormat="false" ht="19.4" hidden="false" customHeight="false" outlineLevel="0" collapsed="false">
      <c r="A292" s="195" t="s">
        <v>485</v>
      </c>
      <c r="B292" s="116" t="s">
        <v>142</v>
      </c>
      <c r="C292" s="196" t="s">
        <v>623</v>
      </c>
      <c r="D292" s="244" t="s">
        <v>624</v>
      </c>
      <c r="E292" s="198" t="n">
        <v>0</v>
      </c>
      <c r="F292" s="198" t="n">
        <v>0</v>
      </c>
      <c r="G292" s="198" t="n">
        <v>0</v>
      </c>
      <c r="H292" s="198" t="n">
        <v>0</v>
      </c>
      <c r="I292" s="198" t="n">
        <v>0</v>
      </c>
      <c r="J292" s="198" t="n">
        <v>0</v>
      </c>
      <c r="K292" s="199" t="n">
        <f aca="false">SUM(E292:J292)</f>
        <v>0</v>
      </c>
      <c r="L292" s="198" t="n">
        <v>0</v>
      </c>
      <c r="M292" s="29"/>
      <c r="P292" s="223" t="n">
        <f aca="false">K292/$K$22</f>
        <v>0</v>
      </c>
      <c r="Q292" s="224" t="n">
        <f aca="false">RANK(P292,$P$218:$P$391)</f>
        <v>35</v>
      </c>
      <c r="R292" s="225" t="n">
        <f aca="false">L292/$L$22</f>
        <v>0</v>
      </c>
      <c r="S292" s="224" t="n">
        <f aca="false">RANK(R292,$R$218:$R$391)</f>
        <v>73</v>
      </c>
      <c r="U292" s="245" t="e">
        <f aca="false">VLOOKUP(D292,DVactu!$A$2:$D$198,4,0)</f>
        <v>#N/A</v>
      </c>
      <c r="V292" s="202" t="n">
        <f aca="false">IF(ISERROR(E292/$U292),0,E292/$U292)</f>
        <v>0</v>
      </c>
      <c r="W292" s="202" t="n">
        <f aca="false">IF(ISERROR(F292/$U292),0,F292/$U292)</f>
        <v>0</v>
      </c>
      <c r="X292" s="202" t="n">
        <f aca="false">IF(ISERROR(G292/$U292),0,G292/$U292)</f>
        <v>0</v>
      </c>
      <c r="Y292" s="202" t="n">
        <f aca="false">IF(ISERROR(H292/$U292),0,H292/$U292)</f>
        <v>0</v>
      </c>
      <c r="Z292" s="202" t="n">
        <f aca="false">IF(ISERROR(I292/$U292),0,I292/$U292)</f>
        <v>0</v>
      </c>
      <c r="AA292" s="202" t="n">
        <f aca="false">IF(ISERROR(J292/$U292),0,J292/$U292)</f>
        <v>0</v>
      </c>
      <c r="AB292" s="199" t="n">
        <f aca="false">SUM(V292:AA292)</f>
        <v>0</v>
      </c>
      <c r="AC292" s="202" t="n">
        <f aca="false">IF(ISERROR(L292/$U292),0,L292/$U292)</f>
        <v>0</v>
      </c>
    </row>
    <row r="293" customFormat="false" ht="12.8" hidden="false" customHeight="false" outlineLevel="0" collapsed="false">
      <c r="A293" s="195" t="s">
        <v>485</v>
      </c>
      <c r="B293" s="116" t="s">
        <v>142</v>
      </c>
      <c r="C293" s="196" t="s">
        <v>625</v>
      </c>
      <c r="D293" s="244" t="s">
        <v>626</v>
      </c>
      <c r="E293" s="198" t="n">
        <v>0</v>
      </c>
      <c r="F293" s="198" t="n">
        <v>0</v>
      </c>
      <c r="G293" s="198" t="n">
        <v>0</v>
      </c>
      <c r="H293" s="198" t="n">
        <v>0</v>
      </c>
      <c r="I293" s="198" t="n">
        <v>0</v>
      </c>
      <c r="J293" s="198" t="n">
        <v>0</v>
      </c>
      <c r="K293" s="199" t="n">
        <f aca="false">SUM(E293:J293)</f>
        <v>0</v>
      </c>
      <c r="L293" s="198" t="n">
        <v>30122300.8</v>
      </c>
      <c r="M293" s="29"/>
      <c r="P293" s="223" t="n">
        <f aca="false">K293/$K$22</f>
        <v>0</v>
      </c>
      <c r="Q293" s="224" t="n">
        <f aca="false">RANK(P293,$P$218:$P$391)</f>
        <v>35</v>
      </c>
      <c r="R293" s="225" t="n">
        <f aca="false">L293/$L$22</f>
        <v>0.00281599026625163</v>
      </c>
      <c r="S293" s="224" t="n">
        <f aca="false">RANK(R293,$R$218:$R$391)</f>
        <v>26</v>
      </c>
      <c r="U293" s="245" t="e">
        <f aca="false">VLOOKUP(D293,DVactu!$A$2:$D$198,4,0)</f>
        <v>#N/A</v>
      </c>
      <c r="V293" s="202" t="n">
        <f aca="false">IF(ISERROR(E293/$U293),0,E293/$U293)</f>
        <v>0</v>
      </c>
      <c r="W293" s="202" t="n">
        <f aca="false">IF(ISERROR(F293/$U293),0,F293/$U293)</f>
        <v>0</v>
      </c>
      <c r="X293" s="202" t="n">
        <f aca="false">IF(ISERROR(G293/$U293),0,G293/$U293)</f>
        <v>0</v>
      </c>
      <c r="Y293" s="202" t="n">
        <f aca="false">IF(ISERROR(H293/$U293),0,H293/$U293)</f>
        <v>0</v>
      </c>
      <c r="Z293" s="202" t="n">
        <f aca="false">IF(ISERROR(I293/$U293),0,I293/$U293)</f>
        <v>0</v>
      </c>
      <c r="AA293" s="202" t="n">
        <f aca="false">IF(ISERROR(J293/$U293),0,J293/$U293)</f>
        <v>0</v>
      </c>
      <c r="AB293" s="199" t="n">
        <f aca="false">SUM(V293:AA293)</f>
        <v>0</v>
      </c>
      <c r="AC293" s="202" t="n">
        <f aca="false">IF(ISERROR(L293/$U293),0,L293/$U293)</f>
        <v>0</v>
      </c>
    </row>
    <row r="294" customFormat="false" ht="19.4" hidden="false" customHeight="false" outlineLevel="0" collapsed="false">
      <c r="A294" s="195" t="s">
        <v>485</v>
      </c>
      <c r="B294" s="116" t="s">
        <v>142</v>
      </c>
      <c r="C294" s="196" t="s">
        <v>627</v>
      </c>
      <c r="D294" s="244" t="s">
        <v>628</v>
      </c>
      <c r="E294" s="198" t="n">
        <v>0</v>
      </c>
      <c r="F294" s="198" t="n">
        <v>0</v>
      </c>
      <c r="G294" s="198" t="n">
        <v>0</v>
      </c>
      <c r="H294" s="198" t="n">
        <v>0</v>
      </c>
      <c r="I294" s="198" t="n">
        <v>0</v>
      </c>
      <c r="J294" s="198" t="n">
        <v>0</v>
      </c>
      <c r="K294" s="199" t="n">
        <f aca="false">SUM(E294:J294)</f>
        <v>0</v>
      </c>
      <c r="L294" s="198" t="n">
        <v>10559400</v>
      </c>
      <c r="M294" s="29"/>
      <c r="P294" s="223" t="n">
        <f aca="false">K294/$K$22</f>
        <v>0</v>
      </c>
      <c r="Q294" s="224" t="n">
        <f aca="false">RANK(P294,$P$218:$P$391)</f>
        <v>35</v>
      </c>
      <c r="R294" s="225" t="n">
        <f aca="false">L294/$L$22</f>
        <v>0.00098714795443041</v>
      </c>
      <c r="S294" s="224" t="n">
        <f aca="false">RANK(R294,$R$218:$R$391)</f>
        <v>41</v>
      </c>
      <c r="U294" s="245" t="e">
        <f aca="false">VLOOKUP(D294,DVactu!$A$2:$D$198,4,0)</f>
        <v>#N/A</v>
      </c>
      <c r="V294" s="202" t="n">
        <f aca="false">IF(ISERROR(E294/$U294),0,E294/$U294)</f>
        <v>0</v>
      </c>
      <c r="W294" s="202" t="n">
        <f aca="false">IF(ISERROR(F294/$U294),0,F294/$U294)</f>
        <v>0</v>
      </c>
      <c r="X294" s="202" t="n">
        <f aca="false">IF(ISERROR(G294/$U294),0,G294/$U294)</f>
        <v>0</v>
      </c>
      <c r="Y294" s="202" t="n">
        <f aca="false">IF(ISERROR(H294/$U294),0,H294/$U294)</f>
        <v>0</v>
      </c>
      <c r="Z294" s="202" t="n">
        <f aca="false">IF(ISERROR(I294/$U294),0,I294/$U294)</f>
        <v>0</v>
      </c>
      <c r="AA294" s="202" t="n">
        <f aca="false">IF(ISERROR(J294/$U294),0,J294/$U294)</f>
        <v>0</v>
      </c>
      <c r="AB294" s="199" t="n">
        <f aca="false">SUM(V294:AA294)</f>
        <v>0</v>
      </c>
      <c r="AC294" s="202" t="n">
        <f aca="false">IF(ISERROR(L294/$U294),0,L294/$U294)</f>
        <v>0</v>
      </c>
    </row>
    <row r="295" customFormat="false" ht="12.8" hidden="false" customHeight="false" outlineLevel="0" collapsed="false">
      <c r="A295" s="195" t="s">
        <v>485</v>
      </c>
      <c r="B295" s="116" t="s">
        <v>142</v>
      </c>
      <c r="C295" s="196" t="s">
        <v>397</v>
      </c>
      <c r="D295" s="244" t="s">
        <v>629</v>
      </c>
      <c r="E295" s="198" t="n">
        <v>0</v>
      </c>
      <c r="F295" s="198" t="n">
        <v>0</v>
      </c>
      <c r="G295" s="198" t="n">
        <v>0</v>
      </c>
      <c r="H295" s="198" t="n">
        <v>0</v>
      </c>
      <c r="I295" s="198" t="n">
        <v>0</v>
      </c>
      <c r="J295" s="198" t="n">
        <v>0</v>
      </c>
      <c r="K295" s="199" t="n">
        <f aca="false">SUM(E295:J295)</f>
        <v>0</v>
      </c>
      <c r="L295" s="198" t="n">
        <v>0</v>
      </c>
      <c r="M295" s="29"/>
      <c r="P295" s="223" t="n">
        <f aca="false">K295/$K$22</f>
        <v>0</v>
      </c>
      <c r="Q295" s="224" t="n">
        <f aca="false">RANK(P295,$P$218:$P$391)</f>
        <v>35</v>
      </c>
      <c r="R295" s="225" t="n">
        <f aca="false">L295/$L$22</f>
        <v>0</v>
      </c>
      <c r="S295" s="224" t="n">
        <f aca="false">RANK(R295,$R$218:$R$391)</f>
        <v>73</v>
      </c>
      <c r="U295" s="245" t="e">
        <f aca="false">VLOOKUP(D295,DVactu!$A$2:$D$198,4,0)</f>
        <v>#N/A</v>
      </c>
      <c r="V295" s="202" t="n">
        <f aca="false">IF(ISERROR(E295/$U295),0,E295/$U295)</f>
        <v>0</v>
      </c>
      <c r="W295" s="202" t="n">
        <f aca="false">IF(ISERROR(F295/$U295),0,F295/$U295)</f>
        <v>0</v>
      </c>
      <c r="X295" s="202" t="n">
        <f aca="false">IF(ISERROR(G295/$U295),0,G295/$U295)</f>
        <v>0</v>
      </c>
      <c r="Y295" s="202" t="n">
        <f aca="false">IF(ISERROR(H295/$U295),0,H295/$U295)</f>
        <v>0</v>
      </c>
      <c r="Z295" s="202" t="n">
        <f aca="false">IF(ISERROR(I295/$U295),0,I295/$U295)</f>
        <v>0</v>
      </c>
      <c r="AA295" s="202" t="n">
        <f aca="false">IF(ISERROR(J295/$U295),0,J295/$U295)</f>
        <v>0</v>
      </c>
      <c r="AB295" s="199" t="n">
        <f aca="false">SUM(V295:AA295)</f>
        <v>0</v>
      </c>
      <c r="AC295" s="202" t="n">
        <f aca="false">IF(ISERROR(L295/$U295),0,L295/$U295)</f>
        <v>0</v>
      </c>
    </row>
    <row r="296" customFormat="false" ht="19.4" hidden="false" customHeight="false" outlineLevel="0" collapsed="false">
      <c r="A296" s="195" t="s">
        <v>485</v>
      </c>
      <c r="B296" s="116" t="s">
        <v>142</v>
      </c>
      <c r="C296" s="196" t="s">
        <v>630</v>
      </c>
      <c r="D296" s="244" t="s">
        <v>631</v>
      </c>
      <c r="E296" s="198" t="n">
        <v>0</v>
      </c>
      <c r="F296" s="198" t="n">
        <v>0</v>
      </c>
      <c r="G296" s="198" t="n">
        <v>0</v>
      </c>
      <c r="H296" s="198" t="n">
        <v>0</v>
      </c>
      <c r="I296" s="198" t="n">
        <v>0</v>
      </c>
      <c r="J296" s="198" t="n">
        <v>0</v>
      </c>
      <c r="K296" s="199" t="n">
        <f aca="false">SUM(E296:J296)</f>
        <v>0</v>
      </c>
      <c r="L296" s="198" t="n">
        <v>0</v>
      </c>
      <c r="M296" s="29"/>
      <c r="P296" s="223" t="n">
        <f aca="false">K296/$K$22</f>
        <v>0</v>
      </c>
      <c r="Q296" s="224" t="n">
        <f aca="false">RANK(P296,$P$218:$P$391)</f>
        <v>35</v>
      </c>
      <c r="R296" s="225" t="n">
        <f aca="false">L296/$L$22</f>
        <v>0</v>
      </c>
      <c r="S296" s="224" t="n">
        <f aca="false">RANK(R296,$R$218:$R$391)</f>
        <v>73</v>
      </c>
      <c r="U296" s="245" t="e">
        <f aca="false">VLOOKUP(D296,DVactu!$A$2:$D$198,4,0)</f>
        <v>#N/A</v>
      </c>
      <c r="V296" s="202" t="n">
        <f aca="false">IF(ISERROR(E296/$U296),0,E296/$U296)</f>
        <v>0</v>
      </c>
      <c r="W296" s="202" t="n">
        <f aca="false">IF(ISERROR(F296/$U296),0,F296/$U296)</f>
        <v>0</v>
      </c>
      <c r="X296" s="202" t="n">
        <f aca="false">IF(ISERROR(G296/$U296),0,G296/$U296)</f>
        <v>0</v>
      </c>
      <c r="Y296" s="202" t="n">
        <f aca="false">IF(ISERROR(H296/$U296),0,H296/$U296)</f>
        <v>0</v>
      </c>
      <c r="Z296" s="202" t="n">
        <f aca="false">IF(ISERROR(I296/$U296),0,I296/$U296)</f>
        <v>0</v>
      </c>
      <c r="AA296" s="202" t="n">
        <f aca="false">IF(ISERROR(J296/$U296),0,J296/$U296)</f>
        <v>0</v>
      </c>
      <c r="AB296" s="199" t="n">
        <f aca="false">SUM(V296:AA296)</f>
        <v>0</v>
      </c>
      <c r="AC296" s="202" t="n">
        <f aca="false">IF(ISERROR(L296/$U296),0,L296/$U296)</f>
        <v>0</v>
      </c>
    </row>
    <row r="297" customFormat="false" ht="29.1" hidden="false" customHeight="false" outlineLevel="0" collapsed="false">
      <c r="A297" s="195" t="s">
        <v>485</v>
      </c>
      <c r="B297" s="116" t="s">
        <v>142</v>
      </c>
      <c r="C297" s="196" t="s">
        <v>632</v>
      </c>
      <c r="D297" s="244" t="s">
        <v>633</v>
      </c>
      <c r="E297" s="198" t="n">
        <v>0</v>
      </c>
      <c r="F297" s="198" t="n">
        <v>0</v>
      </c>
      <c r="G297" s="198" t="n">
        <v>0</v>
      </c>
      <c r="H297" s="198" t="n">
        <v>0</v>
      </c>
      <c r="I297" s="198" t="n">
        <v>0</v>
      </c>
      <c r="J297" s="198" t="n">
        <v>0</v>
      </c>
      <c r="K297" s="199" t="n">
        <f aca="false">SUM(E297:J297)</f>
        <v>0</v>
      </c>
      <c r="L297" s="198" t="n">
        <v>0</v>
      </c>
      <c r="M297" s="29"/>
      <c r="P297" s="223" t="n">
        <f aca="false">K297/$K$22</f>
        <v>0</v>
      </c>
      <c r="Q297" s="224" t="n">
        <f aca="false">RANK(P297,$P$218:$P$391)</f>
        <v>35</v>
      </c>
      <c r="R297" s="225" t="n">
        <f aca="false">L297/$L$22</f>
        <v>0</v>
      </c>
      <c r="S297" s="224" t="n">
        <f aca="false">RANK(R297,$R$218:$R$391)</f>
        <v>73</v>
      </c>
      <c r="U297" s="245" t="e">
        <f aca="false">VLOOKUP(D297,DVactu!$A$2:$D$198,4,0)</f>
        <v>#N/A</v>
      </c>
      <c r="V297" s="202" t="n">
        <f aca="false">IF(ISERROR(E297/$U297),0,E297/$U297)</f>
        <v>0</v>
      </c>
      <c r="W297" s="202" t="n">
        <f aca="false">IF(ISERROR(F297/$U297),0,F297/$U297)</f>
        <v>0</v>
      </c>
      <c r="X297" s="202" t="n">
        <f aca="false">IF(ISERROR(G297/$U297),0,G297/$U297)</f>
        <v>0</v>
      </c>
      <c r="Y297" s="202" t="n">
        <f aca="false">IF(ISERROR(H297/$U297),0,H297/$U297)</f>
        <v>0</v>
      </c>
      <c r="Z297" s="202" t="n">
        <f aca="false">IF(ISERROR(I297/$U297),0,I297/$U297)</f>
        <v>0</v>
      </c>
      <c r="AA297" s="202" t="n">
        <f aca="false">IF(ISERROR(J297/$U297),0,J297/$U297)</f>
        <v>0</v>
      </c>
      <c r="AB297" s="199" t="n">
        <f aca="false">SUM(V297:AA297)</f>
        <v>0</v>
      </c>
      <c r="AC297" s="202" t="n">
        <f aca="false">IF(ISERROR(L297/$U297),0,L297/$U297)</f>
        <v>0</v>
      </c>
    </row>
    <row r="298" customFormat="false" ht="29.1" hidden="false" customHeight="false" outlineLevel="0" collapsed="false">
      <c r="A298" s="195" t="s">
        <v>485</v>
      </c>
      <c r="B298" s="116" t="s">
        <v>142</v>
      </c>
      <c r="C298" s="196" t="s">
        <v>634</v>
      </c>
      <c r="D298" s="244" t="s">
        <v>635</v>
      </c>
      <c r="E298" s="198" t="n">
        <v>0</v>
      </c>
      <c r="F298" s="198" t="n">
        <v>0</v>
      </c>
      <c r="G298" s="198" t="n">
        <v>0</v>
      </c>
      <c r="H298" s="198" t="n">
        <v>0</v>
      </c>
      <c r="I298" s="198" t="n">
        <v>0</v>
      </c>
      <c r="J298" s="198" t="n">
        <v>0</v>
      </c>
      <c r="K298" s="199" t="n">
        <f aca="false">SUM(E298:J298)</f>
        <v>0</v>
      </c>
      <c r="L298" s="198" t="n">
        <v>0</v>
      </c>
      <c r="M298" s="29"/>
      <c r="P298" s="223" t="n">
        <f aca="false">K298/$K$22</f>
        <v>0</v>
      </c>
      <c r="Q298" s="224" t="n">
        <f aca="false">RANK(P298,$P$218:$P$391)</f>
        <v>35</v>
      </c>
      <c r="R298" s="225" t="n">
        <f aca="false">L298/$L$22</f>
        <v>0</v>
      </c>
      <c r="S298" s="224" t="n">
        <f aca="false">RANK(R298,$R$218:$R$391)</f>
        <v>73</v>
      </c>
      <c r="U298" s="245" t="e">
        <f aca="false">VLOOKUP(D298,DVactu!$A$2:$D$198,4,0)</f>
        <v>#N/A</v>
      </c>
      <c r="V298" s="202" t="n">
        <f aca="false">IF(ISERROR(E298/$U298),0,E298/$U298)</f>
        <v>0</v>
      </c>
      <c r="W298" s="202" t="n">
        <f aca="false">IF(ISERROR(F298/$U298),0,F298/$U298)</f>
        <v>0</v>
      </c>
      <c r="X298" s="202" t="n">
        <f aca="false">IF(ISERROR(G298/$U298),0,G298/$U298)</f>
        <v>0</v>
      </c>
      <c r="Y298" s="202" t="n">
        <f aca="false">IF(ISERROR(H298/$U298),0,H298/$U298)</f>
        <v>0</v>
      </c>
      <c r="Z298" s="202" t="n">
        <f aca="false">IF(ISERROR(I298/$U298),0,I298/$U298)</f>
        <v>0</v>
      </c>
      <c r="AA298" s="202" t="n">
        <f aca="false">IF(ISERROR(J298/$U298),0,J298/$U298)</f>
        <v>0</v>
      </c>
      <c r="AB298" s="199" t="n">
        <f aca="false">SUM(V298:AA298)</f>
        <v>0</v>
      </c>
      <c r="AC298" s="202" t="n">
        <f aca="false">IF(ISERROR(L298/$U298),0,L298/$U298)</f>
        <v>0</v>
      </c>
    </row>
    <row r="299" customFormat="false" ht="19.4" hidden="false" customHeight="false" outlineLevel="0" collapsed="false">
      <c r="A299" s="195" t="s">
        <v>485</v>
      </c>
      <c r="B299" s="116" t="s">
        <v>142</v>
      </c>
      <c r="C299" s="196" t="s">
        <v>318</v>
      </c>
      <c r="D299" s="244" t="s">
        <v>636</v>
      </c>
      <c r="E299" s="198" t="n">
        <v>0</v>
      </c>
      <c r="F299" s="198" t="n">
        <v>0</v>
      </c>
      <c r="G299" s="198" t="n">
        <v>0</v>
      </c>
      <c r="H299" s="198" t="n">
        <v>0</v>
      </c>
      <c r="I299" s="198" t="n">
        <v>0</v>
      </c>
      <c r="J299" s="198" t="n">
        <v>0</v>
      </c>
      <c r="K299" s="199" t="n">
        <f aca="false">SUM(E299:J299)</f>
        <v>0</v>
      </c>
      <c r="L299" s="198" t="n">
        <v>0</v>
      </c>
      <c r="M299" s="29"/>
      <c r="P299" s="223" t="n">
        <f aca="false">K299/$K$22</f>
        <v>0</v>
      </c>
      <c r="Q299" s="224" t="n">
        <f aca="false">RANK(P299,$P$218:$P$391)</f>
        <v>35</v>
      </c>
      <c r="R299" s="225" t="n">
        <f aca="false">L299/$L$22</f>
        <v>0</v>
      </c>
      <c r="S299" s="224" t="n">
        <f aca="false">RANK(R299,$R$218:$R$391)</f>
        <v>73</v>
      </c>
      <c r="U299" s="245" t="e">
        <f aca="false">VLOOKUP(D299,DVactu!$A$2:$D$198,4,0)</f>
        <v>#N/A</v>
      </c>
      <c r="V299" s="202" t="n">
        <f aca="false">IF(ISERROR(E299/$U299),0,E299/$U299)</f>
        <v>0</v>
      </c>
      <c r="W299" s="202" t="n">
        <f aca="false">IF(ISERROR(F299/$U299),0,F299/$U299)</f>
        <v>0</v>
      </c>
      <c r="X299" s="202" t="n">
        <f aca="false">IF(ISERROR(G299/$U299),0,G299/$U299)</f>
        <v>0</v>
      </c>
      <c r="Y299" s="202" t="n">
        <f aca="false">IF(ISERROR(H299/$U299),0,H299/$U299)</f>
        <v>0</v>
      </c>
      <c r="Z299" s="202" t="n">
        <f aca="false">IF(ISERROR(I299/$U299),0,I299/$U299)</f>
        <v>0</v>
      </c>
      <c r="AA299" s="202" t="n">
        <f aca="false">IF(ISERROR(J299/$U299),0,J299/$U299)</f>
        <v>0</v>
      </c>
      <c r="AB299" s="199" t="n">
        <f aca="false">SUM(V299:AA299)</f>
        <v>0</v>
      </c>
      <c r="AC299" s="202" t="n">
        <f aca="false">IF(ISERROR(L299/$U299),0,L299/$U299)</f>
        <v>0</v>
      </c>
    </row>
    <row r="300" customFormat="false" ht="19.4" hidden="false" customHeight="false" outlineLevel="0" collapsed="false">
      <c r="A300" s="195" t="s">
        <v>485</v>
      </c>
      <c r="B300" s="116" t="s">
        <v>142</v>
      </c>
      <c r="C300" s="196" t="s">
        <v>637</v>
      </c>
      <c r="D300" s="244" t="s">
        <v>638</v>
      </c>
      <c r="E300" s="198" t="n">
        <v>0</v>
      </c>
      <c r="F300" s="198" t="n">
        <v>0</v>
      </c>
      <c r="G300" s="198" t="n">
        <v>0</v>
      </c>
      <c r="H300" s="198" t="n">
        <v>0</v>
      </c>
      <c r="I300" s="198" t="n">
        <v>0</v>
      </c>
      <c r="J300" s="198" t="n">
        <v>0</v>
      </c>
      <c r="K300" s="199" t="n">
        <f aca="false">SUM(E300:J300)</f>
        <v>0</v>
      </c>
      <c r="L300" s="198" t="n">
        <v>0</v>
      </c>
      <c r="M300" s="29"/>
      <c r="P300" s="223" t="n">
        <f aca="false">K300/$K$22</f>
        <v>0</v>
      </c>
      <c r="Q300" s="224" t="n">
        <f aca="false">RANK(P300,$P$218:$P$391)</f>
        <v>35</v>
      </c>
      <c r="R300" s="225" t="n">
        <f aca="false">L300/$L$22</f>
        <v>0</v>
      </c>
      <c r="S300" s="224" t="n">
        <f aca="false">RANK(R300,$R$218:$R$391)</f>
        <v>73</v>
      </c>
      <c r="U300" s="245" t="e">
        <f aca="false">VLOOKUP(D300,DVactu!$A$2:$D$198,4,0)</f>
        <v>#N/A</v>
      </c>
      <c r="V300" s="202" t="n">
        <f aca="false">IF(ISERROR(E300/$U300),0,E300/$U300)</f>
        <v>0</v>
      </c>
      <c r="W300" s="202" t="n">
        <f aca="false">IF(ISERROR(F300/$U300),0,F300/$U300)</f>
        <v>0</v>
      </c>
      <c r="X300" s="202" t="n">
        <f aca="false">IF(ISERROR(G300/$U300),0,G300/$U300)</f>
        <v>0</v>
      </c>
      <c r="Y300" s="202" t="n">
        <f aca="false">IF(ISERROR(H300/$U300),0,H300/$U300)</f>
        <v>0</v>
      </c>
      <c r="Z300" s="202" t="n">
        <f aca="false">IF(ISERROR(I300/$U300),0,I300/$U300)</f>
        <v>0</v>
      </c>
      <c r="AA300" s="202" t="n">
        <f aca="false">IF(ISERROR(J300/$U300),0,J300/$U300)</f>
        <v>0</v>
      </c>
      <c r="AB300" s="199" t="n">
        <f aca="false">SUM(V300:AA300)</f>
        <v>0</v>
      </c>
      <c r="AC300" s="202" t="n">
        <f aca="false">IF(ISERROR(L300/$U300),0,L300/$U300)</f>
        <v>0</v>
      </c>
    </row>
    <row r="301" customFormat="false" ht="19.4" hidden="false" customHeight="false" outlineLevel="0" collapsed="false">
      <c r="A301" s="195" t="s">
        <v>485</v>
      </c>
      <c r="B301" s="116" t="s">
        <v>142</v>
      </c>
      <c r="C301" s="196" t="s">
        <v>639</v>
      </c>
      <c r="D301" s="244" t="s">
        <v>640</v>
      </c>
      <c r="E301" s="198" t="n">
        <v>0</v>
      </c>
      <c r="F301" s="198" t="n">
        <v>0</v>
      </c>
      <c r="G301" s="198" t="n">
        <v>0</v>
      </c>
      <c r="H301" s="198" t="n">
        <v>0</v>
      </c>
      <c r="I301" s="198" t="n">
        <v>0</v>
      </c>
      <c r="J301" s="198" t="n">
        <v>0</v>
      </c>
      <c r="K301" s="199" t="n">
        <f aca="false">SUM(E301:J301)</f>
        <v>0</v>
      </c>
      <c r="L301" s="198" t="n">
        <v>0</v>
      </c>
      <c r="M301" s="29"/>
      <c r="P301" s="223" t="n">
        <f aca="false">K301/$K$22</f>
        <v>0</v>
      </c>
      <c r="Q301" s="224" t="n">
        <f aca="false">RANK(P301,$P$218:$P$391)</f>
        <v>35</v>
      </c>
      <c r="R301" s="225" t="n">
        <f aca="false">L301/$L$22</f>
        <v>0</v>
      </c>
      <c r="S301" s="224" t="n">
        <f aca="false">RANK(R301,$R$218:$R$391)</f>
        <v>73</v>
      </c>
      <c r="U301" s="245" t="e">
        <f aca="false">VLOOKUP(D301,DVactu!$A$2:$D$198,4,0)</f>
        <v>#N/A</v>
      </c>
      <c r="V301" s="202" t="n">
        <f aca="false">IF(ISERROR(E301/$U301),0,E301/$U301)</f>
        <v>0</v>
      </c>
      <c r="W301" s="202" t="n">
        <f aca="false">IF(ISERROR(F301/$U301),0,F301/$U301)</f>
        <v>0</v>
      </c>
      <c r="X301" s="202" t="n">
        <f aca="false">IF(ISERROR(G301/$U301),0,G301/$U301)</f>
        <v>0</v>
      </c>
      <c r="Y301" s="202" t="n">
        <f aca="false">IF(ISERROR(H301/$U301),0,H301/$U301)</f>
        <v>0</v>
      </c>
      <c r="Z301" s="202" t="n">
        <f aca="false">IF(ISERROR(I301/$U301),0,I301/$U301)</f>
        <v>0</v>
      </c>
      <c r="AA301" s="202" t="n">
        <f aca="false">IF(ISERROR(J301/$U301),0,J301/$U301)</f>
        <v>0</v>
      </c>
      <c r="AB301" s="199" t="n">
        <f aca="false">SUM(V301:AA301)</f>
        <v>0</v>
      </c>
      <c r="AC301" s="202" t="n">
        <f aca="false">IF(ISERROR(L301/$U301),0,L301/$U301)</f>
        <v>0</v>
      </c>
    </row>
    <row r="302" customFormat="false" ht="12.8" hidden="false" customHeight="false" outlineLevel="0" collapsed="false">
      <c r="A302" s="195" t="s">
        <v>485</v>
      </c>
      <c r="B302" s="116" t="s">
        <v>142</v>
      </c>
      <c r="C302" s="196" t="s">
        <v>373</v>
      </c>
      <c r="D302" s="244" t="s">
        <v>641</v>
      </c>
      <c r="E302" s="198" t="n">
        <v>0</v>
      </c>
      <c r="F302" s="198" t="n">
        <v>0</v>
      </c>
      <c r="G302" s="198" t="n">
        <v>0</v>
      </c>
      <c r="H302" s="198" t="n">
        <v>0</v>
      </c>
      <c r="I302" s="198" t="n">
        <v>0</v>
      </c>
      <c r="J302" s="198" t="n">
        <v>0</v>
      </c>
      <c r="K302" s="199" t="n">
        <f aca="false">SUM(E302:J302)</f>
        <v>0</v>
      </c>
      <c r="L302" s="198" t="n">
        <v>9051813.57</v>
      </c>
      <c r="M302" s="29"/>
      <c r="P302" s="223" t="n">
        <f aca="false">K302/$K$22</f>
        <v>0</v>
      </c>
      <c r="Q302" s="224" t="n">
        <f aca="false">RANK(P302,$P$218:$P$391)</f>
        <v>35</v>
      </c>
      <c r="R302" s="225" t="n">
        <f aca="false">L302/$L$22</f>
        <v>0.000846210887882922</v>
      </c>
      <c r="S302" s="224" t="n">
        <f aca="false">RANK(R302,$R$218:$R$391)</f>
        <v>43</v>
      </c>
      <c r="U302" s="245" t="e">
        <f aca="false">VLOOKUP(D302,DVactu!$A$2:$D$198,4,0)</f>
        <v>#N/A</v>
      </c>
      <c r="V302" s="202" t="n">
        <f aca="false">IF(ISERROR(E302/$U302),0,E302/$U302)</f>
        <v>0</v>
      </c>
      <c r="W302" s="202" t="n">
        <f aca="false">IF(ISERROR(F302/$U302),0,F302/$U302)</f>
        <v>0</v>
      </c>
      <c r="X302" s="202" t="n">
        <f aca="false">IF(ISERROR(G302/$U302),0,G302/$U302)</f>
        <v>0</v>
      </c>
      <c r="Y302" s="202" t="n">
        <f aca="false">IF(ISERROR(H302/$U302),0,H302/$U302)</f>
        <v>0</v>
      </c>
      <c r="Z302" s="202" t="n">
        <f aca="false">IF(ISERROR(I302/$U302),0,I302/$U302)</f>
        <v>0</v>
      </c>
      <c r="AA302" s="202" t="n">
        <f aca="false">IF(ISERROR(J302/$U302),0,J302/$U302)</f>
        <v>0</v>
      </c>
      <c r="AB302" s="199" t="n">
        <f aca="false">SUM(V302:AA302)</f>
        <v>0</v>
      </c>
      <c r="AC302" s="202" t="n">
        <f aca="false">IF(ISERROR(L302/$U302),0,L302/$U302)</f>
        <v>0</v>
      </c>
    </row>
    <row r="303" customFormat="false" ht="19.4" hidden="false" customHeight="false" outlineLevel="0" collapsed="false">
      <c r="A303" s="195" t="s">
        <v>485</v>
      </c>
      <c r="B303" s="116" t="s">
        <v>142</v>
      </c>
      <c r="C303" s="196" t="s">
        <v>642</v>
      </c>
      <c r="D303" s="244" t="s">
        <v>643</v>
      </c>
      <c r="E303" s="198" t="n">
        <v>0</v>
      </c>
      <c r="F303" s="198" t="n">
        <v>0</v>
      </c>
      <c r="G303" s="198" t="n">
        <v>0</v>
      </c>
      <c r="H303" s="198" t="n">
        <v>0</v>
      </c>
      <c r="I303" s="198" t="n">
        <v>0</v>
      </c>
      <c r="J303" s="198" t="n">
        <v>0</v>
      </c>
      <c r="K303" s="199" t="n">
        <f aca="false">SUM(E303:J303)</f>
        <v>0</v>
      </c>
      <c r="L303" s="198" t="n">
        <v>0</v>
      </c>
      <c r="M303" s="29"/>
      <c r="P303" s="223" t="n">
        <f aca="false">K303/$K$22</f>
        <v>0</v>
      </c>
      <c r="Q303" s="224" t="n">
        <f aca="false">RANK(P303,$P$218:$P$391)</f>
        <v>35</v>
      </c>
      <c r="R303" s="225" t="n">
        <f aca="false">L303/$L$22</f>
        <v>0</v>
      </c>
      <c r="S303" s="224" t="n">
        <f aca="false">RANK(R303,$R$218:$R$391)</f>
        <v>73</v>
      </c>
      <c r="U303" s="245" t="e">
        <f aca="false">VLOOKUP(D303,DVactu!$A$2:$D$198,4,0)</f>
        <v>#N/A</v>
      </c>
      <c r="V303" s="202" t="n">
        <f aca="false">IF(ISERROR(E303/$U303),0,E303/$U303)</f>
        <v>0</v>
      </c>
      <c r="W303" s="202" t="n">
        <f aca="false">IF(ISERROR(F303/$U303),0,F303/$U303)</f>
        <v>0</v>
      </c>
      <c r="X303" s="202" t="n">
        <f aca="false">IF(ISERROR(G303/$U303),0,G303/$U303)</f>
        <v>0</v>
      </c>
      <c r="Y303" s="202" t="n">
        <f aca="false">IF(ISERROR(H303/$U303),0,H303/$U303)</f>
        <v>0</v>
      </c>
      <c r="Z303" s="202" t="n">
        <f aca="false">IF(ISERROR(I303/$U303),0,I303/$U303)</f>
        <v>0</v>
      </c>
      <c r="AA303" s="202" t="n">
        <f aca="false">IF(ISERROR(J303/$U303),0,J303/$U303)</f>
        <v>0</v>
      </c>
      <c r="AB303" s="199" t="n">
        <f aca="false">SUM(V303:AA303)</f>
        <v>0</v>
      </c>
      <c r="AC303" s="202" t="n">
        <f aca="false">IF(ISERROR(L303/$U303),0,L303/$U303)</f>
        <v>0</v>
      </c>
    </row>
    <row r="304" customFormat="false" ht="29.1" hidden="false" customHeight="false" outlineLevel="0" collapsed="false">
      <c r="A304" s="195" t="s">
        <v>485</v>
      </c>
      <c r="B304" s="116" t="s">
        <v>142</v>
      </c>
      <c r="C304" s="196" t="s">
        <v>644</v>
      </c>
      <c r="D304" s="244" t="s">
        <v>645</v>
      </c>
      <c r="E304" s="198" t="n">
        <v>0</v>
      </c>
      <c r="F304" s="198" t="n">
        <v>0</v>
      </c>
      <c r="G304" s="198" t="n">
        <v>0</v>
      </c>
      <c r="H304" s="198" t="n">
        <v>0</v>
      </c>
      <c r="I304" s="198" t="n">
        <v>0</v>
      </c>
      <c r="J304" s="198" t="n">
        <v>0</v>
      </c>
      <c r="K304" s="199" t="n">
        <f aca="false">SUM(E304:J304)</f>
        <v>0</v>
      </c>
      <c r="L304" s="198" t="n">
        <v>0</v>
      </c>
      <c r="M304" s="29"/>
      <c r="P304" s="223" t="n">
        <f aca="false">K304/$K$22</f>
        <v>0</v>
      </c>
      <c r="Q304" s="224" t="n">
        <f aca="false">RANK(P304,$P$218:$P$391)</f>
        <v>35</v>
      </c>
      <c r="R304" s="225" t="n">
        <f aca="false">L304/$L$22</f>
        <v>0</v>
      </c>
      <c r="S304" s="224" t="n">
        <f aca="false">RANK(R304,$R$218:$R$391)</f>
        <v>73</v>
      </c>
      <c r="U304" s="245" t="e">
        <f aca="false">VLOOKUP(D304,DVactu!$A$2:$D$198,4,0)</f>
        <v>#N/A</v>
      </c>
      <c r="V304" s="202" t="n">
        <f aca="false">IF(ISERROR(E304/$U304),0,E304/$U304)</f>
        <v>0</v>
      </c>
      <c r="W304" s="202" t="n">
        <f aca="false">IF(ISERROR(F304/$U304),0,F304/$U304)</f>
        <v>0</v>
      </c>
      <c r="X304" s="202" t="n">
        <f aca="false">IF(ISERROR(G304/$U304),0,G304/$U304)</f>
        <v>0</v>
      </c>
      <c r="Y304" s="202" t="n">
        <f aca="false">IF(ISERROR(H304/$U304),0,H304/$U304)</f>
        <v>0</v>
      </c>
      <c r="Z304" s="202" t="n">
        <f aca="false">IF(ISERROR(I304/$U304),0,I304/$U304)</f>
        <v>0</v>
      </c>
      <c r="AA304" s="202" t="n">
        <f aca="false">IF(ISERROR(J304/$U304),0,J304/$U304)</f>
        <v>0</v>
      </c>
      <c r="AB304" s="199" t="n">
        <f aca="false">SUM(V304:AA304)</f>
        <v>0</v>
      </c>
      <c r="AC304" s="202" t="n">
        <f aca="false">IF(ISERROR(L304/$U304),0,L304/$U304)</f>
        <v>0</v>
      </c>
    </row>
    <row r="305" customFormat="false" ht="19.4" hidden="false" customHeight="false" outlineLevel="0" collapsed="false">
      <c r="A305" s="195" t="s">
        <v>485</v>
      </c>
      <c r="B305" s="116" t="s">
        <v>142</v>
      </c>
      <c r="C305" s="196" t="s">
        <v>646</v>
      </c>
      <c r="D305" s="244" t="s">
        <v>647</v>
      </c>
      <c r="E305" s="198" t="n">
        <v>0</v>
      </c>
      <c r="F305" s="198" t="n">
        <v>0</v>
      </c>
      <c r="G305" s="198" t="n">
        <v>0</v>
      </c>
      <c r="H305" s="198" t="n">
        <v>0</v>
      </c>
      <c r="I305" s="198" t="n">
        <v>0</v>
      </c>
      <c r="J305" s="198" t="n">
        <v>0</v>
      </c>
      <c r="K305" s="199" t="n">
        <f aca="false">SUM(E305:J305)</f>
        <v>0</v>
      </c>
      <c r="L305" s="198" t="n">
        <v>0</v>
      </c>
      <c r="M305" s="29"/>
      <c r="P305" s="223" t="n">
        <f aca="false">K305/$K$22</f>
        <v>0</v>
      </c>
      <c r="Q305" s="224" t="n">
        <f aca="false">RANK(P305,$P$218:$P$391)</f>
        <v>35</v>
      </c>
      <c r="R305" s="225" t="n">
        <f aca="false">L305/$L$22</f>
        <v>0</v>
      </c>
      <c r="S305" s="224" t="n">
        <f aca="false">RANK(R305,$R$218:$R$391)</f>
        <v>73</v>
      </c>
      <c r="U305" s="245" t="e">
        <f aca="false">VLOOKUP(D305,DVactu!$A$2:$D$198,4,0)</f>
        <v>#N/A</v>
      </c>
      <c r="V305" s="202" t="n">
        <f aca="false">IF(ISERROR(E305/$U305),0,E305/$U305)</f>
        <v>0</v>
      </c>
      <c r="W305" s="202" t="n">
        <f aca="false">IF(ISERROR(F305/$U305),0,F305/$U305)</f>
        <v>0</v>
      </c>
      <c r="X305" s="202" t="n">
        <f aca="false">IF(ISERROR(G305/$U305),0,G305/$U305)</f>
        <v>0</v>
      </c>
      <c r="Y305" s="202" t="n">
        <f aca="false">IF(ISERROR(H305/$U305),0,H305/$U305)</f>
        <v>0</v>
      </c>
      <c r="Z305" s="202" t="n">
        <f aca="false">IF(ISERROR(I305/$U305),0,I305/$U305)</f>
        <v>0</v>
      </c>
      <c r="AA305" s="202" t="n">
        <f aca="false">IF(ISERROR(J305/$U305),0,J305/$U305)</f>
        <v>0</v>
      </c>
      <c r="AB305" s="199" t="n">
        <f aca="false">SUM(V305:AA305)</f>
        <v>0</v>
      </c>
      <c r="AC305" s="202" t="n">
        <f aca="false">IF(ISERROR(L305/$U305),0,L305/$U305)</f>
        <v>0</v>
      </c>
    </row>
    <row r="306" customFormat="false" ht="19.4" hidden="false" customHeight="false" outlineLevel="0" collapsed="false">
      <c r="A306" s="195" t="s">
        <v>485</v>
      </c>
      <c r="B306" s="116" t="s">
        <v>142</v>
      </c>
      <c r="C306" s="196" t="s">
        <v>648</v>
      </c>
      <c r="D306" s="244" t="s">
        <v>649</v>
      </c>
      <c r="E306" s="198" t="n">
        <v>0</v>
      </c>
      <c r="F306" s="198" t="n">
        <v>0</v>
      </c>
      <c r="G306" s="198" t="n">
        <v>0</v>
      </c>
      <c r="H306" s="198" t="n">
        <v>0</v>
      </c>
      <c r="I306" s="198" t="n">
        <v>0</v>
      </c>
      <c r="J306" s="198" t="n">
        <v>0</v>
      </c>
      <c r="K306" s="199" t="n">
        <f aca="false">SUM(E306:J306)</f>
        <v>0</v>
      </c>
      <c r="L306" s="198" t="n">
        <v>0</v>
      </c>
      <c r="M306" s="29"/>
      <c r="P306" s="223" t="n">
        <f aca="false">K306/$K$22</f>
        <v>0</v>
      </c>
      <c r="Q306" s="224" t="n">
        <f aca="false">RANK(P306,$P$218:$P$391)</f>
        <v>35</v>
      </c>
      <c r="R306" s="225" t="n">
        <f aca="false">L306/$L$22</f>
        <v>0</v>
      </c>
      <c r="S306" s="224" t="n">
        <f aca="false">RANK(R306,$R$218:$R$391)</f>
        <v>73</v>
      </c>
      <c r="U306" s="245" t="e">
        <f aca="false">VLOOKUP(D306,DVactu!$A$2:$D$198,4,0)</f>
        <v>#N/A</v>
      </c>
      <c r="V306" s="202" t="n">
        <f aca="false">IF(ISERROR(E306/$U306),0,E306/$U306)</f>
        <v>0</v>
      </c>
      <c r="W306" s="202" t="n">
        <f aca="false">IF(ISERROR(F306/$U306),0,F306/$U306)</f>
        <v>0</v>
      </c>
      <c r="X306" s="202" t="n">
        <f aca="false">IF(ISERROR(G306/$U306),0,G306/$U306)</f>
        <v>0</v>
      </c>
      <c r="Y306" s="202" t="n">
        <f aca="false">IF(ISERROR(H306/$U306),0,H306/$U306)</f>
        <v>0</v>
      </c>
      <c r="Z306" s="202" t="n">
        <f aca="false">IF(ISERROR(I306/$U306),0,I306/$U306)</f>
        <v>0</v>
      </c>
      <c r="AA306" s="202" t="n">
        <f aca="false">IF(ISERROR(J306/$U306),0,J306/$U306)</f>
        <v>0</v>
      </c>
      <c r="AB306" s="199" t="n">
        <f aca="false">SUM(V306:AA306)</f>
        <v>0</v>
      </c>
      <c r="AC306" s="202" t="n">
        <f aca="false">IF(ISERROR(L306/$U306),0,L306/$U306)</f>
        <v>0</v>
      </c>
    </row>
    <row r="307" customFormat="false" ht="12.8" hidden="false" customHeight="false" outlineLevel="0" collapsed="false">
      <c r="A307" s="195" t="s">
        <v>485</v>
      </c>
      <c r="B307" s="116" t="s">
        <v>142</v>
      </c>
      <c r="C307" s="196" t="s">
        <v>350</v>
      </c>
      <c r="D307" s="244" t="s">
        <v>650</v>
      </c>
      <c r="E307" s="198" t="n">
        <v>0</v>
      </c>
      <c r="F307" s="198" t="n">
        <v>0</v>
      </c>
      <c r="G307" s="198" t="n">
        <v>0</v>
      </c>
      <c r="H307" s="198" t="n">
        <v>0</v>
      </c>
      <c r="I307" s="198" t="n">
        <v>0</v>
      </c>
      <c r="J307" s="198" t="n">
        <v>0</v>
      </c>
      <c r="K307" s="199" t="n">
        <f aca="false">SUM(E307:J307)</f>
        <v>0</v>
      </c>
      <c r="L307" s="198" t="n">
        <v>0</v>
      </c>
      <c r="M307" s="29"/>
      <c r="P307" s="223" t="n">
        <f aca="false">K307/$K$22</f>
        <v>0</v>
      </c>
      <c r="Q307" s="224" t="n">
        <f aca="false">RANK(P307,$P$218:$P$391)</f>
        <v>35</v>
      </c>
      <c r="R307" s="225" t="n">
        <f aca="false">L307/$L$22</f>
        <v>0</v>
      </c>
      <c r="S307" s="224" t="n">
        <f aca="false">RANK(R307,$R$218:$R$391)</f>
        <v>73</v>
      </c>
      <c r="U307" s="245" t="e">
        <f aca="false">VLOOKUP(D307,DVactu!$A$2:$D$198,4,0)</f>
        <v>#N/A</v>
      </c>
      <c r="V307" s="202" t="n">
        <f aca="false">IF(ISERROR(E307/$U307),0,E307/$U307)</f>
        <v>0</v>
      </c>
      <c r="W307" s="202" t="n">
        <f aca="false">IF(ISERROR(F307/$U307),0,F307/$U307)</f>
        <v>0</v>
      </c>
      <c r="X307" s="202" t="n">
        <f aca="false">IF(ISERROR(G307/$U307),0,G307/$U307)</f>
        <v>0</v>
      </c>
      <c r="Y307" s="202" t="n">
        <f aca="false">IF(ISERROR(H307/$U307),0,H307/$U307)</f>
        <v>0</v>
      </c>
      <c r="Z307" s="202" t="n">
        <f aca="false">IF(ISERROR(I307/$U307),0,I307/$U307)</f>
        <v>0</v>
      </c>
      <c r="AA307" s="202" t="n">
        <f aca="false">IF(ISERROR(J307/$U307),0,J307/$U307)</f>
        <v>0</v>
      </c>
      <c r="AB307" s="199" t="n">
        <f aca="false">SUM(V307:AA307)</f>
        <v>0</v>
      </c>
      <c r="AC307" s="202" t="n">
        <f aca="false">IF(ISERROR(L307/$U307),0,L307/$U307)</f>
        <v>0</v>
      </c>
    </row>
    <row r="308" customFormat="false" ht="12.8" hidden="false" customHeight="false" outlineLevel="0" collapsed="false">
      <c r="A308" s="195" t="s">
        <v>485</v>
      </c>
      <c r="B308" s="116" t="s">
        <v>142</v>
      </c>
      <c r="C308" s="196" t="s">
        <v>326</v>
      </c>
      <c r="D308" s="244" t="s">
        <v>651</v>
      </c>
      <c r="E308" s="198" t="n">
        <v>0</v>
      </c>
      <c r="F308" s="198" t="n">
        <v>0</v>
      </c>
      <c r="G308" s="198" t="n">
        <v>0</v>
      </c>
      <c r="H308" s="198" t="n">
        <v>0</v>
      </c>
      <c r="I308" s="198" t="n">
        <v>0</v>
      </c>
      <c r="J308" s="198" t="n">
        <v>0</v>
      </c>
      <c r="K308" s="199" t="n">
        <f aca="false">SUM(E308:J308)</f>
        <v>0</v>
      </c>
      <c r="L308" s="198" t="n">
        <v>0</v>
      </c>
      <c r="M308" s="29"/>
      <c r="P308" s="223" t="n">
        <f aca="false">K308/$K$22</f>
        <v>0</v>
      </c>
      <c r="Q308" s="224" t="n">
        <f aca="false">RANK(P308,$P$218:$P$391)</f>
        <v>35</v>
      </c>
      <c r="R308" s="225" t="n">
        <f aca="false">L308/$L$22</f>
        <v>0</v>
      </c>
      <c r="S308" s="224" t="n">
        <f aca="false">RANK(R308,$R$218:$R$391)</f>
        <v>73</v>
      </c>
      <c r="U308" s="245" t="n">
        <f aca="false">VLOOKUP(D309,DVactu!$A$2:$D$198,4,0)</f>
        <v>15.0291599470843</v>
      </c>
      <c r="V308" s="202" t="n">
        <f aca="false">IF(ISERROR(E308/$U308),0,E308/$U308)</f>
        <v>0</v>
      </c>
      <c r="W308" s="202" t="n">
        <f aca="false">IF(ISERROR(F308/$U308),0,F308/$U308)</f>
        <v>0</v>
      </c>
      <c r="X308" s="202" t="n">
        <f aca="false">IF(ISERROR(G308/$U308),0,G308/$U308)</f>
        <v>0</v>
      </c>
      <c r="Y308" s="202" t="n">
        <f aca="false">IF(ISERROR(H308/$U308),0,H308/$U308)</f>
        <v>0</v>
      </c>
      <c r="Z308" s="202" t="n">
        <f aca="false">IF(ISERROR(I308/$U308),0,I308/$U308)</f>
        <v>0</v>
      </c>
      <c r="AA308" s="202" t="n">
        <f aca="false">IF(ISERROR(J308/$U308),0,J308/$U308)</f>
        <v>0</v>
      </c>
      <c r="AB308" s="199" t="n">
        <f aca="false">SUM(V308:AA308)</f>
        <v>0</v>
      </c>
      <c r="AC308" s="202" t="n">
        <f aca="false">IF(ISERROR(L308/$U308),0,L308/$U308)</f>
        <v>0</v>
      </c>
    </row>
    <row r="309" customFormat="false" ht="12.8" hidden="false" customHeight="false" outlineLevel="0" collapsed="false">
      <c r="A309" s="195" t="s">
        <v>485</v>
      </c>
      <c r="B309" s="116" t="s">
        <v>142</v>
      </c>
      <c r="C309" s="196" t="s">
        <v>321</v>
      </c>
      <c r="D309" s="244" t="s">
        <v>652</v>
      </c>
      <c r="E309" s="198" t="n">
        <v>0</v>
      </c>
      <c r="F309" s="198" t="n">
        <v>277200</v>
      </c>
      <c r="G309" s="198" t="n">
        <v>26716946</v>
      </c>
      <c r="H309" s="198" t="n">
        <v>1548176</v>
      </c>
      <c r="I309" s="198" t="n">
        <v>6834857</v>
      </c>
      <c r="J309" s="198" t="n">
        <v>552500</v>
      </c>
      <c r="K309" s="199" t="n">
        <f aca="false">SUM(E309:J309)</f>
        <v>35929679</v>
      </c>
      <c r="L309" s="198" t="n">
        <v>518794380.47</v>
      </c>
      <c r="M309" s="29"/>
      <c r="P309" s="223" t="n">
        <f aca="false">K309/$K$22</f>
        <v>0.0440764926103144</v>
      </c>
      <c r="Q309" s="224" t="n">
        <f aca="false">RANK(P309,$P$218:$P$391)</f>
        <v>7</v>
      </c>
      <c r="R309" s="225" t="n">
        <f aca="false">L309/$L$22</f>
        <v>0.048499612804795</v>
      </c>
      <c r="S309" s="224" t="n">
        <f aca="false">RANK(R309,$R$218:$R$391)</f>
        <v>8</v>
      </c>
      <c r="U309" s="245" t="n">
        <f aca="false">VLOOKUP(D309,DVactu!$A$2:$D$198,4,0)</f>
        <v>15.0291599470843</v>
      </c>
      <c r="V309" s="202" t="n">
        <f aca="false">IF(ISERROR(E309/$U309),0,E309/$U309)</f>
        <v>0</v>
      </c>
      <c r="W309" s="202" t="n">
        <f aca="false">IF(ISERROR(F309/$U309),0,F309/$U309)</f>
        <v>18444.1446478702</v>
      </c>
      <c r="X309" s="202" t="n">
        <f aca="false">IF(ISERROR(G309/$U309),0,G309/$U309)</f>
        <v>1777673.94146225</v>
      </c>
      <c r="Y309" s="202" t="n">
        <f aca="false">IF(ISERROR(H309/$U309),0,H309/$U309)</f>
        <v>103011.479380812</v>
      </c>
      <c r="Z309" s="202" t="n">
        <f aca="false">IF(ISERROR(I309/$U309),0,I309/$U309)</f>
        <v>454773.056116552</v>
      </c>
      <c r="AA309" s="202" t="n">
        <f aca="false">IF(ISERROR(J309/$U309),0,J309/$U309)</f>
        <v>36761.8683908668</v>
      </c>
      <c r="AB309" s="199" t="n">
        <f aca="false">SUM(V309:AA309)</f>
        <v>2390664.48999836</v>
      </c>
      <c r="AC309" s="202" t="n">
        <f aca="false">IF(ISERROR(L309/$U309),0,L309/$U309)</f>
        <v>34519186.8538632</v>
      </c>
    </row>
    <row r="310" customFormat="false" ht="12.8" hidden="false" customHeight="false" outlineLevel="0" collapsed="false">
      <c r="A310" s="246" t="s">
        <v>485</v>
      </c>
      <c r="B310" s="247" t="s">
        <v>142</v>
      </c>
      <c r="C310" s="247" t="s">
        <v>341</v>
      </c>
      <c r="D310" s="248" t="s">
        <v>653</v>
      </c>
      <c r="E310" s="198" t="n">
        <v>0</v>
      </c>
      <c r="F310" s="198" t="n">
        <v>0</v>
      </c>
      <c r="G310" s="198" t="n">
        <v>0</v>
      </c>
      <c r="H310" s="198" t="n">
        <v>0</v>
      </c>
      <c r="I310" s="198" t="n">
        <v>0</v>
      </c>
      <c r="J310" s="198" t="n">
        <v>0</v>
      </c>
      <c r="K310" s="249" t="n">
        <f aca="false">SUM(E310:J310)</f>
        <v>0</v>
      </c>
      <c r="L310" s="198" t="n">
        <v>823455.92</v>
      </c>
      <c r="M310" s="261" t="n">
        <f aca="false">K310*$O$15/1000</f>
        <v>0</v>
      </c>
      <c r="P310" s="253" t="n">
        <f aca="false">K310/$K$22</f>
        <v>0</v>
      </c>
      <c r="Q310" s="254" t="n">
        <f aca="false">RANK(P310,$P$218:$P$391)</f>
        <v>35</v>
      </c>
      <c r="R310" s="223" t="n">
        <f aca="false">L310/$L$22</f>
        <v>7.69809673837161E-005</v>
      </c>
      <c r="S310" s="254" t="n">
        <f aca="false">RANK(R310,$R$218:$R$391)</f>
        <v>63</v>
      </c>
      <c r="U310" s="245" t="n">
        <f aca="false">VLOOKUP(D310,DVactu!$A$2:$D$198,4,0)</f>
        <v>22.3414720013358</v>
      </c>
      <c r="V310" s="202" t="n">
        <f aca="false">IF(ISERROR(E310/$U310),0,E310/$U310)</f>
        <v>0</v>
      </c>
      <c r="W310" s="202" t="n">
        <f aca="false">IF(ISERROR(F310/$U310),0,F310/$U310)</f>
        <v>0</v>
      </c>
      <c r="X310" s="202" t="n">
        <f aca="false">IF(ISERROR(G310/$U310),0,G310/$U310)</f>
        <v>0</v>
      </c>
      <c r="Y310" s="202" t="n">
        <f aca="false">IF(ISERROR(H310/$U310),0,H310/$U310)</f>
        <v>0</v>
      </c>
      <c r="Z310" s="202" t="n">
        <f aca="false">IF(ISERROR(I310/$U310),0,I310/$U310)</f>
        <v>0</v>
      </c>
      <c r="AA310" s="202" t="n">
        <f aca="false">IF(ISERROR(J310/$U310),0,J310/$U310)</f>
        <v>0</v>
      </c>
      <c r="AB310" s="249" t="n">
        <f aca="false">SUM(V310:AA310)</f>
        <v>0</v>
      </c>
      <c r="AC310" s="202" t="n">
        <f aca="false">IF(ISERROR(L310/$U310),0,L310/$U310)</f>
        <v>36857.7289782323</v>
      </c>
    </row>
    <row r="311" customFormat="false" ht="12.8" hidden="false" customHeight="false" outlineLevel="0" collapsed="false">
      <c r="A311" s="195" t="s">
        <v>485</v>
      </c>
      <c r="B311" s="116" t="s">
        <v>142</v>
      </c>
      <c r="C311" s="196" t="s">
        <v>343</v>
      </c>
      <c r="D311" s="244" t="s">
        <v>654</v>
      </c>
      <c r="E311" s="198" t="n">
        <v>0</v>
      </c>
      <c r="F311" s="198" t="n">
        <v>0</v>
      </c>
      <c r="G311" s="198" t="n">
        <v>262080</v>
      </c>
      <c r="H311" s="198" t="n">
        <v>0</v>
      </c>
      <c r="I311" s="198" t="n">
        <v>0</v>
      </c>
      <c r="J311" s="198" t="n">
        <v>0</v>
      </c>
      <c r="K311" s="199" t="n">
        <f aca="false">SUM(E311:J311)</f>
        <v>262080</v>
      </c>
      <c r="L311" s="198" t="n">
        <v>13210308.6</v>
      </c>
      <c r="M311" s="29"/>
      <c r="P311" s="223" t="n">
        <f aca="false">K311/$K$22</f>
        <v>0.000321504881335322</v>
      </c>
      <c r="Q311" s="224" t="n">
        <f aca="false">RANK(P311,$P$218:$P$391)</f>
        <v>29</v>
      </c>
      <c r="R311" s="225" t="n">
        <f aca="false">L311/$L$22</f>
        <v>0.00123496875882005</v>
      </c>
      <c r="S311" s="224" t="n">
        <f aca="false">RANK(R311,$R$218:$R$391)</f>
        <v>38</v>
      </c>
      <c r="U311" s="245" t="n">
        <f aca="false">VLOOKUP(D311,DVactu!$A$2:$D$198,4,0)</f>
        <v>14.1339393987664</v>
      </c>
      <c r="V311" s="202" t="n">
        <f aca="false">IF(ISERROR(E311/$U311),0,E311/$U311)</f>
        <v>0</v>
      </c>
      <c r="W311" s="202" t="n">
        <f aca="false">IF(ISERROR(F311/$U311),0,F311/$U311)</f>
        <v>0</v>
      </c>
      <c r="X311" s="202" t="n">
        <f aca="false">IF(ISERROR(G311/$U311),0,G311/$U311)</f>
        <v>18542.6010828145</v>
      </c>
      <c r="Y311" s="202" t="n">
        <f aca="false">IF(ISERROR(H311/$U311),0,H311/$U311)</f>
        <v>0</v>
      </c>
      <c r="Z311" s="202" t="n">
        <f aca="false">IF(ISERROR(I311/$U311),0,I311/$U311)</f>
        <v>0</v>
      </c>
      <c r="AA311" s="202" t="n">
        <f aca="false">IF(ISERROR(J311/$U311),0,J311/$U311)</f>
        <v>0</v>
      </c>
      <c r="AB311" s="199" t="n">
        <f aca="false">SUM(V311:AA311)</f>
        <v>18542.6010828145</v>
      </c>
      <c r="AC311" s="202" t="n">
        <f aca="false">IF(ISERROR(L311/$U311),0,L311/$U311)</f>
        <v>934651.56650898</v>
      </c>
    </row>
    <row r="312" customFormat="false" ht="19.4" hidden="false" customHeight="false" outlineLevel="0" collapsed="false">
      <c r="A312" s="195" t="s">
        <v>485</v>
      </c>
      <c r="B312" s="116" t="s">
        <v>142</v>
      </c>
      <c r="C312" s="196" t="s">
        <v>332</v>
      </c>
      <c r="D312" s="244" t="s">
        <v>655</v>
      </c>
      <c r="E312" s="198" t="n">
        <v>0</v>
      </c>
      <c r="F312" s="198" t="n">
        <v>0</v>
      </c>
      <c r="G312" s="198" t="n">
        <v>149760</v>
      </c>
      <c r="H312" s="198" t="n">
        <v>0</v>
      </c>
      <c r="I312" s="198" t="n">
        <v>0</v>
      </c>
      <c r="J312" s="198" t="n">
        <v>0</v>
      </c>
      <c r="K312" s="199" t="n">
        <f aca="false">SUM(E312:J312)</f>
        <v>149760</v>
      </c>
      <c r="L312" s="198" t="n">
        <v>1660825.51</v>
      </c>
      <c r="M312" s="29"/>
      <c r="P312" s="223" t="n">
        <f aca="false">K312/$K$22</f>
        <v>0.000183717075048755</v>
      </c>
      <c r="Q312" s="224" t="n">
        <f aca="false">RANK(P312,$P$218:$P$391)</f>
        <v>30</v>
      </c>
      <c r="R312" s="225" t="n">
        <f aca="false">L312/$L$22</f>
        <v>0.000155262657429621</v>
      </c>
      <c r="S312" s="224" t="n">
        <f aca="false">RANK(R312,$R$218:$R$391)</f>
        <v>53</v>
      </c>
      <c r="U312" s="245" t="n">
        <f aca="false">VLOOKUP(D312,DVactu!$A$2:$D$198,4,0)</f>
        <v>19.4111977610904</v>
      </c>
      <c r="V312" s="202" t="n">
        <f aca="false">IF(ISERROR(E312/$U312),0,E312/$U312)</f>
        <v>0</v>
      </c>
      <c r="W312" s="202" t="n">
        <f aca="false">IF(ISERROR(F312/$U312),0,F312/$U312)</f>
        <v>0</v>
      </c>
      <c r="X312" s="202" t="n">
        <f aca="false">IF(ISERROR(G312/$U312),0,G312/$U312)</f>
        <v>7715.13442102954</v>
      </c>
      <c r="Y312" s="202" t="n">
        <f aca="false">IF(ISERROR(H312/$U312),0,H312/$U312)</f>
        <v>0</v>
      </c>
      <c r="Z312" s="202" t="n">
        <f aca="false">IF(ISERROR(I312/$U312),0,I312/$U312)</f>
        <v>0</v>
      </c>
      <c r="AA312" s="202" t="n">
        <f aca="false">IF(ISERROR(J312/$U312),0,J312/$U312)</f>
        <v>0</v>
      </c>
      <c r="AB312" s="199" t="n">
        <f aca="false">SUM(V312:AA312)</f>
        <v>7715.13442102954</v>
      </c>
      <c r="AC312" s="202" t="n">
        <f aca="false">IF(ISERROR(L312/$U312),0,L312/$U312)</f>
        <v>85560.1766795201</v>
      </c>
    </row>
    <row r="313" customFormat="false" ht="12.8" hidden="false" customHeight="false" outlineLevel="0" collapsed="false">
      <c r="A313" s="195" t="s">
        <v>485</v>
      </c>
      <c r="B313" s="116" t="s">
        <v>142</v>
      </c>
      <c r="C313" s="196" t="s">
        <v>656</v>
      </c>
      <c r="D313" s="244" t="s">
        <v>657</v>
      </c>
      <c r="E313" s="198" t="n">
        <v>2798400</v>
      </c>
      <c r="F313" s="198" t="n">
        <v>12870000</v>
      </c>
      <c r="G313" s="198" t="n">
        <v>0</v>
      </c>
      <c r="H313" s="198" t="n">
        <v>0</v>
      </c>
      <c r="I313" s="198" t="n">
        <v>0</v>
      </c>
      <c r="J313" s="198" t="n">
        <v>0</v>
      </c>
      <c r="K313" s="199" t="n">
        <f aca="false">SUM(E313:J313)</f>
        <v>15668400</v>
      </c>
      <c r="L313" s="198" t="n">
        <v>222159260</v>
      </c>
      <c r="M313" s="29"/>
      <c r="P313" s="223" t="n">
        <f aca="false">K313/$K$22</f>
        <v>0.0192211045585865</v>
      </c>
      <c r="Q313" s="224" t="n">
        <f aca="false">RANK(P313,$P$218:$P$391)</f>
        <v>12</v>
      </c>
      <c r="R313" s="225" t="n">
        <f aca="false">L313/$L$22</f>
        <v>0.0207686098705204</v>
      </c>
      <c r="S313" s="224" t="n">
        <f aca="false">RANK(R313,$R$218:$R$391)</f>
        <v>16</v>
      </c>
      <c r="U313" s="245" t="n">
        <f aca="false">VLOOKUP(D313,DVactu!$A$2:$D$198,4,0)</f>
        <v>14.1339393987664</v>
      </c>
      <c r="V313" s="202" t="n">
        <f aca="false">IF(ISERROR(E313/$U313),0,E313/$U313)</f>
        <v>197991.509730418</v>
      </c>
      <c r="W313" s="202" t="n">
        <f aca="false">IF(ISERROR(F313/$U313),0,F313/$U313)</f>
        <v>910574.160316782</v>
      </c>
      <c r="X313" s="202" t="n">
        <f aca="false">IF(ISERROR(G313/$U313),0,G313/$U313)</f>
        <v>0</v>
      </c>
      <c r="Y313" s="202" t="n">
        <f aca="false">IF(ISERROR(H313/$U313),0,H313/$U313)</f>
        <v>0</v>
      </c>
      <c r="Z313" s="202" t="n">
        <f aca="false">IF(ISERROR(I313/$U313),0,I313/$U313)</f>
        <v>0</v>
      </c>
      <c r="AA313" s="202" t="n">
        <f aca="false">IF(ISERROR(J313/$U313),0,J313/$U313)</f>
        <v>0</v>
      </c>
      <c r="AB313" s="199" t="n">
        <f aca="false">SUM(V313:AA313)</f>
        <v>1108565.6700472</v>
      </c>
      <c r="AC313" s="202" t="n">
        <f aca="false">IF(ISERROR(L313/$U313),0,L313/$U313)</f>
        <v>15718141.5408778</v>
      </c>
    </row>
    <row r="314" customFormat="false" ht="19.4" hidden="false" customHeight="false" outlineLevel="0" collapsed="false">
      <c r="A314" s="195" t="s">
        <v>485</v>
      </c>
      <c r="B314" s="116" t="s">
        <v>142</v>
      </c>
      <c r="C314" s="196" t="s">
        <v>345</v>
      </c>
      <c r="D314" s="244" t="s">
        <v>658</v>
      </c>
      <c r="E314" s="198" t="n">
        <v>0</v>
      </c>
      <c r="F314" s="198" t="n">
        <v>0</v>
      </c>
      <c r="G314" s="198" t="n">
        <v>0</v>
      </c>
      <c r="H314" s="198" t="n">
        <v>0</v>
      </c>
      <c r="I314" s="198" t="n">
        <v>0</v>
      </c>
      <c r="J314" s="198" t="n">
        <v>0</v>
      </c>
      <c r="K314" s="199" t="n">
        <f aca="false">SUM(E314:J314)</f>
        <v>0</v>
      </c>
      <c r="L314" s="198" t="n">
        <v>1598296.13</v>
      </c>
      <c r="M314" s="29"/>
      <c r="P314" s="223" t="n">
        <f aca="false">K314/$K$22</f>
        <v>0</v>
      </c>
      <c r="Q314" s="224" t="n">
        <f aca="false">RANK(P314,$P$218:$P$391)</f>
        <v>35</v>
      </c>
      <c r="R314" s="225" t="n">
        <f aca="false">L314/$L$22</f>
        <v>0.000149417083859267</v>
      </c>
      <c r="S314" s="224" t="n">
        <f aca="false">RANK(R314,$R$218:$R$391)</f>
        <v>55</v>
      </c>
      <c r="U314" s="245" t="n">
        <f aca="false">VLOOKUP(D314,DVactu!$A$2:$D$198,4,0)</f>
        <v>9.7604767109183</v>
      </c>
      <c r="V314" s="202" t="n">
        <f aca="false">IF(ISERROR(E314/$U314),0,E314/$U314)</f>
        <v>0</v>
      </c>
      <c r="W314" s="202" t="n">
        <f aca="false">IF(ISERROR(F314/$U314),0,F314/$U314)</f>
        <v>0</v>
      </c>
      <c r="X314" s="202" t="n">
        <f aca="false">IF(ISERROR(G314/$U314),0,G314/$U314)</f>
        <v>0</v>
      </c>
      <c r="Y314" s="202" t="n">
        <f aca="false">IF(ISERROR(H314/$U314),0,H314/$U314)</f>
        <v>0</v>
      </c>
      <c r="Z314" s="202" t="n">
        <f aca="false">IF(ISERROR(I314/$U314),0,I314/$U314)</f>
        <v>0</v>
      </c>
      <c r="AA314" s="202" t="n">
        <f aca="false">IF(ISERROR(J314/$U314),0,J314/$U314)</f>
        <v>0</v>
      </c>
      <c r="AB314" s="199" t="n">
        <f aca="false">SUM(V314:AA314)</f>
        <v>0</v>
      </c>
      <c r="AC314" s="202" t="n">
        <f aca="false">IF(ISERROR(L314/$U314),0,L314/$U314)</f>
        <v>163751.851199246</v>
      </c>
    </row>
    <row r="315" customFormat="false" ht="12.8" hidden="false" customHeight="false" outlineLevel="0" collapsed="false">
      <c r="A315" s="195" t="s">
        <v>485</v>
      </c>
      <c r="B315" s="116" t="s">
        <v>142</v>
      </c>
      <c r="C315" s="196" t="s">
        <v>352</v>
      </c>
      <c r="D315" s="244" t="s">
        <v>659</v>
      </c>
      <c r="E315" s="198" t="n">
        <v>0</v>
      </c>
      <c r="F315" s="198" t="n">
        <v>0</v>
      </c>
      <c r="G315" s="198" t="n">
        <v>0</v>
      </c>
      <c r="H315" s="198" t="n">
        <v>0</v>
      </c>
      <c r="I315" s="198" t="n">
        <v>0</v>
      </c>
      <c r="J315" s="198" t="n">
        <v>0</v>
      </c>
      <c r="K315" s="199" t="n">
        <f aca="false">SUM(E315:J315)</f>
        <v>0</v>
      </c>
      <c r="L315" s="198" t="n">
        <v>17021012</v>
      </c>
      <c r="M315" s="29"/>
      <c r="P315" s="223" t="n">
        <f aca="false">K315/$K$22</f>
        <v>0</v>
      </c>
      <c r="Q315" s="224" t="n">
        <f aca="false">RANK(P315,$P$218:$P$391)</f>
        <v>35</v>
      </c>
      <c r="R315" s="225" t="n">
        <f aca="false">L315/$L$22</f>
        <v>0.00159121324868226</v>
      </c>
      <c r="S315" s="224" t="n">
        <f aca="false">RANK(R315,$R$218:$R$391)</f>
        <v>34</v>
      </c>
      <c r="U315" s="245" t="n">
        <f aca="false">VLOOKUP(D315,DVactu!$A$2:$D$198,4,0)</f>
        <v>11.5631229294548</v>
      </c>
      <c r="V315" s="202" t="n">
        <f aca="false">IF(ISERROR(E315/$U315),0,E315/$U315)</f>
        <v>0</v>
      </c>
      <c r="W315" s="202" t="n">
        <f aca="false">IF(ISERROR(F315/$U315),0,F315/$U315)</f>
        <v>0</v>
      </c>
      <c r="X315" s="202" t="n">
        <f aca="false">IF(ISERROR(G315/$U315),0,G315/$U315)</f>
        <v>0</v>
      </c>
      <c r="Y315" s="202" t="n">
        <f aca="false">IF(ISERROR(H315/$U315),0,H315/$U315)</f>
        <v>0</v>
      </c>
      <c r="Z315" s="202" t="n">
        <f aca="false">IF(ISERROR(I315/$U315),0,I315/$U315)</f>
        <v>0</v>
      </c>
      <c r="AA315" s="202" t="n">
        <f aca="false">IF(ISERROR(J315/$U315),0,J315/$U315)</f>
        <v>0</v>
      </c>
      <c r="AB315" s="199" t="n">
        <f aca="false">SUM(V315:AA315)</f>
        <v>0</v>
      </c>
      <c r="AC315" s="202" t="n">
        <f aca="false">IF(ISERROR(L315/$U315),0,L315/$U315)</f>
        <v>1472008.2199111</v>
      </c>
    </row>
    <row r="316" customFormat="false" ht="19.4" hidden="false" customHeight="false" outlineLevel="0" collapsed="false">
      <c r="A316" s="195" t="s">
        <v>485</v>
      </c>
      <c r="B316" s="116" t="s">
        <v>142</v>
      </c>
      <c r="C316" s="196" t="s">
        <v>660</v>
      </c>
      <c r="D316" s="244" t="s">
        <v>661</v>
      </c>
      <c r="E316" s="198" t="n">
        <v>0</v>
      </c>
      <c r="F316" s="198" t="n">
        <v>0</v>
      </c>
      <c r="G316" s="198" t="n">
        <v>0</v>
      </c>
      <c r="H316" s="198" t="n">
        <v>0</v>
      </c>
      <c r="I316" s="198" t="n">
        <v>0</v>
      </c>
      <c r="J316" s="198" t="n">
        <v>0</v>
      </c>
      <c r="K316" s="199" t="n">
        <f aca="false">SUM(E316:J316)</f>
        <v>0</v>
      </c>
      <c r="L316" s="198" t="n">
        <v>0</v>
      </c>
      <c r="M316" s="29"/>
      <c r="P316" s="223" t="n">
        <f aca="false">K316/$K$22</f>
        <v>0</v>
      </c>
      <c r="Q316" s="224" t="n">
        <f aca="false">RANK(P316,$P$218:$P$391)</f>
        <v>35</v>
      </c>
      <c r="R316" s="225" t="n">
        <f aca="false">L316/$L$22</f>
        <v>0</v>
      </c>
      <c r="S316" s="224" t="n">
        <f aca="false">RANK(R316,$R$218:$R$391)</f>
        <v>73</v>
      </c>
      <c r="U316" s="245" t="e">
        <f aca="false">VLOOKUP(D316,DVactu!$A$2:$D$198,4,0)</f>
        <v>#N/A</v>
      </c>
      <c r="V316" s="202" t="n">
        <f aca="false">IF(ISERROR(E316/$U316),0,E316/$U316)</f>
        <v>0</v>
      </c>
      <c r="W316" s="202" t="n">
        <f aca="false">IF(ISERROR(F316/$U316),0,F316/$U316)</f>
        <v>0</v>
      </c>
      <c r="X316" s="202" t="n">
        <f aca="false">IF(ISERROR(G316/$U316),0,G316/$U316)</f>
        <v>0</v>
      </c>
      <c r="Y316" s="202" t="n">
        <f aca="false">IF(ISERROR(H316/$U316),0,H316/$U316)</f>
        <v>0</v>
      </c>
      <c r="Z316" s="202" t="n">
        <f aca="false">IF(ISERROR(I316/$U316),0,I316/$U316)</f>
        <v>0</v>
      </c>
      <c r="AA316" s="202" t="n">
        <f aca="false">IF(ISERROR(J316/$U316),0,J316/$U316)</f>
        <v>0</v>
      </c>
      <c r="AB316" s="199" t="n">
        <f aca="false">SUM(V316:AA316)</f>
        <v>0</v>
      </c>
      <c r="AC316" s="202" t="n">
        <f aca="false">IF(ISERROR(L316/$U316),0,L316/$U316)</f>
        <v>0</v>
      </c>
    </row>
    <row r="317" customFormat="false" ht="12.8" hidden="false" customHeight="false" outlineLevel="0" collapsed="false">
      <c r="A317" s="195" t="s">
        <v>485</v>
      </c>
      <c r="B317" s="116" t="s">
        <v>142</v>
      </c>
      <c r="C317" s="196" t="s">
        <v>662</v>
      </c>
      <c r="D317" s="244" t="s">
        <v>663</v>
      </c>
      <c r="E317" s="198" t="n">
        <v>0</v>
      </c>
      <c r="F317" s="198" t="n">
        <v>0</v>
      </c>
      <c r="G317" s="198" t="n">
        <v>0</v>
      </c>
      <c r="H317" s="198" t="n">
        <v>0</v>
      </c>
      <c r="I317" s="198" t="n">
        <v>0</v>
      </c>
      <c r="J317" s="198" t="n">
        <v>0</v>
      </c>
      <c r="K317" s="199" t="n">
        <f aca="false">SUM(E317:J317)</f>
        <v>0</v>
      </c>
      <c r="L317" s="198" t="n">
        <v>0</v>
      </c>
      <c r="M317" s="29"/>
      <c r="P317" s="223" t="n">
        <f aca="false">K317/$K$22</f>
        <v>0</v>
      </c>
      <c r="Q317" s="224" t="n">
        <f aca="false">RANK(P317,$P$218:$P$391)</f>
        <v>35</v>
      </c>
      <c r="R317" s="225" t="n">
        <f aca="false">L317/$L$22</f>
        <v>0</v>
      </c>
      <c r="S317" s="224" t="n">
        <f aca="false">RANK(R317,$R$218:$R$391)</f>
        <v>73</v>
      </c>
      <c r="U317" s="245" t="n">
        <f aca="false">VLOOKUP(D317,DVactu!$A$2:$D$198,4,0)</f>
        <v>9.11089577935503</v>
      </c>
      <c r="V317" s="202" t="n">
        <f aca="false">IF(ISERROR(E317/$U317),0,E317/$U317)</f>
        <v>0</v>
      </c>
      <c r="W317" s="202" t="n">
        <f aca="false">IF(ISERROR(F317/$U317),0,F317/$U317)</f>
        <v>0</v>
      </c>
      <c r="X317" s="202" t="n">
        <f aca="false">IF(ISERROR(G317/$U317),0,G317/$U317)</f>
        <v>0</v>
      </c>
      <c r="Y317" s="202" t="n">
        <f aca="false">IF(ISERROR(H317/$U317),0,H317/$U317)</f>
        <v>0</v>
      </c>
      <c r="Z317" s="202" t="n">
        <f aca="false">IF(ISERROR(I317/$U317),0,I317/$U317)</f>
        <v>0</v>
      </c>
      <c r="AA317" s="202" t="n">
        <f aca="false">IF(ISERROR(J317/$U317),0,J317/$U317)</f>
        <v>0</v>
      </c>
      <c r="AB317" s="199" t="n">
        <f aca="false">SUM(V317:AA317)</f>
        <v>0</v>
      </c>
      <c r="AC317" s="202" t="n">
        <f aca="false">IF(ISERROR(L317/$U317),0,L317/$U317)</f>
        <v>0</v>
      </c>
    </row>
    <row r="318" customFormat="false" ht="12.8" hidden="false" customHeight="false" outlineLevel="0" collapsed="false">
      <c r="A318" s="195" t="s">
        <v>485</v>
      </c>
      <c r="B318" s="116" t="s">
        <v>142</v>
      </c>
      <c r="C318" s="196" t="s">
        <v>321</v>
      </c>
      <c r="D318" s="244" t="s">
        <v>664</v>
      </c>
      <c r="E318" s="198" t="n">
        <v>0</v>
      </c>
      <c r="F318" s="198" t="n">
        <v>0</v>
      </c>
      <c r="G318" s="198" t="n">
        <v>0</v>
      </c>
      <c r="H318" s="198" t="n">
        <v>0</v>
      </c>
      <c r="I318" s="198" t="n">
        <v>0</v>
      </c>
      <c r="J318" s="198" t="n">
        <v>0</v>
      </c>
      <c r="K318" s="199" t="n">
        <f aca="false">SUM(E318:J318)</f>
        <v>0</v>
      </c>
      <c r="L318" s="198" t="n">
        <v>89536.72</v>
      </c>
      <c r="M318" s="29"/>
      <c r="P318" s="223" t="n">
        <f aca="false">K318/$K$22</f>
        <v>0</v>
      </c>
      <c r="Q318" s="224" t="n">
        <f aca="false">RANK(P318,$P$218:$P$391)</f>
        <v>35</v>
      </c>
      <c r="R318" s="225" t="n">
        <f aca="false">L318/$L$22</f>
        <v>8.37036100483062E-006</v>
      </c>
      <c r="S318" s="224" t="n">
        <f aca="false">RANK(R318,$R$218:$R$391)</f>
        <v>69</v>
      </c>
      <c r="U318" s="245" t="n">
        <f aca="false">VLOOKUP(D318,DVactu!$A$2:$D$198,4,0)</f>
        <v>15.0291599470843</v>
      </c>
      <c r="V318" s="202" t="n">
        <f aca="false">IF(ISERROR(E318/$U318),0,E318/$U318)</f>
        <v>0</v>
      </c>
      <c r="W318" s="202" t="n">
        <f aca="false">IF(ISERROR(F318/$U318),0,F318/$U318)</f>
        <v>0</v>
      </c>
      <c r="X318" s="202" t="n">
        <f aca="false">IF(ISERROR(G318/$U318),0,G318/$U318)</f>
        <v>0</v>
      </c>
      <c r="Y318" s="202" t="n">
        <f aca="false">IF(ISERROR(H318/$U318),0,H318/$U318)</f>
        <v>0</v>
      </c>
      <c r="Z318" s="202" t="n">
        <f aca="false">IF(ISERROR(I318/$U318),0,I318/$U318)</f>
        <v>0</v>
      </c>
      <c r="AA318" s="202" t="n">
        <f aca="false">IF(ISERROR(J318/$U318),0,J318/$U318)</f>
        <v>0</v>
      </c>
      <c r="AB318" s="199" t="n">
        <f aca="false">SUM(V318:AA318)</f>
        <v>0</v>
      </c>
      <c r="AC318" s="202" t="n">
        <f aca="false">IF(ISERROR(L318/$U318),0,L318/$U318)</f>
        <v>5957.53324305863</v>
      </c>
    </row>
    <row r="319" customFormat="false" ht="19.4" hidden="false" customHeight="false" outlineLevel="0" collapsed="false">
      <c r="A319" s="195" t="s">
        <v>485</v>
      </c>
      <c r="B319" s="116" t="s">
        <v>142</v>
      </c>
      <c r="C319" s="196" t="s">
        <v>204</v>
      </c>
      <c r="D319" s="244" t="s">
        <v>665</v>
      </c>
      <c r="E319" s="198" t="n">
        <v>0</v>
      </c>
      <c r="F319" s="198" t="n">
        <v>143130</v>
      </c>
      <c r="G319" s="198" t="n">
        <v>333000</v>
      </c>
      <c r="H319" s="198" t="n">
        <v>4403592</v>
      </c>
      <c r="I319" s="198" t="n">
        <v>76800</v>
      </c>
      <c r="J319" s="198" t="n">
        <v>136800</v>
      </c>
      <c r="K319" s="199" t="n">
        <f aca="false">SUM(E319:J319)</f>
        <v>5093322</v>
      </c>
      <c r="L319" s="198" t="n">
        <v>77027082.6</v>
      </c>
      <c r="M319" s="29"/>
      <c r="P319" s="223" t="n">
        <f aca="false">K319/$K$22</f>
        <v>0.00624819858521285</v>
      </c>
      <c r="Q319" s="224" t="n">
        <f aca="false">RANK(P319,$P$218:$P$391)</f>
        <v>21</v>
      </c>
      <c r="R319" s="225" t="n">
        <f aca="false">L319/$L$22</f>
        <v>0.00720089465540961</v>
      </c>
      <c r="S319" s="224" t="n">
        <f aca="false">RANK(R319,$R$218:$R$391)</f>
        <v>19</v>
      </c>
      <c r="U319" s="245" t="n">
        <f aca="false">VLOOKUP(D319,DVactu!$A$2:$D$198,4,0)</f>
        <v>11.5631229294548</v>
      </c>
      <c r="V319" s="202" t="n">
        <f aca="false">IF(ISERROR(E319/$U319),0,E319/$U319)</f>
        <v>0</v>
      </c>
      <c r="W319" s="202" t="n">
        <f aca="false">IF(ISERROR(F319/$U319),0,F319/$U319)</f>
        <v>12378.1439385552</v>
      </c>
      <c r="X319" s="202" t="n">
        <f aca="false">IF(ISERROR(G319/$U319),0,G319/$U319)</f>
        <v>28798.4484841675</v>
      </c>
      <c r="Y319" s="202" t="n">
        <f aca="false">IF(ISERROR(H319/$U319),0,H319/$U319)</f>
        <v>380830.682754631</v>
      </c>
      <c r="Z319" s="202" t="n">
        <f aca="false">IF(ISERROR(I319/$U319),0,I319/$U319)</f>
        <v>6641.80433508728</v>
      </c>
      <c r="AA319" s="202" t="n">
        <f aca="false">IF(ISERROR(J319/$U319),0,J319/$U319)</f>
        <v>11830.7139718742</v>
      </c>
      <c r="AB319" s="199" t="n">
        <f aca="false">SUM(V319:AA319)</f>
        <v>440479.793484315</v>
      </c>
      <c r="AC319" s="202" t="n">
        <f aca="false">IF(ISERROR(L319/$U319),0,L319/$U319)</f>
        <v>6661442.85327872</v>
      </c>
    </row>
    <row r="320" customFormat="false" ht="12.8" hidden="false" customHeight="false" outlineLevel="0" collapsed="false">
      <c r="A320" s="195" t="s">
        <v>485</v>
      </c>
      <c r="B320" s="116" t="s">
        <v>142</v>
      </c>
      <c r="C320" s="196" t="s">
        <v>173</v>
      </c>
      <c r="D320" s="244" t="s">
        <v>666</v>
      </c>
      <c r="E320" s="198" t="n">
        <v>0</v>
      </c>
      <c r="F320" s="198" t="n">
        <v>0</v>
      </c>
      <c r="G320" s="198" t="n">
        <v>8689888</v>
      </c>
      <c r="H320" s="198" t="n">
        <v>553747.32</v>
      </c>
      <c r="I320" s="198" t="n">
        <v>2446909.59</v>
      </c>
      <c r="J320" s="198" t="n">
        <v>925821</v>
      </c>
      <c r="K320" s="199" t="n">
        <f aca="false">SUM(E320:J320)</f>
        <v>12616365.91</v>
      </c>
      <c r="L320" s="198" t="n">
        <v>46423493.38</v>
      </c>
      <c r="M320" s="29"/>
      <c r="P320" s="223" t="n">
        <f aca="false">K320/$K$22</f>
        <v>0.015477042219084</v>
      </c>
      <c r="Q320" s="224" t="n">
        <f aca="false">RANK(P320,$P$218:$P$391)</f>
        <v>13</v>
      </c>
      <c r="R320" s="225" t="n">
        <f aca="false">L320/$L$22</f>
        <v>0.00433991102975365</v>
      </c>
      <c r="S320" s="224" t="n">
        <f aca="false">RANK(R320,$R$218:$R$391)</f>
        <v>23</v>
      </c>
      <c r="U320" s="245" t="n">
        <f aca="false">VLOOKUP(D320,DVactu!$A$2:$D$198,4,0)</f>
        <v>14.1339393987664</v>
      </c>
      <c r="V320" s="202" t="n">
        <f aca="false">IF(ISERROR(E320/$U320),0,E320/$U320)</f>
        <v>0</v>
      </c>
      <c r="W320" s="202" t="n">
        <f aca="false">IF(ISERROR(F320/$U320),0,F320/$U320)</f>
        <v>0</v>
      </c>
      <c r="X320" s="202" t="n">
        <f aca="false">IF(ISERROR(G320/$U320),0,G320/$U320)</f>
        <v>614824.201153604</v>
      </c>
      <c r="Y320" s="202" t="n">
        <f aca="false">IF(ISERROR(H320/$U320),0,H320/$U320)</f>
        <v>39178.554851334</v>
      </c>
      <c r="Z320" s="202" t="n">
        <f aca="false">IF(ISERROR(I320/$U320),0,I320/$U320)</f>
        <v>173122.971661642</v>
      </c>
      <c r="AA320" s="202" t="n">
        <f aca="false">IF(ISERROR(J320/$U320),0,J320/$U320)</f>
        <v>65503.3939144245</v>
      </c>
      <c r="AB320" s="199" t="n">
        <f aca="false">SUM(V320:AA320)</f>
        <v>892629.121581004</v>
      </c>
      <c r="AC320" s="202" t="n">
        <f aca="false">IF(ISERROR(L320/$U320),0,L320/$U320)</f>
        <v>3284540.28775953</v>
      </c>
    </row>
    <row r="321" customFormat="false" ht="12.8" hidden="false" customHeight="false" outlineLevel="0" collapsed="false">
      <c r="A321" s="195" t="s">
        <v>485</v>
      </c>
      <c r="B321" s="116" t="s">
        <v>142</v>
      </c>
      <c r="C321" s="196" t="s">
        <v>667</v>
      </c>
      <c r="D321" s="244" t="s">
        <v>668</v>
      </c>
      <c r="E321" s="198" t="n">
        <v>0</v>
      </c>
      <c r="F321" s="198" t="n">
        <v>0</v>
      </c>
      <c r="G321" s="198" t="n">
        <v>0</v>
      </c>
      <c r="H321" s="198" t="n">
        <v>0</v>
      </c>
      <c r="I321" s="198" t="n">
        <v>0</v>
      </c>
      <c r="J321" s="198" t="n">
        <v>0</v>
      </c>
      <c r="K321" s="199" t="n">
        <f aca="false">SUM(E321:J321)</f>
        <v>0</v>
      </c>
      <c r="L321" s="198" t="n">
        <v>11305414</v>
      </c>
      <c r="M321" s="29"/>
      <c r="P321" s="223" t="n">
        <f aca="false">K321/$K$22</f>
        <v>0</v>
      </c>
      <c r="Q321" s="224" t="n">
        <f aca="false">RANK(P321,$P$218:$P$391)</f>
        <v>35</v>
      </c>
      <c r="R321" s="225" t="n">
        <f aca="false">L321/$L$22</f>
        <v>0.00105688924598831</v>
      </c>
      <c r="S321" s="224" t="n">
        <f aca="false">RANK(R321,$R$218:$R$391)</f>
        <v>40</v>
      </c>
      <c r="U321" s="245" t="n">
        <f aca="false">VLOOKUP(D321,DVactu!$A$2:$D$198,4,0)</f>
        <v>7.7327448749504</v>
      </c>
      <c r="V321" s="202" t="n">
        <f aca="false">IF(ISERROR(E321/$U321),0,E321/$U321)</f>
        <v>0</v>
      </c>
      <c r="W321" s="202" t="n">
        <f aca="false">IF(ISERROR(F321/$U321),0,F321/$U321)</f>
        <v>0</v>
      </c>
      <c r="X321" s="202" t="n">
        <f aca="false">IF(ISERROR(G321/$U321),0,G321/$U321)</f>
        <v>0</v>
      </c>
      <c r="Y321" s="202" t="n">
        <f aca="false">IF(ISERROR(H321/$U321),0,H321/$U321)</f>
        <v>0</v>
      </c>
      <c r="Z321" s="202" t="n">
        <f aca="false">IF(ISERROR(I321/$U321),0,I321/$U321)</f>
        <v>0</v>
      </c>
      <c r="AA321" s="202" t="n">
        <f aca="false">IF(ISERROR(J321/$U321),0,J321/$U321)</f>
        <v>0</v>
      </c>
      <c r="AB321" s="199" t="n">
        <f aca="false">SUM(V321:AA321)</f>
        <v>0</v>
      </c>
      <c r="AC321" s="202" t="n">
        <f aca="false">IF(ISERROR(L321/$U321),0,L321/$U321)</f>
        <v>1462018.23321793</v>
      </c>
    </row>
    <row r="322" customFormat="false" ht="19.4" hidden="false" customHeight="false" outlineLevel="0" collapsed="false">
      <c r="A322" s="195" t="s">
        <v>485</v>
      </c>
      <c r="B322" s="116" t="s">
        <v>142</v>
      </c>
      <c r="C322" s="196" t="s">
        <v>669</v>
      </c>
      <c r="D322" s="244" t="s">
        <v>670</v>
      </c>
      <c r="E322" s="198" t="n">
        <v>496800</v>
      </c>
      <c r="F322" s="198" t="n">
        <v>0</v>
      </c>
      <c r="G322" s="198" t="n">
        <v>24384312</v>
      </c>
      <c r="H322" s="198" t="n">
        <v>1818321</v>
      </c>
      <c r="I322" s="198" t="n">
        <v>646856.64</v>
      </c>
      <c r="J322" s="198" t="n">
        <v>539649</v>
      </c>
      <c r="K322" s="199" t="n">
        <f aca="false">SUM(E322:J322)</f>
        <v>27885938.64</v>
      </c>
      <c r="L322" s="198" t="n">
        <v>232015296.02</v>
      </c>
      <c r="M322" s="29"/>
      <c r="P322" s="223" t="n">
        <f aca="false">K322/$K$22</f>
        <v>0.0342088881004932</v>
      </c>
      <c r="Q322" s="224" t="n">
        <f aca="false">RANK(P322,$P$218:$P$391)</f>
        <v>10</v>
      </c>
      <c r="R322" s="225" t="n">
        <f aca="false">L322/$L$22</f>
        <v>0.0216900036803899</v>
      </c>
      <c r="S322" s="224" t="n">
        <f aca="false">RANK(R322,$R$218:$R$391)</f>
        <v>14</v>
      </c>
      <c r="U322" s="245" t="n">
        <f aca="false">VLOOKUP(D322,DVactu!$A$2:$D$198,4,0)</f>
        <v>11.5631229294548</v>
      </c>
      <c r="V322" s="202" t="n">
        <f aca="false">IF(ISERROR(E322/$U322),0,E322/$U322)</f>
        <v>42964.1717925958</v>
      </c>
      <c r="W322" s="202" t="n">
        <f aca="false">IF(ISERROR(F322/$U322),0,F322/$U322)</f>
        <v>0</v>
      </c>
      <c r="X322" s="202" t="n">
        <f aca="false">IF(ISERROR(G322/$U322),0,G322/$U322)</f>
        <v>2108799.85872032</v>
      </c>
      <c r="Y322" s="202" t="n">
        <f aca="false">IF(ISERROR(H322/$U322),0,H322/$U322)</f>
        <v>157251.722661201</v>
      </c>
      <c r="Z322" s="202" t="n">
        <f aca="false">IF(ISERROR(I322/$U322),0,I322/$U322)</f>
        <v>55941.3442152603</v>
      </c>
      <c r="AA322" s="202" t="n">
        <f aca="false">IF(ISERROR(J322/$U322),0,J322/$U322)</f>
        <v>46669.8316097072</v>
      </c>
      <c r="AB322" s="199" t="n">
        <f aca="false">SUM(V322:AA322)</f>
        <v>2411626.92899909</v>
      </c>
      <c r="AC322" s="202" t="n">
        <f aca="false">IF(ISERROR(L322/$U322),0,L322/$U322)</f>
        <v>20065106.7566692</v>
      </c>
    </row>
    <row r="323" customFormat="false" ht="37.9" hidden="false" customHeight="false" outlineLevel="0" collapsed="false">
      <c r="A323" s="257" t="s">
        <v>485</v>
      </c>
      <c r="B323" s="257" t="s">
        <v>142</v>
      </c>
      <c r="C323" s="257" t="s">
        <v>671</v>
      </c>
      <c r="D323" s="244" t="s">
        <v>672</v>
      </c>
      <c r="E323" s="258" t="n">
        <v>5865300</v>
      </c>
      <c r="F323" s="258" t="n">
        <v>12967500</v>
      </c>
      <c r="G323" s="258" t="n">
        <v>45885000</v>
      </c>
      <c r="H323" s="258" t="n">
        <v>56988771</v>
      </c>
      <c r="I323" s="258" t="n">
        <v>83696520</v>
      </c>
      <c r="J323" s="258" t="n">
        <v>0</v>
      </c>
      <c r="K323" s="259" t="n">
        <f aca="false">SUM(E323:J323)</f>
        <v>205403091</v>
      </c>
      <c r="L323" s="258" t="n">
        <v>606058485</v>
      </c>
      <c r="M323" s="357" t="n">
        <f aca="false">K323*$O$15/1000</f>
        <v>1031979.3630325</v>
      </c>
      <c r="N323" s="357" t="n">
        <f aca="false">3600*1000*(O15/1000)</f>
        <v>18087</v>
      </c>
      <c r="O323" s="359" t="s">
        <v>673</v>
      </c>
      <c r="P323" s="253" t="n">
        <f aca="false">K323/$K$22</f>
        <v>0.25197686354496</v>
      </c>
      <c r="Q323" s="254" t="n">
        <f aca="false">RANK(P323,$P$218:$P$391)</f>
        <v>1</v>
      </c>
      <c r="R323" s="223" t="n">
        <f aca="false">L323/$L$22</f>
        <v>0.0566575178261022</v>
      </c>
      <c r="S323" s="254" t="n">
        <f aca="false">RANK(R323,$R$218:$R$391)</f>
        <v>7</v>
      </c>
      <c r="U323" s="245" t="e">
        <f aca="false">VLOOKUP(D323,DVactu!$A$2:$D$198,4,0)</f>
        <v>#N/A</v>
      </c>
      <c r="V323" s="202" t="n">
        <f aca="false">IF(ISERROR(E323/$U323),0,E323/$U323)</f>
        <v>0</v>
      </c>
      <c r="W323" s="202" t="n">
        <f aca="false">IF(ISERROR(F323/$U323),0,F323/$U323)</f>
        <v>0</v>
      </c>
      <c r="X323" s="202" t="n">
        <f aca="false">IF(ISERROR(G323/$U323),0,G323/$U323)</f>
        <v>0</v>
      </c>
      <c r="Y323" s="202" t="n">
        <f aca="false">IF(ISERROR(H323/$U323),0,H323/$U323)</f>
        <v>0</v>
      </c>
      <c r="Z323" s="202" t="n">
        <f aca="false">IF(ISERROR(I323/$U323),0,I323/$U323)</f>
        <v>0</v>
      </c>
      <c r="AA323" s="202" t="n">
        <f aca="false">IF(ISERROR(J323/$U323),0,J323/$U323)</f>
        <v>0</v>
      </c>
      <c r="AB323" s="249" t="n">
        <f aca="false">SUM(V323:AA323)</f>
        <v>0</v>
      </c>
      <c r="AC323" s="202" t="n">
        <f aca="false">IF(ISERROR(L323/$U323),0,L323/$U323)</f>
        <v>0</v>
      </c>
    </row>
    <row r="324" customFormat="false" ht="19.4" hidden="false" customHeight="false" outlineLevel="0" collapsed="false">
      <c r="A324" s="195" t="s">
        <v>485</v>
      </c>
      <c r="B324" s="116" t="s">
        <v>142</v>
      </c>
      <c r="C324" s="196" t="s">
        <v>204</v>
      </c>
      <c r="D324" s="244" t="s">
        <v>674</v>
      </c>
      <c r="E324" s="198" t="n">
        <v>0</v>
      </c>
      <c r="F324" s="198" t="n">
        <v>0</v>
      </c>
      <c r="G324" s="198" t="n">
        <v>0</v>
      </c>
      <c r="H324" s="198" t="n">
        <v>0</v>
      </c>
      <c r="I324" s="198" t="n">
        <v>0</v>
      </c>
      <c r="J324" s="198" t="n">
        <v>0</v>
      </c>
      <c r="K324" s="199" t="n">
        <f aca="false">SUM(E324:J324)</f>
        <v>0</v>
      </c>
      <c r="L324" s="198" t="n">
        <v>280379</v>
      </c>
      <c r="M324" s="29"/>
      <c r="P324" s="223" t="n">
        <f aca="false">K324/$K$22</f>
        <v>0</v>
      </c>
      <c r="Q324" s="224" t="n">
        <f aca="false">RANK(P324,$P$218:$P$391)</f>
        <v>35</v>
      </c>
      <c r="R324" s="225" t="n">
        <f aca="false">L324/$L$22</f>
        <v>2.6211295747414E-005</v>
      </c>
      <c r="S324" s="224" t="n">
        <f aca="false">RANK(R324,$R$218:$R$391)</f>
        <v>65</v>
      </c>
      <c r="U324" s="245" t="e">
        <f aca="false">VLOOKUP(D324,DVactu!$A$2:$D$198,4,0)</f>
        <v>#N/A</v>
      </c>
      <c r="V324" s="202" t="n">
        <f aca="false">IF(ISERROR(E324/$U324),0,E324/$U324)</f>
        <v>0</v>
      </c>
      <c r="W324" s="202" t="n">
        <f aca="false">IF(ISERROR(F324/$U324),0,F324/$U324)</f>
        <v>0</v>
      </c>
      <c r="X324" s="202" t="n">
        <f aca="false">IF(ISERROR(G324/$U324),0,G324/$U324)</f>
        <v>0</v>
      </c>
      <c r="Y324" s="202" t="n">
        <f aca="false">IF(ISERROR(H324/$U324),0,H324/$U324)</f>
        <v>0</v>
      </c>
      <c r="Z324" s="202" t="n">
        <f aca="false">IF(ISERROR(I324/$U324),0,I324/$U324)</f>
        <v>0</v>
      </c>
      <c r="AA324" s="202" t="n">
        <f aca="false">IF(ISERROR(J324/$U324),0,J324/$U324)</f>
        <v>0</v>
      </c>
      <c r="AB324" s="199" t="n">
        <f aca="false">SUM(V324:AA324)</f>
        <v>0</v>
      </c>
      <c r="AC324" s="202" t="n">
        <f aca="false">IF(ISERROR(L324/$U324),0,L324/$U324)</f>
        <v>0</v>
      </c>
    </row>
    <row r="325" customFormat="false" ht="12.8" hidden="false" customHeight="false" outlineLevel="0" collapsed="false">
      <c r="A325" s="195" t="s">
        <v>485</v>
      </c>
      <c r="B325" s="116" t="s">
        <v>142</v>
      </c>
      <c r="C325" s="196" t="s">
        <v>675</v>
      </c>
      <c r="D325" s="244" t="s">
        <v>676</v>
      </c>
      <c r="E325" s="198" t="n">
        <v>0</v>
      </c>
      <c r="F325" s="198" t="n">
        <v>0</v>
      </c>
      <c r="G325" s="198" t="n">
        <v>0</v>
      </c>
      <c r="H325" s="198" t="n">
        <v>0</v>
      </c>
      <c r="I325" s="198" t="n">
        <v>0</v>
      </c>
      <c r="J325" s="198" t="n">
        <v>0</v>
      </c>
      <c r="K325" s="199" t="n">
        <f aca="false">SUM(E325:J325)</f>
        <v>0</v>
      </c>
      <c r="L325" s="198" t="n">
        <v>1417338.06</v>
      </c>
      <c r="M325" s="29"/>
      <c r="P325" s="223" t="n">
        <f aca="false">K325/$K$22</f>
        <v>0</v>
      </c>
      <c r="Q325" s="224" t="n">
        <f aca="false">RANK(P325,$P$218:$P$391)</f>
        <v>35</v>
      </c>
      <c r="R325" s="225" t="n">
        <f aca="false">L325/$L$22</f>
        <v>0.000132500176777598</v>
      </c>
      <c r="S325" s="224" t="n">
        <f aca="false">RANK(R325,$R$218:$R$391)</f>
        <v>57</v>
      </c>
      <c r="U325" s="245" t="n">
        <f aca="false">VLOOKUP(D325,DVactu!$A$2:$D$198,4,0)</f>
        <v>14.1339393987664</v>
      </c>
      <c r="V325" s="202" t="n">
        <f aca="false">IF(ISERROR(E325/$U325),0,E325/$U325)</f>
        <v>0</v>
      </c>
      <c r="W325" s="202" t="n">
        <f aca="false">IF(ISERROR(F325/$U325),0,F325/$U325)</f>
        <v>0</v>
      </c>
      <c r="X325" s="202" t="n">
        <f aca="false">IF(ISERROR(G325/$U325),0,G325/$U325)</f>
        <v>0</v>
      </c>
      <c r="Y325" s="202" t="n">
        <f aca="false">IF(ISERROR(H325/$U325),0,H325/$U325)</f>
        <v>0</v>
      </c>
      <c r="Z325" s="202" t="n">
        <f aca="false">IF(ISERROR(I325/$U325),0,I325/$U325)</f>
        <v>0</v>
      </c>
      <c r="AA325" s="202" t="n">
        <f aca="false">IF(ISERROR(J325/$U325),0,J325/$U325)</f>
        <v>0</v>
      </c>
      <c r="AB325" s="199" t="n">
        <f aca="false">SUM(V325:AA325)</f>
        <v>0</v>
      </c>
      <c r="AC325" s="202" t="n">
        <f aca="false">IF(ISERROR(L325/$U325),0,L325/$U325)</f>
        <v>100279.053136715</v>
      </c>
    </row>
    <row r="326" customFormat="false" ht="19.4" hidden="false" customHeight="false" outlineLevel="0" collapsed="false">
      <c r="A326" s="195" t="s">
        <v>485</v>
      </c>
      <c r="B326" s="116" t="s">
        <v>142</v>
      </c>
      <c r="C326" s="196" t="s">
        <v>677</v>
      </c>
      <c r="D326" s="244" t="s">
        <v>678</v>
      </c>
      <c r="E326" s="198" t="n">
        <v>0</v>
      </c>
      <c r="F326" s="198" t="n">
        <v>0</v>
      </c>
      <c r="G326" s="198" t="n">
        <v>0</v>
      </c>
      <c r="H326" s="198" t="n">
        <v>0</v>
      </c>
      <c r="I326" s="198" t="n">
        <v>0</v>
      </c>
      <c r="J326" s="198" t="n">
        <v>0</v>
      </c>
      <c r="K326" s="199" t="n">
        <f aca="false">SUM(E326:J326)</f>
        <v>0</v>
      </c>
      <c r="L326" s="198" t="n">
        <v>0</v>
      </c>
      <c r="M326" s="29"/>
      <c r="P326" s="223" t="n">
        <f aca="false">K326/$K$22</f>
        <v>0</v>
      </c>
      <c r="Q326" s="224" t="n">
        <f aca="false">RANK(P326,$P$218:$P$391)</f>
        <v>35</v>
      </c>
      <c r="R326" s="225" t="n">
        <f aca="false">L326/$L$22</f>
        <v>0</v>
      </c>
      <c r="S326" s="224" t="n">
        <f aca="false">RANK(R326,$R$218:$R$391)</f>
        <v>73</v>
      </c>
      <c r="U326" s="245" t="n">
        <f aca="false">VLOOKUP(D326,DVactu!$A$2:$D$198,4,0)</f>
        <v>14.5903263449677</v>
      </c>
      <c r="V326" s="202" t="n">
        <f aca="false">IF(ISERROR(E326/$U326),0,E326/$U326)</f>
        <v>0</v>
      </c>
      <c r="W326" s="202" t="n">
        <f aca="false">IF(ISERROR(F326/$U326),0,F326/$U326)</f>
        <v>0</v>
      </c>
      <c r="X326" s="202" t="n">
        <f aca="false">IF(ISERROR(G326/$U326),0,G326/$U326)</f>
        <v>0</v>
      </c>
      <c r="Y326" s="202" t="n">
        <f aca="false">IF(ISERROR(H326/$U326),0,H326/$U326)</f>
        <v>0</v>
      </c>
      <c r="Z326" s="202" t="n">
        <f aca="false">IF(ISERROR(I326/$U326),0,I326/$U326)</f>
        <v>0</v>
      </c>
      <c r="AA326" s="202" t="n">
        <f aca="false">IF(ISERROR(J326/$U326),0,J326/$U326)</f>
        <v>0</v>
      </c>
      <c r="AB326" s="199" t="n">
        <f aca="false">SUM(V326:AA326)</f>
        <v>0</v>
      </c>
      <c r="AC326" s="202" t="n">
        <f aca="false">IF(ISERROR(L326/$U326),0,L326/$U326)</f>
        <v>0</v>
      </c>
    </row>
    <row r="327" customFormat="false" ht="19.4" hidden="false" customHeight="false" outlineLevel="0" collapsed="false">
      <c r="A327" s="195" t="s">
        <v>485</v>
      </c>
      <c r="B327" s="116" t="s">
        <v>142</v>
      </c>
      <c r="C327" s="196" t="s">
        <v>679</v>
      </c>
      <c r="D327" s="244" t="s">
        <v>680</v>
      </c>
      <c r="E327" s="198" t="n">
        <v>0</v>
      </c>
      <c r="F327" s="198" t="n">
        <v>0</v>
      </c>
      <c r="G327" s="198" t="n">
        <v>93017.6</v>
      </c>
      <c r="H327" s="198" t="n">
        <v>0</v>
      </c>
      <c r="I327" s="198" t="n">
        <v>28867.2</v>
      </c>
      <c r="J327" s="198" t="n">
        <v>0</v>
      </c>
      <c r="K327" s="199" t="n">
        <f aca="false">SUM(E327:J327)</f>
        <v>121884.8</v>
      </c>
      <c r="L327" s="198" t="n">
        <v>21517963.98</v>
      </c>
      <c r="M327" s="29"/>
      <c r="P327" s="223" t="n">
        <f aca="false">K327/$K$22</f>
        <v>0.000149521360502821</v>
      </c>
      <c r="Q327" s="224" t="n">
        <f aca="false">RANK(P327,$P$218:$P$391)</f>
        <v>31</v>
      </c>
      <c r="R327" s="225" t="n">
        <f aca="false">L327/$L$22</f>
        <v>0.00201161184597271</v>
      </c>
      <c r="S327" s="224" t="n">
        <f aca="false">RANK(R327,$R$218:$R$391)</f>
        <v>31</v>
      </c>
      <c r="U327" s="245" t="n">
        <f aca="false">VLOOKUP(D327,DVactu!$A$2:$D$198,4,0)</f>
        <v>12.652295607854</v>
      </c>
      <c r="V327" s="202" t="n">
        <f aca="false">IF(ISERROR(E327/$U327),0,E327/$U327)</f>
        <v>0</v>
      </c>
      <c r="W327" s="202" t="n">
        <f aca="false">IF(ISERROR(F327/$U327),0,F327/$U327)</f>
        <v>0</v>
      </c>
      <c r="X327" s="202" t="n">
        <f aca="false">IF(ISERROR(G327/$U327),0,G327/$U327)</f>
        <v>7351.83581564903</v>
      </c>
      <c r="Y327" s="202" t="n">
        <f aca="false">IF(ISERROR(H327/$U327),0,H327/$U327)</f>
        <v>0</v>
      </c>
      <c r="Z327" s="202" t="n">
        <f aca="false">IF(ISERROR(I327/$U327),0,I327/$U327)</f>
        <v>2281.57805466389</v>
      </c>
      <c r="AA327" s="202" t="n">
        <f aca="false">IF(ISERROR(J327/$U327),0,J327/$U327)</f>
        <v>0</v>
      </c>
      <c r="AB327" s="199" t="n">
        <f aca="false">SUM(V327:AA327)</f>
        <v>9633.41387031292</v>
      </c>
      <c r="AC327" s="202" t="n">
        <f aca="false">IF(ISERROR(L327/$U327),0,L327/$U327)</f>
        <v>1700716.18992545</v>
      </c>
    </row>
    <row r="328" customFormat="false" ht="19.4" hidden="false" customHeight="false" outlineLevel="0" collapsed="false">
      <c r="A328" s="195" t="s">
        <v>485</v>
      </c>
      <c r="B328" s="116" t="s">
        <v>142</v>
      </c>
      <c r="C328" s="196" t="s">
        <v>681</v>
      </c>
      <c r="D328" s="244" t="s">
        <v>682</v>
      </c>
      <c r="E328" s="198" t="n">
        <v>0</v>
      </c>
      <c r="F328" s="198" t="n">
        <v>0</v>
      </c>
      <c r="G328" s="198" t="n">
        <v>1062921</v>
      </c>
      <c r="H328" s="198" t="n">
        <v>0</v>
      </c>
      <c r="I328" s="198" t="n">
        <v>54760</v>
      </c>
      <c r="J328" s="198" t="n">
        <v>0</v>
      </c>
      <c r="K328" s="199" t="n">
        <f aca="false">SUM(E328:J328)</f>
        <v>1117681</v>
      </c>
      <c r="L328" s="198" t="n">
        <v>58853646.49</v>
      </c>
      <c r="M328" s="29"/>
      <c r="P328" s="223" t="n">
        <f aca="false">K328/$K$22</f>
        <v>0.00137110766665043</v>
      </c>
      <c r="Q328" s="224" t="n">
        <f aca="false">RANK(P328,$P$218:$P$391)</f>
        <v>26</v>
      </c>
      <c r="R328" s="225" t="n">
        <f aca="false">L328/$L$22</f>
        <v>0.0055019467719164</v>
      </c>
      <c r="S328" s="224" t="n">
        <f aca="false">RANK(R328,$R$218:$R$391)</f>
        <v>20</v>
      </c>
      <c r="U328" s="245" t="n">
        <f aca="false">VLOOKUP(D328,DVactu!$A$2:$D$198,4,0)</f>
        <v>12.652295607854</v>
      </c>
      <c r="V328" s="202" t="n">
        <f aca="false">IF(ISERROR(E328/$U328),0,E328/$U328)</f>
        <v>0</v>
      </c>
      <c r="W328" s="202" t="n">
        <f aca="false">IF(ISERROR(F328/$U328),0,F328/$U328)</f>
        <v>0</v>
      </c>
      <c r="X328" s="202" t="n">
        <f aca="false">IF(ISERROR(G328/$U328),0,G328/$U328)</f>
        <v>84010.1300937187</v>
      </c>
      <c r="Y328" s="202" t="n">
        <f aca="false">IF(ISERROR(H328/$U328),0,H328/$U328)</f>
        <v>0</v>
      </c>
      <c r="Z328" s="202" t="n">
        <f aca="false">IF(ISERROR(I328/$U328),0,I328/$U328)</f>
        <v>4328.06833615295</v>
      </c>
      <c r="AA328" s="202" t="n">
        <f aca="false">IF(ISERROR(J328/$U328),0,J328/$U328)</f>
        <v>0</v>
      </c>
      <c r="AB328" s="199" t="n">
        <f aca="false">SUM(V328:AA328)</f>
        <v>88338.1984298716</v>
      </c>
      <c r="AC328" s="202" t="n">
        <f aca="false">IF(ISERROR(L328/$U328),0,L328/$U328)</f>
        <v>4651618.03945414</v>
      </c>
    </row>
    <row r="329" customFormat="false" ht="19.4" hidden="false" customHeight="false" outlineLevel="0" collapsed="false">
      <c r="A329" s="195" t="s">
        <v>485</v>
      </c>
      <c r="B329" s="116" t="s">
        <v>142</v>
      </c>
      <c r="C329" s="196" t="s">
        <v>683</v>
      </c>
      <c r="D329" s="244" t="s">
        <v>684</v>
      </c>
      <c r="E329" s="198" t="n">
        <v>476064</v>
      </c>
      <c r="F329" s="198" t="n">
        <v>0</v>
      </c>
      <c r="G329" s="198" t="n">
        <v>0</v>
      </c>
      <c r="H329" s="198" t="n">
        <v>0</v>
      </c>
      <c r="I329" s="198" t="n">
        <v>0</v>
      </c>
      <c r="J329" s="198" t="n">
        <v>0</v>
      </c>
      <c r="K329" s="199" t="n">
        <f aca="false">SUM(E329:J329)</f>
        <v>476064</v>
      </c>
      <c r="L329" s="198" t="n">
        <v>22604847.69</v>
      </c>
      <c r="M329" s="29"/>
      <c r="P329" s="223" t="n">
        <f aca="false">K329/$K$22</f>
        <v>0.000584008317414601</v>
      </c>
      <c r="Q329" s="224" t="n">
        <f aca="false">RANK(P329,$P$218:$P$391)</f>
        <v>28</v>
      </c>
      <c r="R329" s="225" t="n">
        <f aca="false">L329/$L$22</f>
        <v>0.00211321942131129</v>
      </c>
      <c r="S329" s="224" t="n">
        <f aca="false">RANK(R329,$R$218:$R$391)</f>
        <v>29</v>
      </c>
      <c r="U329" s="245" t="n">
        <f aca="false">VLOOKUP(D329,DVactu!$A$2:$D$198,4,0)</f>
        <v>17.9837146326911</v>
      </c>
      <c r="V329" s="202" t="n">
        <f aca="false">IF(ISERROR(E329/$U329),0,E329/$U329)</f>
        <v>26471.9503018916</v>
      </c>
      <c r="W329" s="202" t="n">
        <f aca="false">IF(ISERROR(F329/$U329),0,F329/$U329)</f>
        <v>0</v>
      </c>
      <c r="X329" s="202" t="n">
        <f aca="false">IF(ISERROR(G329/$U329),0,G329/$U329)</f>
        <v>0</v>
      </c>
      <c r="Y329" s="202" t="n">
        <f aca="false">IF(ISERROR(H329/$U329),0,H329/$U329)</f>
        <v>0</v>
      </c>
      <c r="Z329" s="202" t="n">
        <f aca="false">IF(ISERROR(I329/$U329),0,I329/$U329)</f>
        <v>0</v>
      </c>
      <c r="AA329" s="202" t="n">
        <f aca="false">IF(ISERROR(J329/$U329),0,J329/$U329)</f>
        <v>0</v>
      </c>
      <c r="AB329" s="199" t="n">
        <f aca="false">SUM(V329:AA329)</f>
        <v>26471.9503018916</v>
      </c>
      <c r="AC329" s="202" t="n">
        <f aca="false">IF(ISERROR(L329/$U329),0,L329/$U329)</f>
        <v>1256962.09885963</v>
      </c>
    </row>
    <row r="330" customFormat="false" ht="12.8" hidden="false" customHeight="false" outlineLevel="0" collapsed="false">
      <c r="A330" s="195" t="s">
        <v>485</v>
      </c>
      <c r="B330" s="116" t="s">
        <v>142</v>
      </c>
      <c r="C330" s="196" t="s">
        <v>300</v>
      </c>
      <c r="D330" s="244" t="s">
        <v>685</v>
      </c>
      <c r="E330" s="198" t="n">
        <v>0</v>
      </c>
      <c r="F330" s="198" t="n">
        <v>0</v>
      </c>
      <c r="G330" s="198" t="n">
        <v>0</v>
      </c>
      <c r="H330" s="198" t="n">
        <v>0</v>
      </c>
      <c r="I330" s="198" t="n">
        <v>0</v>
      </c>
      <c r="J330" s="198" t="n">
        <v>0</v>
      </c>
      <c r="K330" s="199" t="n">
        <f aca="false">SUM(E330:J330)</f>
        <v>0</v>
      </c>
      <c r="L330" s="198" t="n">
        <v>0</v>
      </c>
      <c r="M330" s="29"/>
      <c r="P330" s="223" t="n">
        <f aca="false">K330/$K$22</f>
        <v>0</v>
      </c>
      <c r="Q330" s="224" t="n">
        <f aca="false">RANK(P330,$P$218:$P$391)</f>
        <v>35</v>
      </c>
      <c r="R330" s="225" t="n">
        <f aca="false">L330/$L$22</f>
        <v>0</v>
      </c>
      <c r="S330" s="224" t="n">
        <f aca="false">RANK(R330,$R$218:$R$391)</f>
        <v>73</v>
      </c>
      <c r="U330" s="245" t="e">
        <f aca="false">VLOOKUP(D330,DVactu!$A$2:$D$198,4,0)</f>
        <v>#N/A</v>
      </c>
      <c r="V330" s="202" t="n">
        <f aca="false">IF(ISERROR(E330/$U330),0,E330/$U330)</f>
        <v>0</v>
      </c>
      <c r="W330" s="202" t="n">
        <f aca="false">IF(ISERROR(F330/$U330),0,F330/$U330)</f>
        <v>0</v>
      </c>
      <c r="X330" s="202" t="n">
        <f aca="false">IF(ISERROR(G330/$U330),0,G330/$U330)</f>
        <v>0</v>
      </c>
      <c r="Y330" s="202" t="n">
        <f aca="false">IF(ISERROR(H330/$U330),0,H330/$U330)</f>
        <v>0</v>
      </c>
      <c r="Z330" s="202" t="n">
        <f aca="false">IF(ISERROR(I330/$U330),0,I330/$U330)</f>
        <v>0</v>
      </c>
      <c r="AA330" s="202" t="n">
        <f aca="false">IF(ISERROR(J330/$U330),0,J330/$U330)</f>
        <v>0</v>
      </c>
      <c r="AB330" s="199" t="n">
        <f aca="false">SUM(V330:AA330)</f>
        <v>0</v>
      </c>
      <c r="AC330" s="202" t="n">
        <f aca="false">IF(ISERROR(L330/$U330),0,L330/$U330)</f>
        <v>0</v>
      </c>
    </row>
    <row r="331" customFormat="false" ht="19.4" hidden="false" customHeight="false" outlineLevel="0" collapsed="false">
      <c r="A331" s="195" t="s">
        <v>485</v>
      </c>
      <c r="B331" s="116" t="s">
        <v>142</v>
      </c>
      <c r="C331" s="196" t="s">
        <v>686</v>
      </c>
      <c r="D331" s="244" t="s">
        <v>687</v>
      </c>
      <c r="E331" s="198" t="n">
        <v>0</v>
      </c>
      <c r="F331" s="198" t="n">
        <v>0</v>
      </c>
      <c r="G331" s="198" t="n">
        <v>0</v>
      </c>
      <c r="H331" s="198" t="n">
        <v>0</v>
      </c>
      <c r="I331" s="198" t="n">
        <v>0</v>
      </c>
      <c r="J331" s="198" t="n">
        <v>0</v>
      </c>
      <c r="K331" s="199" t="n">
        <f aca="false">SUM(E331:J331)</f>
        <v>0</v>
      </c>
      <c r="L331" s="198" t="n">
        <v>0</v>
      </c>
      <c r="M331" s="29"/>
      <c r="P331" s="223" t="n">
        <f aca="false">K331/$K$22</f>
        <v>0</v>
      </c>
      <c r="Q331" s="224" t="n">
        <f aca="false">RANK(P331,$P$218:$P$391)</f>
        <v>35</v>
      </c>
      <c r="R331" s="225" t="n">
        <f aca="false">L331/$L$22</f>
        <v>0</v>
      </c>
      <c r="S331" s="224" t="n">
        <f aca="false">RANK(R331,$R$218:$R$391)</f>
        <v>73</v>
      </c>
      <c r="U331" s="245" t="e">
        <f aca="false">VLOOKUP(D331,DVactu!$A$2:$D$198,4,0)</f>
        <v>#N/A</v>
      </c>
      <c r="V331" s="202" t="n">
        <f aca="false">IF(ISERROR(E331/$U331),0,E331/$U331)</f>
        <v>0</v>
      </c>
      <c r="W331" s="202" t="n">
        <f aca="false">IF(ISERROR(F331/$U331),0,F331/$U331)</f>
        <v>0</v>
      </c>
      <c r="X331" s="202" t="n">
        <f aca="false">IF(ISERROR(G331/$U331),0,G331/$U331)</f>
        <v>0</v>
      </c>
      <c r="Y331" s="202" t="n">
        <f aca="false">IF(ISERROR(H331/$U331),0,H331/$U331)</f>
        <v>0</v>
      </c>
      <c r="Z331" s="202" t="n">
        <f aca="false">IF(ISERROR(I331/$U331),0,I331/$U331)</f>
        <v>0</v>
      </c>
      <c r="AA331" s="202" t="n">
        <f aca="false">IF(ISERROR(J331/$U331),0,J331/$U331)</f>
        <v>0</v>
      </c>
      <c r="AB331" s="199" t="n">
        <f aca="false">SUM(V331:AA331)</f>
        <v>0</v>
      </c>
      <c r="AC331" s="202" t="n">
        <f aca="false">IF(ISERROR(L331/$U331),0,L331/$U331)</f>
        <v>0</v>
      </c>
    </row>
    <row r="332" customFormat="false" ht="37.9" hidden="false" customHeight="false" outlineLevel="0" collapsed="false">
      <c r="A332" s="257" t="s">
        <v>485</v>
      </c>
      <c r="B332" s="257" t="s">
        <v>142</v>
      </c>
      <c r="C332" s="257" t="s">
        <v>688</v>
      </c>
      <c r="D332" s="244" t="s">
        <v>689</v>
      </c>
      <c r="E332" s="258" t="n">
        <v>7632150</v>
      </c>
      <c r="F332" s="258" t="n">
        <v>0</v>
      </c>
      <c r="G332" s="258" t="n">
        <v>4415828</v>
      </c>
      <c r="H332" s="258" t="n">
        <v>24371712</v>
      </c>
      <c r="I332" s="258" t="n">
        <v>7738680</v>
      </c>
      <c r="J332" s="258" t="n">
        <v>24339270</v>
      </c>
      <c r="K332" s="259" t="n">
        <f aca="false">SUM(E332:J332)</f>
        <v>68497640</v>
      </c>
      <c r="L332" s="258" t="n">
        <v>1018128421</v>
      </c>
      <c r="M332" s="357" t="n">
        <f aca="false">K332*$O$15/1000</f>
        <v>344143.559633333</v>
      </c>
      <c r="N332" s="357" t="n">
        <f aca="false">20200*5000*(O15/1000)</f>
        <v>507440.833333333</v>
      </c>
      <c r="O332" s="359" t="s">
        <v>690</v>
      </c>
      <c r="P332" s="253" t="n">
        <f aca="false">K332/$K$22</f>
        <v>0.0840290202226403</v>
      </c>
      <c r="Q332" s="254" t="n">
        <f aca="false">RANK(P332,$P$218:$P$391)</f>
        <v>4</v>
      </c>
      <c r="R332" s="223" t="n">
        <f aca="false">L332/$L$22</f>
        <v>0.0951799712235178</v>
      </c>
      <c r="S332" s="254" t="n">
        <f aca="false">RANK(R332,$R$218:$R$391)</f>
        <v>3</v>
      </c>
      <c r="U332" s="245" t="n">
        <f aca="false">VLOOKUP(D332,DVactu!$A$2:$D$198,4,0)</f>
        <v>10.985647846633</v>
      </c>
      <c r="V332" s="202" t="n">
        <f aca="false">IF(ISERROR(E332/$U332),0,E332/$U332)</f>
        <v>694738.27183885</v>
      </c>
      <c r="W332" s="202" t="n">
        <f aca="false">IF(ISERROR(F332/$U332),0,F332/$U332)</f>
        <v>0</v>
      </c>
      <c r="X332" s="202" t="n">
        <f aca="false">IF(ISERROR(G332/$U332),0,G332/$U332)</f>
        <v>401963.367263171</v>
      </c>
      <c r="Y332" s="202" t="n">
        <f aca="false">IF(ISERROR(H332/$U332),0,H332/$U332)</f>
        <v>2218504.75640995</v>
      </c>
      <c r="Z332" s="202" t="n">
        <f aca="false">IF(ISERROR(I332/$U332),0,I332/$U332)</f>
        <v>704435.469627022</v>
      </c>
      <c r="AA332" s="202" t="n">
        <f aca="false">IF(ISERROR(J332/$U332),0,J332/$U332)</f>
        <v>2215551.63061774</v>
      </c>
      <c r="AB332" s="249" t="n">
        <f aca="false">SUM(V332:AA332)</f>
        <v>6235193.49575673</v>
      </c>
      <c r="AC332" s="202" t="n">
        <f aca="false">IF(ISERROR(L332/$U332),0,L332/$U332)</f>
        <v>92678050.0534656</v>
      </c>
    </row>
    <row r="333" customFormat="false" ht="29.1" hidden="false" customHeight="false" outlineLevel="0" collapsed="false">
      <c r="A333" s="195" t="s">
        <v>485</v>
      </c>
      <c r="B333" s="116" t="s">
        <v>142</v>
      </c>
      <c r="C333" s="196" t="s">
        <v>691</v>
      </c>
      <c r="D333" s="244" t="s">
        <v>692</v>
      </c>
      <c r="E333" s="198" t="n">
        <v>0</v>
      </c>
      <c r="F333" s="198" t="n">
        <v>0</v>
      </c>
      <c r="G333" s="198" t="n">
        <v>0</v>
      </c>
      <c r="H333" s="198" t="n">
        <v>0</v>
      </c>
      <c r="I333" s="198" t="n">
        <v>0</v>
      </c>
      <c r="J333" s="198" t="n">
        <v>0</v>
      </c>
      <c r="K333" s="199" t="n">
        <f aca="false">SUM(E333:J333)</f>
        <v>0</v>
      </c>
      <c r="L333" s="198" t="n">
        <v>4099464</v>
      </c>
      <c r="M333" s="29"/>
      <c r="P333" s="223" t="n">
        <f aca="false">K333/$K$22</f>
        <v>0</v>
      </c>
      <c r="Q333" s="224" t="n">
        <f aca="false">RANK(P333,$P$218:$P$391)</f>
        <v>35</v>
      </c>
      <c r="R333" s="225" t="n">
        <f aca="false">L333/$L$22</f>
        <v>0.000383239341426701</v>
      </c>
      <c r="S333" s="224" t="n">
        <f aca="false">RANK(R333,$R$218:$R$391)</f>
        <v>48</v>
      </c>
      <c r="U333" s="245" t="n">
        <f aca="false">VLOOKUP(D333,DVactu!$A$2:$D$198,4,0)</f>
        <v>8.43533161052923</v>
      </c>
      <c r="V333" s="202" t="n">
        <f aca="false">IF(ISERROR(E333/$U333),0,E333/$U333)</f>
        <v>0</v>
      </c>
      <c r="W333" s="202" t="n">
        <f aca="false">IF(ISERROR(F333/$U333),0,F333/$U333)</f>
        <v>0</v>
      </c>
      <c r="X333" s="202" t="n">
        <f aca="false">IF(ISERROR(G333/$U333),0,G333/$U333)</f>
        <v>0</v>
      </c>
      <c r="Y333" s="202" t="n">
        <f aca="false">IF(ISERROR(H333/$U333),0,H333/$U333)</f>
        <v>0</v>
      </c>
      <c r="Z333" s="202" t="n">
        <f aca="false">IF(ISERROR(I333/$U333),0,I333/$U333)</f>
        <v>0</v>
      </c>
      <c r="AA333" s="202" t="n">
        <f aca="false">IF(ISERROR(J333/$U333),0,J333/$U333)</f>
        <v>0</v>
      </c>
      <c r="AB333" s="199" t="n">
        <f aca="false">SUM(V333:AA333)</f>
        <v>0</v>
      </c>
      <c r="AC333" s="202" t="n">
        <f aca="false">IF(ISERROR(L333/$U333),0,L333/$U333)</f>
        <v>485987.295968653</v>
      </c>
    </row>
    <row r="334" customFormat="false" ht="19.4" hidden="false" customHeight="false" outlineLevel="0" collapsed="false">
      <c r="A334" s="257" t="s">
        <v>485</v>
      </c>
      <c r="B334" s="257" t="s">
        <v>142</v>
      </c>
      <c r="C334" s="257" t="s">
        <v>693</v>
      </c>
      <c r="D334" s="244" t="s">
        <v>694</v>
      </c>
      <c r="E334" s="258" t="n">
        <v>20823418</v>
      </c>
      <c r="F334" s="258" t="n">
        <v>12326160</v>
      </c>
      <c r="G334" s="258" t="n">
        <v>6578000</v>
      </c>
      <c r="H334" s="258" t="n">
        <v>5807362</v>
      </c>
      <c r="I334" s="258" t="n">
        <v>1973400</v>
      </c>
      <c r="J334" s="258" t="n">
        <v>0</v>
      </c>
      <c r="K334" s="259" t="n">
        <f aca="false">SUM(E334:J334)</f>
        <v>47508340</v>
      </c>
      <c r="L334" s="258" t="n">
        <v>444757056</v>
      </c>
      <c r="M334" s="357" t="n">
        <f aca="false">K334*$O$15/1000</f>
        <v>238689.818216667</v>
      </c>
      <c r="P334" s="253" t="n">
        <f aca="false">K334/$K$22</f>
        <v>0.058280537294483</v>
      </c>
      <c r="Q334" s="254" t="n">
        <f aca="false">RANK(P334,$P$218:$P$391)</f>
        <v>5</v>
      </c>
      <c r="R334" s="225" t="n">
        <f aca="false">L334/$L$22</f>
        <v>0.0415782163805606</v>
      </c>
      <c r="S334" s="254" t="n">
        <f aca="false">RANK(R334,$R$218:$R$391)</f>
        <v>10</v>
      </c>
      <c r="U334" s="245" t="n">
        <f aca="false">VLOOKUP(D334,DVactu!$A$2:$D$198,4,0)</f>
        <v>10.985647846633</v>
      </c>
      <c r="V334" s="202" t="n">
        <f aca="false">IF(ISERROR(E334/$U334),0,E334/$U334)</f>
        <v>1895511.15152323</v>
      </c>
      <c r="W334" s="202" t="n">
        <f aca="false">IF(ISERROR(F334/$U334),0,F334/$U334)</f>
        <v>1122023.95089315</v>
      </c>
      <c r="X334" s="202" t="n">
        <f aca="false">IF(ISERROR(G334/$U334),0,G334/$U334)</f>
        <v>598781.254581731</v>
      </c>
      <c r="Y334" s="202" t="n">
        <f aca="false">IF(ISERROR(H334/$U334),0,H334/$U334)</f>
        <v>528631.727602656</v>
      </c>
      <c r="Z334" s="202" t="n">
        <f aca="false">IF(ISERROR(I334/$U334),0,I334/$U334)</f>
        <v>179634.376374519</v>
      </c>
      <c r="AA334" s="202" t="n">
        <f aca="false">IF(ISERROR(J334/$U334),0,J334/$U334)</f>
        <v>0</v>
      </c>
      <c r="AB334" s="152" t="n">
        <f aca="false">SUM(V334:AA334)</f>
        <v>4324582.46097529</v>
      </c>
      <c r="AC334" s="202" t="n">
        <f aca="false">IF(ISERROR(L334/$U334),0,L334/$U334)</f>
        <v>40485282.4529883</v>
      </c>
    </row>
    <row r="335" customFormat="false" ht="12.8" hidden="false" customHeight="false" outlineLevel="0" collapsed="false">
      <c r="A335" s="195" t="s">
        <v>485</v>
      </c>
      <c r="B335" s="116" t="s">
        <v>142</v>
      </c>
      <c r="C335" s="196" t="s">
        <v>302</v>
      </c>
      <c r="D335" s="244" t="s">
        <v>695</v>
      </c>
      <c r="E335" s="198" t="n">
        <v>0</v>
      </c>
      <c r="F335" s="198" t="n">
        <v>0</v>
      </c>
      <c r="G335" s="198" t="n">
        <v>0</v>
      </c>
      <c r="H335" s="198" t="n">
        <v>0</v>
      </c>
      <c r="I335" s="198" t="n">
        <v>0</v>
      </c>
      <c r="J335" s="198" t="n">
        <v>0</v>
      </c>
      <c r="K335" s="199" t="n">
        <f aca="false">SUM(E335:J335)</f>
        <v>0</v>
      </c>
      <c r="L335" s="198" t="n">
        <v>0</v>
      </c>
      <c r="M335" s="29"/>
      <c r="P335" s="223" t="n">
        <f aca="false">K335/$K$22</f>
        <v>0</v>
      </c>
      <c r="Q335" s="224" t="n">
        <f aca="false">RANK(P335,$P$218:$P$391)</f>
        <v>35</v>
      </c>
      <c r="R335" s="225" t="n">
        <f aca="false">L335/$L$22</f>
        <v>0</v>
      </c>
      <c r="S335" s="224" t="n">
        <f aca="false">RANK(R335,$R$218:$R$391)</f>
        <v>73</v>
      </c>
      <c r="U335" s="245" t="e">
        <f aca="false">VLOOKUP(D335,DVactu!$A$2:$D$198,4,0)</f>
        <v>#N/A</v>
      </c>
      <c r="V335" s="202" t="n">
        <f aca="false">IF(ISERROR(E335/$U335),0,E335/$U335)</f>
        <v>0</v>
      </c>
      <c r="W335" s="202" t="n">
        <f aca="false">IF(ISERROR(F335/$U335),0,F335/$U335)</f>
        <v>0</v>
      </c>
      <c r="X335" s="202" t="n">
        <f aca="false">IF(ISERROR(G335/$U335),0,G335/$U335)</f>
        <v>0</v>
      </c>
      <c r="Y335" s="202" t="n">
        <f aca="false">IF(ISERROR(H335/$U335),0,H335/$U335)</f>
        <v>0</v>
      </c>
      <c r="Z335" s="202" t="n">
        <f aca="false">IF(ISERROR(I335/$U335),0,I335/$U335)</f>
        <v>0</v>
      </c>
      <c r="AA335" s="202" t="n">
        <f aca="false">IF(ISERROR(J335/$U335),0,J335/$U335)</f>
        <v>0</v>
      </c>
      <c r="AB335" s="199" t="n">
        <f aca="false">SUM(V335:AA335)</f>
        <v>0</v>
      </c>
      <c r="AC335" s="202" t="n">
        <f aca="false">IF(ISERROR(L335/$U335),0,L335/$U335)</f>
        <v>0</v>
      </c>
    </row>
    <row r="336" customFormat="false" ht="19.4" hidden="false" customHeight="false" outlineLevel="0" collapsed="false">
      <c r="A336" s="195" t="s">
        <v>485</v>
      </c>
      <c r="B336" s="116" t="s">
        <v>142</v>
      </c>
      <c r="C336" s="196" t="s">
        <v>696</v>
      </c>
      <c r="D336" s="244" t="s">
        <v>697</v>
      </c>
      <c r="E336" s="198" t="n">
        <v>0</v>
      </c>
      <c r="F336" s="198" t="n">
        <v>0</v>
      </c>
      <c r="G336" s="198" t="n">
        <v>0</v>
      </c>
      <c r="H336" s="198" t="n">
        <v>0</v>
      </c>
      <c r="I336" s="198" t="n">
        <v>0</v>
      </c>
      <c r="J336" s="198" t="n">
        <v>0</v>
      </c>
      <c r="K336" s="199"/>
      <c r="L336" s="198" t="n">
        <v>0</v>
      </c>
      <c r="M336" s="29"/>
      <c r="P336" s="223" t="n">
        <f aca="false">K336/$K$22</f>
        <v>0</v>
      </c>
      <c r="Q336" s="224" t="n">
        <f aca="false">RANK(P336,$P$218:$P$391)</f>
        <v>35</v>
      </c>
      <c r="R336" s="225" t="n">
        <f aca="false">L336/$L$22</f>
        <v>0</v>
      </c>
      <c r="S336" s="224" t="n">
        <f aca="false">RANK(R336,$R$218:$R$391)</f>
        <v>73</v>
      </c>
      <c r="U336" s="245" t="e">
        <f aca="false">VLOOKUP(D336,DVactu!$A$2:$D$198,4,0)</f>
        <v>#N/A</v>
      </c>
      <c r="V336" s="202" t="n">
        <f aca="false">IF(ISERROR(E336/$U336),0,E336/$U336)</f>
        <v>0</v>
      </c>
      <c r="W336" s="202" t="n">
        <f aca="false">IF(ISERROR(F336/$U336),0,F336/$U336)</f>
        <v>0</v>
      </c>
      <c r="X336" s="202" t="n">
        <f aca="false">IF(ISERROR(G336/$U336),0,G336/$U336)</f>
        <v>0</v>
      </c>
      <c r="Y336" s="202" t="n">
        <f aca="false">IF(ISERROR(H336/$U336),0,H336/$U336)</f>
        <v>0</v>
      </c>
      <c r="Z336" s="202" t="n">
        <f aca="false">IF(ISERROR(I336/$U336),0,I336/$U336)</f>
        <v>0</v>
      </c>
      <c r="AA336" s="202" t="n">
        <f aca="false">IF(ISERROR(J336/$U336),0,J336/$U336)</f>
        <v>0</v>
      </c>
      <c r="AB336" s="199"/>
      <c r="AC336" s="202" t="n">
        <f aca="false">IF(ISERROR(L336/$U336),0,L336/$U336)</f>
        <v>0</v>
      </c>
    </row>
    <row r="337" customFormat="false" ht="19.4" hidden="false" customHeight="false" outlineLevel="0" collapsed="false">
      <c r="A337" s="195" t="s">
        <v>485</v>
      </c>
      <c r="B337" s="116" t="s">
        <v>142</v>
      </c>
      <c r="C337" s="196" t="s">
        <v>698</v>
      </c>
      <c r="D337" s="244" t="s">
        <v>699</v>
      </c>
      <c r="E337" s="198" t="n">
        <v>0</v>
      </c>
      <c r="F337" s="198" t="n">
        <v>0</v>
      </c>
      <c r="G337" s="198" t="n">
        <v>0</v>
      </c>
      <c r="H337" s="198" t="n">
        <v>0</v>
      </c>
      <c r="I337" s="198" t="n">
        <v>0</v>
      </c>
      <c r="J337" s="198" t="n">
        <v>0</v>
      </c>
      <c r="K337" s="199" t="n">
        <f aca="false">SUM(E337:J337)</f>
        <v>0</v>
      </c>
      <c r="L337" s="198" t="n">
        <v>1632359.95</v>
      </c>
      <c r="M337" s="29"/>
      <c r="P337" s="223" t="n">
        <f aca="false">K337/$K$22</f>
        <v>0</v>
      </c>
      <c r="Q337" s="224" t="n">
        <f aca="false">RANK(P337,$P$218:$P$391)</f>
        <v>35</v>
      </c>
      <c r="R337" s="225" t="n">
        <f aca="false">L337/$L$22</f>
        <v>0.000152601547960739</v>
      </c>
      <c r="S337" s="224" t="n">
        <f aca="false">RANK(R337,$R$218:$R$391)</f>
        <v>54</v>
      </c>
      <c r="U337" s="245" t="n">
        <f aca="false">VLOOKUP(D337,DVactu!$A$2:$D$198,4,0)</f>
        <v>15.0291599470843</v>
      </c>
      <c r="V337" s="202" t="n">
        <f aca="false">IF(ISERROR(E337/$U337),0,E337/$U337)</f>
        <v>0</v>
      </c>
      <c r="W337" s="202" t="n">
        <f aca="false">IF(ISERROR(F337/$U337),0,F337/$U337)</f>
        <v>0</v>
      </c>
      <c r="X337" s="202" t="n">
        <f aca="false">IF(ISERROR(G337/$U337),0,G337/$U337)</f>
        <v>0</v>
      </c>
      <c r="Y337" s="202" t="n">
        <f aca="false">IF(ISERROR(H337/$U337),0,H337/$U337)</f>
        <v>0</v>
      </c>
      <c r="Z337" s="202" t="n">
        <f aca="false">IF(ISERROR(I337/$U337),0,I337/$U337)</f>
        <v>0</v>
      </c>
      <c r="AA337" s="202" t="n">
        <f aca="false">IF(ISERROR(J337/$U337),0,J337/$U337)</f>
        <v>0</v>
      </c>
      <c r="AB337" s="199" t="n">
        <f aca="false">SUM(V337:AA337)</f>
        <v>0</v>
      </c>
      <c r="AC337" s="202" t="n">
        <f aca="false">IF(ISERROR(L337/$U337),0,L337/$U337)</f>
        <v>108612.853662302</v>
      </c>
    </row>
    <row r="338" customFormat="false" ht="12.8" hidden="false" customHeight="false" outlineLevel="0" collapsed="false">
      <c r="A338" s="195" t="s">
        <v>485</v>
      </c>
      <c r="B338" s="116" t="s">
        <v>142</v>
      </c>
      <c r="C338" s="196" t="s">
        <v>700</v>
      </c>
      <c r="D338" s="244" t="s">
        <v>701</v>
      </c>
      <c r="E338" s="198" t="n">
        <v>0</v>
      </c>
      <c r="F338" s="198" t="n">
        <v>0</v>
      </c>
      <c r="G338" s="198" t="n">
        <v>0</v>
      </c>
      <c r="H338" s="198" t="n">
        <v>0</v>
      </c>
      <c r="I338" s="198" t="n">
        <v>0</v>
      </c>
      <c r="J338" s="198" t="n">
        <v>0</v>
      </c>
      <c r="K338" s="199" t="n">
        <f aca="false">SUM(E338:J338)</f>
        <v>0</v>
      </c>
      <c r="L338" s="198" t="n">
        <v>995049</v>
      </c>
      <c r="M338" s="29"/>
      <c r="P338" s="223" t="n">
        <f aca="false">K338/$K$22</f>
        <v>0</v>
      </c>
      <c r="Q338" s="224" t="n">
        <f aca="false">RANK(P338,$P$218:$P$391)</f>
        <v>35</v>
      </c>
      <c r="R338" s="225" t="n">
        <f aca="false">L338/$L$22</f>
        <v>9.30223862064156E-005</v>
      </c>
      <c r="S338" s="224" t="n">
        <f aca="false">RANK(R338,$R$218:$R$391)</f>
        <v>60</v>
      </c>
      <c r="U338" s="245" t="n">
        <f aca="false">VLOOKUP(D338,DVactu!$A$2:$D$198,4,0)</f>
        <v>14.1339393987664</v>
      </c>
      <c r="V338" s="202" t="n">
        <f aca="false">IF(ISERROR(E338/$U338),0,E338/$U338)</f>
        <v>0</v>
      </c>
      <c r="W338" s="202" t="n">
        <f aca="false">IF(ISERROR(F338/$U338),0,F338/$U338)</f>
        <v>0</v>
      </c>
      <c r="X338" s="202" t="n">
        <f aca="false">IF(ISERROR(G338/$U338),0,G338/$U338)</f>
        <v>0</v>
      </c>
      <c r="Y338" s="202" t="n">
        <f aca="false">IF(ISERROR(H338/$U338),0,H338/$U338)</f>
        <v>0</v>
      </c>
      <c r="Z338" s="202" t="n">
        <f aca="false">IF(ISERROR(I338/$U338),0,I338/$U338)</f>
        <v>0</v>
      </c>
      <c r="AA338" s="202" t="n">
        <f aca="false">IF(ISERROR(J338/$U338),0,J338/$U338)</f>
        <v>0</v>
      </c>
      <c r="AB338" s="199" t="n">
        <f aca="false">SUM(V338:AA338)</f>
        <v>0</v>
      </c>
      <c r="AC338" s="202" t="n">
        <f aca="false">IF(ISERROR(L338/$U338),0,L338/$U338)</f>
        <v>70401.3914257229</v>
      </c>
    </row>
    <row r="339" customFormat="false" ht="12.8" hidden="false" customHeight="false" outlineLevel="0" collapsed="false">
      <c r="A339" s="195" t="s">
        <v>485</v>
      </c>
      <c r="B339" s="116" t="s">
        <v>142</v>
      </c>
      <c r="C339" s="196" t="s">
        <v>702</v>
      </c>
      <c r="D339" s="244" t="s">
        <v>703</v>
      </c>
      <c r="E339" s="198" t="n">
        <v>0</v>
      </c>
      <c r="F339" s="198" t="n">
        <v>0</v>
      </c>
      <c r="G339" s="198" t="n">
        <v>0</v>
      </c>
      <c r="H339" s="198" t="n">
        <v>0</v>
      </c>
      <c r="I339" s="198" t="n">
        <v>83750</v>
      </c>
      <c r="J339" s="198" t="n">
        <v>0</v>
      </c>
      <c r="K339" s="199" t="n">
        <f aca="false">SUM(E339:J339)</f>
        <v>83750</v>
      </c>
      <c r="L339" s="198" t="n">
        <v>15144232</v>
      </c>
      <c r="M339" s="29"/>
      <c r="P339" s="223" t="n">
        <f aca="false">K339/$K$22</f>
        <v>0.000102739750503026</v>
      </c>
      <c r="Q339" s="224" t="n">
        <f aca="false">RANK(P339,$P$218:$P$391)</f>
        <v>33</v>
      </c>
      <c r="R339" s="225" t="n">
        <f aca="false">L339/$L$22</f>
        <v>0.00141576203574252</v>
      </c>
      <c r="S339" s="224" t="n">
        <f aca="false">RANK(R339,$R$218:$R$391)</f>
        <v>35</v>
      </c>
      <c r="U339" s="245" t="n">
        <f aca="false">VLOOKUP(D339,DVactu!$A$2:$D$198,4,0)</f>
        <v>11.5631229294548</v>
      </c>
      <c r="V339" s="202" t="n">
        <f aca="false">IF(ISERROR(E339/$U339),0,E339/$U339)</f>
        <v>0</v>
      </c>
      <c r="W339" s="202" t="n">
        <f aca="false">IF(ISERROR(F339/$U339),0,F339/$U339)</f>
        <v>0</v>
      </c>
      <c r="X339" s="202" t="n">
        <f aca="false">IF(ISERROR(G339/$U339),0,G339/$U339)</f>
        <v>0</v>
      </c>
      <c r="Y339" s="202" t="n">
        <f aca="false">IF(ISERROR(H339/$U339),0,H339/$U339)</f>
        <v>0</v>
      </c>
      <c r="Z339" s="202" t="n">
        <f aca="false">IF(ISERROR(I339/$U339),0,I339/$U339)</f>
        <v>7242.85303468177</v>
      </c>
      <c r="AA339" s="202" t="n">
        <f aca="false">IF(ISERROR(J339/$U339),0,J339/$U339)</f>
        <v>0</v>
      </c>
      <c r="AB339" s="199" t="n">
        <f aca="false">SUM(V339:AA339)</f>
        <v>7242.85303468177</v>
      </c>
      <c r="AC339" s="202" t="n">
        <f aca="false">IF(ISERROR(L339/$U339),0,L339/$U339)</f>
        <v>1309700.85610895</v>
      </c>
    </row>
    <row r="340" customFormat="false" ht="12.8" hidden="false" customHeight="false" outlineLevel="0" collapsed="false">
      <c r="A340" s="195" t="s">
        <v>485</v>
      </c>
      <c r="B340" s="116" t="s">
        <v>142</v>
      </c>
      <c r="C340" s="196" t="s">
        <v>704</v>
      </c>
      <c r="D340" s="244" t="s">
        <v>705</v>
      </c>
      <c r="E340" s="198" t="n">
        <v>0</v>
      </c>
      <c r="F340" s="198" t="n">
        <v>0</v>
      </c>
      <c r="G340" s="198" t="n">
        <v>0</v>
      </c>
      <c r="H340" s="198" t="n">
        <v>0</v>
      </c>
      <c r="I340" s="198" t="n">
        <v>1131999.12</v>
      </c>
      <c r="J340" s="198" t="n">
        <v>0</v>
      </c>
      <c r="K340" s="199" t="n">
        <f aca="false">SUM(E340:J340)</f>
        <v>1131999.12</v>
      </c>
      <c r="L340" s="198" t="n">
        <v>1298573.44</v>
      </c>
      <c r="M340" s="29"/>
      <c r="P340" s="223" t="n">
        <f aca="false">K340/$K$22</f>
        <v>0.00138867232427995</v>
      </c>
      <c r="Q340" s="224" t="n">
        <f aca="false">RANK(P340,$P$218:$P$391)</f>
        <v>25</v>
      </c>
      <c r="R340" s="225" t="n">
        <f aca="false">L340/$L$22</f>
        <v>0.000121397438772436</v>
      </c>
      <c r="S340" s="224" t="n">
        <f aca="false">RANK(R340,$R$218:$R$391)</f>
        <v>58</v>
      </c>
      <c r="U340" s="245" t="n">
        <f aca="false">VLOOKUP(D340,DVactu!$A$2:$D$198,4,0)</f>
        <v>11.5631229294548</v>
      </c>
      <c r="V340" s="202" t="n">
        <f aca="false">IF(ISERROR(E340/$U340),0,E340/$U340)</f>
        <v>0</v>
      </c>
      <c r="W340" s="202" t="n">
        <f aca="false">IF(ISERROR(F340/$U340),0,F340/$U340)</f>
        <v>0</v>
      </c>
      <c r="X340" s="202" t="n">
        <f aca="false">IF(ISERROR(G340/$U340),0,G340/$U340)</f>
        <v>0</v>
      </c>
      <c r="Y340" s="202" t="n">
        <f aca="false">IF(ISERROR(H340/$U340),0,H340/$U340)</f>
        <v>0</v>
      </c>
      <c r="Z340" s="202" t="n">
        <f aca="false">IF(ISERROR(I340/$U340),0,I340/$U340)</f>
        <v>97897.3523767055</v>
      </c>
      <c r="AA340" s="202" t="n">
        <f aca="false">IF(ISERROR(J340/$U340),0,J340/$U340)</f>
        <v>0</v>
      </c>
      <c r="AB340" s="199" t="n">
        <f aca="false">SUM(V340:AA340)</f>
        <v>97897.3523767055</v>
      </c>
      <c r="AC340" s="202" t="n">
        <f aca="false">IF(ISERROR(L340/$U340),0,L340/$U340)</f>
        <v>112303.003948193</v>
      </c>
    </row>
    <row r="341" customFormat="false" ht="29.1" hidden="false" customHeight="false" outlineLevel="0" collapsed="false">
      <c r="A341" s="195" t="s">
        <v>485</v>
      </c>
      <c r="B341" s="116" t="s">
        <v>142</v>
      </c>
      <c r="C341" s="196" t="s">
        <v>706</v>
      </c>
      <c r="D341" s="244" t="s">
        <v>707</v>
      </c>
      <c r="E341" s="198" t="n">
        <v>1616220</v>
      </c>
      <c r="F341" s="198" t="n">
        <v>0</v>
      </c>
      <c r="G341" s="198" t="n">
        <v>413172</v>
      </c>
      <c r="H341" s="198" t="n">
        <v>2717172</v>
      </c>
      <c r="I341" s="198" t="n">
        <v>1651320</v>
      </c>
      <c r="J341" s="198" t="n">
        <v>4350636</v>
      </c>
      <c r="K341" s="199" t="n">
        <f aca="false">SUM(E341:J341)</f>
        <v>10748520</v>
      </c>
      <c r="L341" s="198" t="n">
        <v>142904861.4</v>
      </c>
      <c r="M341" s="29"/>
      <c r="P341" s="223" t="n">
        <f aca="false">K341/$K$22</f>
        <v>0.0131856747830065</v>
      </c>
      <c r="Q341" s="224" t="n">
        <f aca="false">RANK(P341,$P$218:$P$391)</f>
        <v>15</v>
      </c>
      <c r="R341" s="225" t="n">
        <f aca="false">L341/$L$22</f>
        <v>0.0133594940630312</v>
      </c>
      <c r="S341" s="224" t="n">
        <f aca="false">RANK(R341,$R$218:$R$391)</f>
        <v>18</v>
      </c>
      <c r="U341" s="245" t="n">
        <f aca="false">VLOOKUP(D341,DVactu!$A$2:$D$198,4,0)</f>
        <v>10.985647846633</v>
      </c>
      <c r="V341" s="202" t="n">
        <f aca="false">IF(ISERROR(E341/$U341),0,E341/$U341)</f>
        <v>147121.045801168</v>
      </c>
      <c r="W341" s="202" t="n">
        <f aca="false">IF(ISERROR(F341/$U341),0,F341/$U341)</f>
        <v>0</v>
      </c>
      <c r="X341" s="202" t="n">
        <f aca="false">IF(ISERROR(G341/$U341),0,G341/$U341)</f>
        <v>37610.1624381336</v>
      </c>
      <c r="Y341" s="202" t="n">
        <f aca="false">IF(ISERROR(H341/$U341),0,H341/$U341)</f>
        <v>247338.348901543</v>
      </c>
      <c r="Z341" s="202" t="n">
        <f aca="false">IF(ISERROR(I341/$U341),0,I341/$U341)</f>
        <v>150316.123641822</v>
      </c>
      <c r="AA341" s="202" t="n">
        <f aca="false">IF(ISERROR(J341/$U341),0,J341/$U341)</f>
        <v>396029.079098274</v>
      </c>
      <c r="AB341" s="199" t="n">
        <f aca="false">SUM(V341:AA341)</f>
        <v>978414.759880941</v>
      </c>
      <c r="AC341" s="202" t="n">
        <f aca="false">IF(ISERROR(L341/$U341),0,L341/$U341)</f>
        <v>13008323.5322165</v>
      </c>
    </row>
    <row r="342" customFormat="false" ht="19.4" hidden="false" customHeight="false" outlineLevel="0" collapsed="false">
      <c r="A342" s="195" t="s">
        <v>485</v>
      </c>
      <c r="B342" s="116" t="s">
        <v>142</v>
      </c>
      <c r="C342" s="196" t="s">
        <v>708</v>
      </c>
      <c r="D342" s="244" t="s">
        <v>709</v>
      </c>
      <c r="E342" s="198" t="n">
        <v>0</v>
      </c>
      <c r="F342" s="198" t="n">
        <v>7378800</v>
      </c>
      <c r="G342" s="198" t="n">
        <v>0</v>
      </c>
      <c r="H342" s="198" t="n">
        <v>0</v>
      </c>
      <c r="I342" s="198" t="n">
        <v>0</v>
      </c>
      <c r="J342" s="198" t="n">
        <v>0</v>
      </c>
      <c r="K342" s="199" t="n">
        <f aca="false">SUM(E342:J342)</f>
        <v>7378800</v>
      </c>
      <c r="L342" s="198" t="n">
        <v>43443100</v>
      </c>
      <c r="M342" s="29"/>
      <c r="P342" s="223" t="n">
        <f aca="false">K342/$K$22</f>
        <v>0.00905189338521471</v>
      </c>
      <c r="Q342" s="224" t="n">
        <f aca="false">RANK(P342,$P$218:$P$391)</f>
        <v>17</v>
      </c>
      <c r="R342" s="225" t="n">
        <f aca="false">L342/$L$22</f>
        <v>0.00406128826440098</v>
      </c>
      <c r="S342" s="224" t="n">
        <f aca="false">RANK(R342,$R$218:$R$391)</f>
        <v>25</v>
      </c>
      <c r="U342" s="245" t="n">
        <f aca="false">VLOOKUP(D342,DVactu!$A$2:$D$198,4,0)</f>
        <v>14.1339393987664</v>
      </c>
      <c r="V342" s="202" t="n">
        <f aca="false">IF(ISERROR(E342/$U342),0,E342/$U342)</f>
        <v>0</v>
      </c>
      <c r="W342" s="202" t="n">
        <f aca="false">IF(ISERROR(F342/$U342),0,F342/$U342)</f>
        <v>522062.518581622</v>
      </c>
      <c r="X342" s="202" t="n">
        <f aca="false">IF(ISERROR(G342/$U342),0,G342/$U342)</f>
        <v>0</v>
      </c>
      <c r="Y342" s="202" t="n">
        <f aca="false">IF(ISERROR(H342/$U342),0,H342/$U342)</f>
        <v>0</v>
      </c>
      <c r="Z342" s="202" t="n">
        <f aca="false">IF(ISERROR(I342/$U342),0,I342/$U342)</f>
        <v>0</v>
      </c>
      <c r="AA342" s="202" t="n">
        <f aca="false">IF(ISERROR(J342/$U342),0,J342/$U342)</f>
        <v>0</v>
      </c>
      <c r="AB342" s="199" t="n">
        <f aca="false">SUM(V342:AA342)</f>
        <v>522062.518581622</v>
      </c>
      <c r="AC342" s="202" t="n">
        <f aca="false">IF(ISERROR(L342/$U342),0,L342/$U342)</f>
        <v>3073672.44009775</v>
      </c>
    </row>
    <row r="343" customFormat="false" ht="12.8" hidden="false" customHeight="false" outlineLevel="0" collapsed="false">
      <c r="A343" s="195" t="s">
        <v>485</v>
      </c>
      <c r="B343" s="116" t="s">
        <v>142</v>
      </c>
      <c r="C343" s="196" t="s">
        <v>453</v>
      </c>
      <c r="D343" s="244" t="s">
        <v>710</v>
      </c>
      <c r="E343" s="198" t="n">
        <v>0</v>
      </c>
      <c r="F343" s="198" t="n">
        <v>0</v>
      </c>
      <c r="G343" s="198" t="n">
        <v>0</v>
      </c>
      <c r="H343" s="198" t="n">
        <v>0</v>
      </c>
      <c r="I343" s="198" t="n">
        <v>0</v>
      </c>
      <c r="J343" s="198" t="n">
        <v>0</v>
      </c>
      <c r="K343" s="199" t="n">
        <f aca="false">SUM(E343:J343)</f>
        <v>0</v>
      </c>
      <c r="L343" s="198" t="n">
        <v>0</v>
      </c>
      <c r="M343" s="29"/>
      <c r="P343" s="223" t="n">
        <f aca="false">K343/$K$22</f>
        <v>0</v>
      </c>
      <c r="Q343" s="224" t="n">
        <f aca="false">RANK(P343,$P$218:$P$391)</f>
        <v>35</v>
      </c>
      <c r="R343" s="225" t="n">
        <f aca="false">L343/$L$22</f>
        <v>0</v>
      </c>
      <c r="S343" s="224" t="n">
        <f aca="false">RANK(R343,$R$218:$R$391)</f>
        <v>73</v>
      </c>
      <c r="U343" s="245" t="e">
        <f aca="false">VLOOKUP(D343,DVactu!$A$2:$D$198,4,0)</f>
        <v>#N/A</v>
      </c>
      <c r="V343" s="202" t="n">
        <f aca="false">IF(ISERROR(E343/$U343),0,E343/$U343)</f>
        <v>0</v>
      </c>
      <c r="W343" s="202" t="n">
        <f aca="false">IF(ISERROR(F343/$U343),0,F343/$U343)</f>
        <v>0</v>
      </c>
      <c r="X343" s="202" t="n">
        <f aca="false">IF(ISERROR(G343/$U343),0,G343/$U343)</f>
        <v>0</v>
      </c>
      <c r="Y343" s="202" t="n">
        <f aca="false">IF(ISERROR(H343/$U343),0,H343/$U343)</f>
        <v>0</v>
      </c>
      <c r="Z343" s="202" t="n">
        <f aca="false">IF(ISERROR(I343/$U343),0,I343/$U343)</f>
        <v>0</v>
      </c>
      <c r="AA343" s="202" t="n">
        <f aca="false">IF(ISERROR(J343/$U343),0,J343/$U343)</f>
        <v>0</v>
      </c>
      <c r="AB343" s="199" t="n">
        <f aca="false">SUM(V343:AA343)</f>
        <v>0</v>
      </c>
      <c r="AC343" s="202" t="n">
        <f aca="false">IF(ISERROR(L343/$U343),0,L343/$U343)</f>
        <v>0</v>
      </c>
    </row>
    <row r="344" customFormat="false" ht="19.4" hidden="false" customHeight="false" outlineLevel="0" collapsed="false">
      <c r="A344" s="195" t="s">
        <v>485</v>
      </c>
      <c r="B344" s="116" t="s">
        <v>142</v>
      </c>
      <c r="C344" s="196" t="s">
        <v>711</v>
      </c>
      <c r="D344" s="244" t="s">
        <v>712</v>
      </c>
      <c r="E344" s="198" t="n">
        <v>0</v>
      </c>
      <c r="F344" s="198" t="n">
        <v>0</v>
      </c>
      <c r="G344" s="198" t="n">
        <v>0</v>
      </c>
      <c r="H344" s="198" t="n">
        <v>0</v>
      </c>
      <c r="I344" s="198" t="n">
        <v>0</v>
      </c>
      <c r="J344" s="198" t="n">
        <v>0</v>
      </c>
      <c r="K344" s="199"/>
      <c r="L344" s="198" t="n">
        <v>0</v>
      </c>
      <c r="M344" s="29"/>
      <c r="P344" s="223" t="n">
        <f aca="false">K344/$K$22</f>
        <v>0</v>
      </c>
      <c r="Q344" s="224" t="n">
        <f aca="false">RANK(P344,$P$218:$P$391)</f>
        <v>35</v>
      </c>
      <c r="R344" s="225" t="n">
        <f aca="false">L344/$L$22</f>
        <v>0</v>
      </c>
      <c r="S344" s="224" t="n">
        <f aca="false">RANK(R344,$R$218:$R$391)</f>
        <v>73</v>
      </c>
      <c r="U344" s="245" t="e">
        <f aca="false">VLOOKUP(D344,DVactu!$A$2:$D$198,4,0)</f>
        <v>#N/A</v>
      </c>
      <c r="V344" s="202" t="n">
        <f aca="false">IF(ISERROR(E344/$U344),0,E344/$U344)</f>
        <v>0</v>
      </c>
      <c r="W344" s="202" t="n">
        <f aca="false">IF(ISERROR(F344/$U344),0,F344/$U344)</f>
        <v>0</v>
      </c>
      <c r="X344" s="202" t="n">
        <f aca="false">IF(ISERROR(G344/$U344),0,G344/$U344)</f>
        <v>0</v>
      </c>
      <c r="Y344" s="202" t="n">
        <f aca="false">IF(ISERROR(H344/$U344),0,H344/$U344)</f>
        <v>0</v>
      </c>
      <c r="Z344" s="202" t="n">
        <f aca="false">IF(ISERROR(I344/$U344),0,I344/$U344)</f>
        <v>0</v>
      </c>
      <c r="AA344" s="202" t="n">
        <f aca="false">IF(ISERROR(J344/$U344),0,J344/$U344)</f>
        <v>0</v>
      </c>
      <c r="AB344" s="199"/>
      <c r="AC344" s="202" t="n">
        <f aca="false">IF(ISERROR(L344/$U344),0,L344/$U344)</f>
        <v>0</v>
      </c>
    </row>
    <row r="345" customFormat="false" ht="12.8" hidden="false" customHeight="false" outlineLevel="0" collapsed="false">
      <c r="A345" s="195" t="s">
        <v>485</v>
      </c>
      <c r="B345" s="116" t="s">
        <v>142</v>
      </c>
      <c r="C345" s="196" t="s">
        <v>713</v>
      </c>
      <c r="D345" s="244" t="s">
        <v>714</v>
      </c>
      <c r="E345" s="198" t="n">
        <v>0</v>
      </c>
      <c r="F345" s="198" t="n">
        <v>0</v>
      </c>
      <c r="G345" s="198" t="n">
        <v>0</v>
      </c>
      <c r="H345" s="198" t="n">
        <v>0</v>
      </c>
      <c r="I345" s="198" t="n">
        <v>0</v>
      </c>
      <c r="J345" s="198" t="n">
        <v>0</v>
      </c>
      <c r="K345" s="199"/>
      <c r="L345" s="198" t="n">
        <v>0</v>
      </c>
      <c r="M345" s="29"/>
      <c r="P345" s="223" t="n">
        <f aca="false">K345/$K$22</f>
        <v>0</v>
      </c>
      <c r="Q345" s="224" t="n">
        <f aca="false">RANK(P345,$P$218:$P$391)</f>
        <v>35</v>
      </c>
      <c r="R345" s="225" t="n">
        <f aca="false">L345/$L$22</f>
        <v>0</v>
      </c>
      <c r="S345" s="224" t="n">
        <f aca="false">RANK(R345,$R$218:$R$391)</f>
        <v>73</v>
      </c>
      <c r="U345" s="245" t="e">
        <f aca="false">VLOOKUP(D345,DVactu!$A$2:$D$198,4,0)</f>
        <v>#N/A</v>
      </c>
      <c r="V345" s="202" t="n">
        <f aca="false">IF(ISERROR(E345/$U345),0,E345/$U345)</f>
        <v>0</v>
      </c>
      <c r="W345" s="202" t="n">
        <f aca="false">IF(ISERROR(F345/$U345),0,F345/$U345)</f>
        <v>0</v>
      </c>
      <c r="X345" s="202" t="n">
        <f aca="false">IF(ISERROR(G345/$U345),0,G345/$U345)</f>
        <v>0</v>
      </c>
      <c r="Y345" s="202" t="n">
        <f aca="false">IF(ISERROR(H345/$U345),0,H345/$U345)</f>
        <v>0</v>
      </c>
      <c r="Z345" s="202" t="n">
        <f aca="false">IF(ISERROR(I345/$U345),0,I345/$U345)</f>
        <v>0</v>
      </c>
      <c r="AA345" s="202" t="n">
        <f aca="false">IF(ISERROR(J345/$U345),0,J345/$U345)</f>
        <v>0</v>
      </c>
      <c r="AB345" s="199"/>
      <c r="AC345" s="202" t="n">
        <f aca="false">IF(ISERROR(L345/$U345),0,L345/$U345)</f>
        <v>0</v>
      </c>
    </row>
    <row r="346" customFormat="false" ht="12.8" hidden="false" customHeight="false" outlineLevel="0" collapsed="false">
      <c r="A346" s="195" t="s">
        <v>485</v>
      </c>
      <c r="B346" s="116" t="s">
        <v>142</v>
      </c>
      <c r="C346" s="196" t="s">
        <v>713</v>
      </c>
      <c r="D346" s="244" t="s">
        <v>715</v>
      </c>
      <c r="E346" s="198" t="n">
        <v>0</v>
      </c>
      <c r="F346" s="198" t="n">
        <v>0</v>
      </c>
      <c r="G346" s="198" t="n">
        <v>0</v>
      </c>
      <c r="H346" s="198" t="n">
        <v>0</v>
      </c>
      <c r="I346" s="198" t="n">
        <v>0</v>
      </c>
      <c r="J346" s="198" t="n">
        <v>0</v>
      </c>
      <c r="K346" s="199"/>
      <c r="L346" s="198" t="n">
        <v>0</v>
      </c>
      <c r="M346" s="29"/>
      <c r="P346" s="223" t="n">
        <f aca="false">K346/$K$22</f>
        <v>0</v>
      </c>
      <c r="Q346" s="224" t="n">
        <f aca="false">RANK(P346,$P$218:$P$391)</f>
        <v>35</v>
      </c>
      <c r="R346" s="225" t="n">
        <f aca="false">L346/$L$22</f>
        <v>0</v>
      </c>
      <c r="S346" s="224" t="n">
        <f aca="false">RANK(R346,$R$218:$R$391)</f>
        <v>73</v>
      </c>
      <c r="U346" s="245" t="e">
        <f aca="false">VLOOKUP(D346,DVactu!$A$2:$D$198,4,0)</f>
        <v>#N/A</v>
      </c>
      <c r="V346" s="202" t="n">
        <f aca="false">IF(ISERROR(E346/$U346),0,E346/$U346)</f>
        <v>0</v>
      </c>
      <c r="W346" s="202" t="n">
        <f aca="false">IF(ISERROR(F346/$U346),0,F346/$U346)</f>
        <v>0</v>
      </c>
      <c r="X346" s="202" t="n">
        <f aca="false">IF(ISERROR(G346/$U346),0,G346/$U346)</f>
        <v>0</v>
      </c>
      <c r="Y346" s="202" t="n">
        <f aca="false">IF(ISERROR(H346/$U346),0,H346/$U346)</f>
        <v>0</v>
      </c>
      <c r="Z346" s="202" t="n">
        <f aca="false">IF(ISERROR(I346/$U346),0,I346/$U346)</f>
        <v>0</v>
      </c>
      <c r="AA346" s="202" t="n">
        <f aca="false">IF(ISERROR(J346/$U346),0,J346/$U346)</f>
        <v>0</v>
      </c>
      <c r="AB346" s="199"/>
      <c r="AC346" s="202" t="n">
        <f aca="false">IF(ISERROR(L346/$U346),0,L346/$U346)</f>
        <v>0</v>
      </c>
    </row>
    <row r="347" customFormat="false" ht="19.4" hidden="false" customHeight="false" outlineLevel="0" collapsed="false">
      <c r="A347" s="195" t="s">
        <v>485</v>
      </c>
      <c r="B347" s="116" t="s">
        <v>142</v>
      </c>
      <c r="C347" s="196" t="s">
        <v>716</v>
      </c>
      <c r="D347" s="244" t="s">
        <v>717</v>
      </c>
      <c r="E347" s="198" t="n">
        <v>0</v>
      </c>
      <c r="F347" s="198" t="n">
        <v>0</v>
      </c>
      <c r="G347" s="198" t="n">
        <v>0</v>
      </c>
      <c r="H347" s="198" t="n">
        <v>0</v>
      </c>
      <c r="I347" s="198" t="n">
        <v>0</v>
      </c>
      <c r="J347" s="198" t="n">
        <v>0</v>
      </c>
      <c r="K347" s="199"/>
      <c r="L347" s="198" t="n">
        <v>0</v>
      </c>
      <c r="M347" s="29"/>
      <c r="P347" s="223"/>
      <c r="Q347" s="224"/>
      <c r="R347" s="225"/>
      <c r="S347" s="224"/>
      <c r="U347" s="245"/>
      <c r="V347" s="202"/>
      <c r="W347" s="202"/>
      <c r="X347" s="202"/>
      <c r="Y347" s="202"/>
      <c r="Z347" s="202"/>
      <c r="AA347" s="202"/>
      <c r="AB347" s="199"/>
      <c r="AC347" s="202"/>
    </row>
    <row r="348" customFormat="false" ht="19.4" hidden="false" customHeight="false" outlineLevel="0" collapsed="false">
      <c r="A348" s="195" t="s">
        <v>485</v>
      </c>
      <c r="B348" s="116" t="s">
        <v>142</v>
      </c>
      <c r="C348" s="196" t="s">
        <v>719</v>
      </c>
      <c r="D348" s="244" t="s">
        <v>720</v>
      </c>
      <c r="E348" s="198" t="n">
        <v>0</v>
      </c>
      <c r="F348" s="198" t="n">
        <v>0</v>
      </c>
      <c r="G348" s="198" t="n">
        <v>0</v>
      </c>
      <c r="H348" s="198" t="n">
        <v>0</v>
      </c>
      <c r="I348" s="198" t="n">
        <v>0</v>
      </c>
      <c r="J348" s="198" t="n">
        <v>0</v>
      </c>
      <c r="K348" s="199" t="n">
        <f aca="false">SUM(E348:J348)</f>
        <v>0</v>
      </c>
      <c r="L348" s="198" t="n">
        <v>0</v>
      </c>
      <c r="M348" s="29"/>
      <c r="P348" s="223" t="n">
        <f aca="false">K348/$K$22</f>
        <v>0</v>
      </c>
      <c r="Q348" s="224" t="n">
        <f aca="false">RANK(P348,$P$218:$P$391)</f>
        <v>35</v>
      </c>
      <c r="R348" s="225" t="n">
        <f aca="false">L348/$L$22</f>
        <v>0</v>
      </c>
      <c r="S348" s="224" t="n">
        <f aca="false">RANK(R348,$R$218:$R$391)</f>
        <v>73</v>
      </c>
      <c r="U348" s="245" t="e">
        <f aca="false">VLOOKUP(D348,DVactu!$A$2:$D$198,4,0)</f>
        <v>#N/A</v>
      </c>
      <c r="V348" s="202" t="n">
        <f aca="false">IF(ISERROR(E348/$U348),0,E348/$U348)</f>
        <v>0</v>
      </c>
      <c r="W348" s="202" t="n">
        <f aca="false">IF(ISERROR(F348/$U348),0,F348/$U348)</f>
        <v>0</v>
      </c>
      <c r="X348" s="202" t="n">
        <f aca="false">IF(ISERROR(G348/$U348),0,G348/$U348)</f>
        <v>0</v>
      </c>
      <c r="Y348" s="202" t="n">
        <f aca="false">IF(ISERROR(H348/$U348),0,H348/$U348)</f>
        <v>0</v>
      </c>
      <c r="Z348" s="202" t="n">
        <f aca="false">IF(ISERROR(I348/$U348),0,I348/$U348)</f>
        <v>0</v>
      </c>
      <c r="AA348" s="202" t="n">
        <f aca="false">IF(ISERROR(J348/$U348),0,J348/$U348)</f>
        <v>0</v>
      </c>
      <c r="AB348" s="199" t="n">
        <f aca="false">SUM(V348:AA348)</f>
        <v>0</v>
      </c>
      <c r="AC348" s="202" t="n">
        <f aca="false">IF(ISERROR(L348/$U348),0,L348/$U348)</f>
        <v>0</v>
      </c>
    </row>
    <row r="349" customFormat="false" ht="19.4" hidden="false" customHeight="false" outlineLevel="0" collapsed="false">
      <c r="A349" s="195" t="s">
        <v>485</v>
      </c>
      <c r="B349" s="116" t="s">
        <v>142</v>
      </c>
      <c r="C349" s="196" t="s">
        <v>721</v>
      </c>
      <c r="D349" s="244" t="s">
        <v>722</v>
      </c>
      <c r="E349" s="198" t="n">
        <v>0</v>
      </c>
      <c r="F349" s="198" t="n">
        <v>0</v>
      </c>
      <c r="G349" s="198" t="n">
        <v>0</v>
      </c>
      <c r="H349" s="198" t="n">
        <v>0</v>
      </c>
      <c r="I349" s="198" t="n">
        <v>0</v>
      </c>
      <c r="J349" s="198" t="n">
        <v>0</v>
      </c>
      <c r="K349" s="199" t="n">
        <f aca="false">SUM(E349:J349)</f>
        <v>0</v>
      </c>
      <c r="L349" s="198" t="n">
        <v>0</v>
      </c>
      <c r="M349" s="29"/>
      <c r="P349" s="223" t="n">
        <f aca="false">K349/$K$22</f>
        <v>0</v>
      </c>
      <c r="Q349" s="224" t="n">
        <f aca="false">RANK(P349,$P$218:$P$391)</f>
        <v>35</v>
      </c>
      <c r="R349" s="225" t="n">
        <f aca="false">L349/$L$22</f>
        <v>0</v>
      </c>
      <c r="S349" s="224" t="n">
        <f aca="false">RANK(R349,$R$218:$R$391)</f>
        <v>73</v>
      </c>
      <c r="U349" s="245" t="e">
        <f aca="false">VLOOKUP(D349,DVactu!$A$2:$D$198,4,0)</f>
        <v>#N/A</v>
      </c>
      <c r="V349" s="202" t="n">
        <f aca="false">IF(ISERROR(E349/$U349),0,E349/$U349)</f>
        <v>0</v>
      </c>
      <c r="W349" s="202" t="n">
        <f aca="false">IF(ISERROR(F349/$U349),0,F349/$U349)</f>
        <v>0</v>
      </c>
      <c r="X349" s="202" t="n">
        <f aca="false">IF(ISERROR(G349/$U349),0,G349/$U349)</f>
        <v>0</v>
      </c>
      <c r="Y349" s="202" t="n">
        <f aca="false">IF(ISERROR(H349/$U349),0,H349/$U349)</f>
        <v>0</v>
      </c>
      <c r="Z349" s="202" t="n">
        <f aca="false">IF(ISERROR(I349/$U349),0,I349/$U349)</f>
        <v>0</v>
      </c>
      <c r="AA349" s="202" t="n">
        <f aca="false">IF(ISERROR(J349/$U349),0,J349/$U349)</f>
        <v>0</v>
      </c>
      <c r="AB349" s="199" t="n">
        <f aca="false">SUM(V349:AA349)</f>
        <v>0</v>
      </c>
      <c r="AC349" s="202" t="n">
        <f aca="false">IF(ISERROR(L349/$U349),0,L349/$U349)</f>
        <v>0</v>
      </c>
    </row>
    <row r="350" customFormat="false" ht="19.4" hidden="false" customHeight="false" outlineLevel="0" collapsed="false">
      <c r="A350" s="195" t="s">
        <v>485</v>
      </c>
      <c r="B350" s="116" t="s">
        <v>142</v>
      </c>
      <c r="C350" s="196" t="s">
        <v>723</v>
      </c>
      <c r="D350" s="244" t="s">
        <v>724</v>
      </c>
      <c r="E350" s="198" t="n">
        <v>0</v>
      </c>
      <c r="F350" s="198" t="n">
        <v>0</v>
      </c>
      <c r="G350" s="198" t="n">
        <v>0</v>
      </c>
      <c r="H350" s="198" t="n">
        <v>0</v>
      </c>
      <c r="I350" s="198" t="n">
        <v>0</v>
      </c>
      <c r="J350" s="198" t="n">
        <v>0</v>
      </c>
      <c r="K350" s="199" t="n">
        <f aca="false">SUM(E350:J350)</f>
        <v>0</v>
      </c>
      <c r="L350" s="198" t="n">
        <v>0</v>
      </c>
      <c r="M350" s="29"/>
      <c r="P350" s="223" t="n">
        <f aca="false">K350/$K$22</f>
        <v>0</v>
      </c>
      <c r="Q350" s="224" t="n">
        <f aca="false">RANK(P350,$P$218:$P$391)</f>
        <v>35</v>
      </c>
      <c r="R350" s="225" t="n">
        <f aca="false">L350/$L$22</f>
        <v>0</v>
      </c>
      <c r="S350" s="224" t="n">
        <f aca="false">RANK(R350,$R$218:$R$391)</f>
        <v>73</v>
      </c>
      <c r="U350" s="245" t="e">
        <f aca="false">VLOOKUP(D350,DVactu!$A$2:$D$198,4,0)</f>
        <v>#N/A</v>
      </c>
      <c r="V350" s="202" t="n">
        <f aca="false">IF(ISERROR(E350/$U350),0,E350/$U350)</f>
        <v>0</v>
      </c>
      <c r="W350" s="202" t="n">
        <f aca="false">IF(ISERROR(F350/$U350),0,F350/$U350)</f>
        <v>0</v>
      </c>
      <c r="X350" s="202" t="n">
        <f aca="false">IF(ISERROR(G350/$U350),0,G350/$U350)</f>
        <v>0</v>
      </c>
      <c r="Y350" s="202" t="n">
        <f aca="false">IF(ISERROR(H350/$U350),0,H350/$U350)</f>
        <v>0</v>
      </c>
      <c r="Z350" s="202" t="n">
        <f aca="false">IF(ISERROR(I350/$U350),0,I350/$U350)</f>
        <v>0</v>
      </c>
      <c r="AA350" s="202" t="n">
        <f aca="false">IF(ISERROR(J350/$U350),0,J350/$U350)</f>
        <v>0</v>
      </c>
      <c r="AB350" s="199" t="n">
        <f aca="false">SUM(V350:AA350)</f>
        <v>0</v>
      </c>
      <c r="AC350" s="202" t="n">
        <f aca="false">IF(ISERROR(L350/$U350),0,L350/$U350)</f>
        <v>0</v>
      </c>
    </row>
    <row r="351" customFormat="false" ht="19.4" hidden="false" customHeight="false" outlineLevel="0" collapsed="false">
      <c r="A351" s="195" t="s">
        <v>485</v>
      </c>
      <c r="B351" s="116" t="s">
        <v>142</v>
      </c>
      <c r="C351" s="196" t="s">
        <v>725</v>
      </c>
      <c r="D351" s="244" t="s">
        <v>726</v>
      </c>
      <c r="E351" s="198" t="n">
        <v>0</v>
      </c>
      <c r="F351" s="198" t="n">
        <v>0</v>
      </c>
      <c r="G351" s="198" t="n">
        <v>0</v>
      </c>
      <c r="H351" s="198" t="n">
        <v>0</v>
      </c>
      <c r="I351" s="198" t="n">
        <v>0</v>
      </c>
      <c r="J351" s="198" t="n">
        <v>0</v>
      </c>
      <c r="K351" s="199" t="n">
        <f aca="false">SUM(E351:J351)</f>
        <v>0</v>
      </c>
      <c r="L351" s="198" t="n">
        <v>0</v>
      </c>
      <c r="M351" s="29"/>
      <c r="P351" s="223" t="n">
        <f aca="false">K351/$K$22</f>
        <v>0</v>
      </c>
      <c r="Q351" s="224" t="n">
        <f aca="false">RANK(P351,$P$218:$P$391)</f>
        <v>35</v>
      </c>
      <c r="R351" s="225" t="n">
        <f aca="false">L351/$L$22</f>
        <v>0</v>
      </c>
      <c r="S351" s="224" t="n">
        <f aca="false">RANK(R351,$R$218:$R$391)</f>
        <v>73</v>
      </c>
      <c r="U351" s="245" t="e">
        <f aca="false">VLOOKUP(D351,DVactu!$A$2:$D$198,4,0)</f>
        <v>#N/A</v>
      </c>
      <c r="V351" s="202" t="n">
        <f aca="false">IF(ISERROR(E351/$U351),0,E351/$U351)</f>
        <v>0</v>
      </c>
      <c r="W351" s="202" t="n">
        <f aca="false">IF(ISERROR(F351/$U351),0,F351/$U351)</f>
        <v>0</v>
      </c>
      <c r="X351" s="202" t="n">
        <f aca="false">IF(ISERROR(G351/$U351),0,G351/$U351)</f>
        <v>0</v>
      </c>
      <c r="Y351" s="202" t="n">
        <f aca="false">IF(ISERROR(H351/$U351),0,H351/$U351)</f>
        <v>0</v>
      </c>
      <c r="Z351" s="202" t="n">
        <f aca="false">IF(ISERROR(I351/$U351),0,I351/$U351)</f>
        <v>0</v>
      </c>
      <c r="AA351" s="202" t="n">
        <f aca="false">IF(ISERROR(J351/$U351),0,J351/$U351)</f>
        <v>0</v>
      </c>
      <c r="AB351" s="199" t="n">
        <f aca="false">SUM(V351:AA351)</f>
        <v>0</v>
      </c>
      <c r="AC351" s="202" t="n">
        <f aca="false">IF(ISERROR(L351/$U351),0,L351/$U351)</f>
        <v>0</v>
      </c>
    </row>
    <row r="352" customFormat="false" ht="19.4" hidden="false" customHeight="false" outlineLevel="0" collapsed="false">
      <c r="A352" s="195" t="s">
        <v>485</v>
      </c>
      <c r="B352" s="116" t="s">
        <v>142</v>
      </c>
      <c r="C352" s="196" t="s">
        <v>431</v>
      </c>
      <c r="D352" s="244" t="s">
        <v>727</v>
      </c>
      <c r="E352" s="198" t="n">
        <v>0</v>
      </c>
      <c r="F352" s="198" t="n">
        <v>0</v>
      </c>
      <c r="G352" s="198" t="n">
        <v>0</v>
      </c>
      <c r="H352" s="198" t="n">
        <v>0</v>
      </c>
      <c r="I352" s="198" t="n">
        <v>0</v>
      </c>
      <c r="J352" s="198" t="n">
        <v>0</v>
      </c>
      <c r="K352" s="199" t="n">
        <f aca="false">SUM(E352:J352)</f>
        <v>0</v>
      </c>
      <c r="L352" s="198" t="n">
        <v>4340543.39</v>
      </c>
      <c r="M352" s="29"/>
      <c r="P352" s="223" t="n">
        <f aca="false">K352/$K$22</f>
        <v>0</v>
      </c>
      <c r="Q352" s="224" t="n">
        <f aca="false">RANK(P352,$P$218:$P$391)</f>
        <v>35</v>
      </c>
      <c r="R352" s="225" t="n">
        <f aca="false">L352/$L$22</f>
        <v>0.000405776704031947</v>
      </c>
      <c r="S352" s="224" t="n">
        <f aca="false">RANK(R352,$R$218:$R$391)</f>
        <v>47</v>
      </c>
      <c r="U352" s="245" t="e">
        <f aca="false">VLOOKUP(D352,DVactu!$A$2:$D$198,4,0)</f>
        <v>#N/A</v>
      </c>
      <c r="V352" s="202" t="n">
        <f aca="false">IF(ISERROR(E352/$U352),0,E352/$U352)</f>
        <v>0</v>
      </c>
      <c r="W352" s="202" t="n">
        <f aca="false">IF(ISERROR(F352/$U352),0,F352/$U352)</f>
        <v>0</v>
      </c>
      <c r="X352" s="202" t="n">
        <f aca="false">IF(ISERROR(G352/$U352),0,G352/$U352)</f>
        <v>0</v>
      </c>
      <c r="Y352" s="202" t="n">
        <f aca="false">IF(ISERROR(H352/$U352),0,H352/$U352)</f>
        <v>0</v>
      </c>
      <c r="Z352" s="202" t="n">
        <f aca="false">IF(ISERROR(I352/$U352),0,I352/$U352)</f>
        <v>0</v>
      </c>
      <c r="AA352" s="202" t="n">
        <f aca="false">IF(ISERROR(J352/$U352),0,J352/$U352)</f>
        <v>0</v>
      </c>
      <c r="AB352" s="199" t="n">
        <f aca="false">SUM(V352:AA352)</f>
        <v>0</v>
      </c>
      <c r="AC352" s="202" t="n">
        <f aca="false">IF(ISERROR(L352/$U352),0,L352/$U352)</f>
        <v>0</v>
      </c>
    </row>
    <row r="353" customFormat="false" ht="12.8" hidden="false" customHeight="false" outlineLevel="0" collapsed="false">
      <c r="A353" s="195" t="s">
        <v>485</v>
      </c>
      <c r="B353" s="116" t="s">
        <v>142</v>
      </c>
      <c r="C353" s="196" t="s">
        <v>728</v>
      </c>
      <c r="D353" s="244" t="s">
        <v>729</v>
      </c>
      <c r="E353" s="198" t="n">
        <v>0</v>
      </c>
      <c r="F353" s="198" t="n">
        <v>0</v>
      </c>
      <c r="G353" s="198" t="n">
        <v>0</v>
      </c>
      <c r="H353" s="198" t="n">
        <v>0</v>
      </c>
      <c r="I353" s="198" t="n">
        <v>0</v>
      </c>
      <c r="J353" s="198" t="n">
        <v>0</v>
      </c>
      <c r="K353" s="199" t="n">
        <f aca="false">SUM(E353:J353)</f>
        <v>0</v>
      </c>
      <c r="L353" s="198" t="n">
        <v>13475600</v>
      </c>
      <c r="M353" s="29"/>
      <c r="P353" s="223" t="n">
        <f aca="false">K353/$K$22</f>
        <v>0</v>
      </c>
      <c r="Q353" s="224" t="n">
        <f aca="false">RANK(P353,$P$218:$P$391)</f>
        <v>35</v>
      </c>
      <c r="R353" s="225" t="n">
        <f aca="false">L353/$L$22</f>
        <v>0.00125976958678736</v>
      </c>
      <c r="S353" s="224" t="n">
        <f aca="false">RANK(R353,$R$218:$R$391)</f>
        <v>37</v>
      </c>
      <c r="U353" s="245" t="e">
        <f aca="false">VLOOKUP(D353,DVactu!$A$2:$D$198,4,0)</f>
        <v>#N/A</v>
      </c>
      <c r="V353" s="202" t="n">
        <f aca="false">IF(ISERROR(E353/$U353),0,E353/$U353)</f>
        <v>0</v>
      </c>
      <c r="W353" s="202" t="n">
        <f aca="false">IF(ISERROR(F353/$U353),0,F353/$U353)</f>
        <v>0</v>
      </c>
      <c r="X353" s="202" t="n">
        <f aca="false">IF(ISERROR(G353/$U353),0,G353/$U353)</f>
        <v>0</v>
      </c>
      <c r="Y353" s="202" t="n">
        <f aca="false">IF(ISERROR(H353/$U353),0,H353/$U353)</f>
        <v>0</v>
      </c>
      <c r="Z353" s="202" t="n">
        <f aca="false">IF(ISERROR(I353/$U353),0,I353/$U353)</f>
        <v>0</v>
      </c>
      <c r="AA353" s="202" t="n">
        <f aca="false">IF(ISERROR(J353/$U353),0,J353/$U353)</f>
        <v>0</v>
      </c>
      <c r="AB353" s="199" t="n">
        <f aca="false">SUM(V353:AA353)</f>
        <v>0</v>
      </c>
      <c r="AC353" s="202" t="n">
        <f aca="false">IF(ISERROR(L353/$U353),0,L353/$U353)</f>
        <v>0</v>
      </c>
    </row>
    <row r="354" customFormat="false" ht="19.4" hidden="false" customHeight="false" outlineLevel="0" collapsed="false">
      <c r="A354" s="195" t="s">
        <v>485</v>
      </c>
      <c r="B354" s="116" t="s">
        <v>142</v>
      </c>
      <c r="C354" s="196" t="s">
        <v>730</v>
      </c>
      <c r="D354" s="244" t="s">
        <v>731</v>
      </c>
      <c r="E354" s="198" t="n">
        <v>0</v>
      </c>
      <c r="F354" s="198" t="n">
        <v>0</v>
      </c>
      <c r="G354" s="198" t="n">
        <v>0</v>
      </c>
      <c r="H354" s="198" t="n">
        <v>0</v>
      </c>
      <c r="I354" s="198" t="n">
        <v>0</v>
      </c>
      <c r="J354" s="198" t="n">
        <v>0</v>
      </c>
      <c r="K354" s="199" t="n">
        <f aca="false">SUM(E354:J354)</f>
        <v>0</v>
      </c>
      <c r="L354" s="198" t="n">
        <v>0</v>
      </c>
      <c r="M354" s="29"/>
      <c r="P354" s="223" t="n">
        <f aca="false">K354/$K$22</f>
        <v>0</v>
      </c>
      <c r="Q354" s="224" t="n">
        <f aca="false">RANK(P354,$P$218:$P$391)</f>
        <v>35</v>
      </c>
      <c r="R354" s="225" t="n">
        <f aca="false">L354/$L$22</f>
        <v>0</v>
      </c>
      <c r="S354" s="224" t="n">
        <f aca="false">RANK(R354,$R$218:$R$391)</f>
        <v>73</v>
      </c>
      <c r="U354" s="245" t="e">
        <f aca="false">VLOOKUP(D354,DVactu!$A$2:$D$198,4,0)</f>
        <v>#N/A</v>
      </c>
      <c r="V354" s="202" t="n">
        <f aca="false">IF(ISERROR(E354/$U354),0,E354/$U354)</f>
        <v>0</v>
      </c>
      <c r="W354" s="202" t="n">
        <f aca="false">IF(ISERROR(F354/$U354),0,F354/$U354)</f>
        <v>0</v>
      </c>
      <c r="X354" s="202" t="n">
        <f aca="false">IF(ISERROR(G354/$U354),0,G354/$U354)</f>
        <v>0</v>
      </c>
      <c r="Y354" s="202" t="n">
        <f aca="false">IF(ISERROR(H354/$U354),0,H354/$U354)</f>
        <v>0</v>
      </c>
      <c r="Z354" s="202" t="n">
        <f aca="false">IF(ISERROR(I354/$U354),0,I354/$U354)</f>
        <v>0</v>
      </c>
      <c r="AA354" s="202" t="n">
        <f aca="false">IF(ISERROR(J354/$U354),0,J354/$U354)</f>
        <v>0</v>
      </c>
      <c r="AB354" s="199" t="n">
        <f aca="false">SUM(V354:AA354)</f>
        <v>0</v>
      </c>
      <c r="AC354" s="202" t="n">
        <f aca="false">IF(ISERROR(L354/$U354),0,L354/$U354)</f>
        <v>0</v>
      </c>
    </row>
    <row r="355" customFormat="false" ht="12.8" hidden="false" customHeight="false" outlineLevel="0" collapsed="false">
      <c r="A355" s="195" t="s">
        <v>485</v>
      </c>
      <c r="B355" s="116" t="s">
        <v>142</v>
      </c>
      <c r="C355" s="196" t="s">
        <v>732</v>
      </c>
      <c r="D355" s="244" t="s">
        <v>733</v>
      </c>
      <c r="E355" s="198" t="n">
        <v>0</v>
      </c>
      <c r="F355" s="198" t="n">
        <v>0</v>
      </c>
      <c r="G355" s="198" t="n">
        <v>0</v>
      </c>
      <c r="H355" s="198" t="n">
        <v>0</v>
      </c>
      <c r="I355" s="198" t="n">
        <v>0</v>
      </c>
      <c r="J355" s="198" t="n">
        <v>0</v>
      </c>
      <c r="K355" s="199" t="n">
        <f aca="false">SUM(E355:J355)</f>
        <v>0</v>
      </c>
      <c r="L355" s="198" t="n">
        <v>0</v>
      </c>
      <c r="M355" s="29"/>
      <c r="P355" s="223" t="n">
        <f aca="false">K355/$K$22</f>
        <v>0</v>
      </c>
      <c r="Q355" s="224" t="n">
        <f aca="false">RANK(P355,$P$218:$P$391)</f>
        <v>35</v>
      </c>
      <c r="R355" s="225" t="n">
        <f aca="false">L355/$L$22</f>
        <v>0</v>
      </c>
      <c r="S355" s="224" t="n">
        <f aca="false">RANK(R355,$R$218:$R$391)</f>
        <v>73</v>
      </c>
      <c r="U355" s="245" t="e">
        <f aca="false">VLOOKUP(D355,DVactu!$A$2:$D$198,4,0)</f>
        <v>#N/A</v>
      </c>
      <c r="V355" s="202" t="n">
        <f aca="false">IF(ISERROR(E355/$U355),0,E355/$U355)</f>
        <v>0</v>
      </c>
      <c r="W355" s="202" t="n">
        <f aca="false">IF(ISERROR(F355/$U355),0,F355/$U355)</f>
        <v>0</v>
      </c>
      <c r="X355" s="202" t="n">
        <f aca="false">IF(ISERROR(G355/$U355),0,G355/$U355)</f>
        <v>0</v>
      </c>
      <c r="Y355" s="202" t="n">
        <f aca="false">IF(ISERROR(H355/$U355),0,H355/$U355)</f>
        <v>0</v>
      </c>
      <c r="Z355" s="202" t="n">
        <f aca="false">IF(ISERROR(I355/$U355),0,I355/$U355)</f>
        <v>0</v>
      </c>
      <c r="AA355" s="202" t="n">
        <f aca="false">IF(ISERROR(J355/$U355),0,J355/$U355)</f>
        <v>0</v>
      </c>
      <c r="AB355" s="199" t="n">
        <f aca="false">SUM(V355:AA355)</f>
        <v>0</v>
      </c>
      <c r="AC355" s="202" t="n">
        <f aca="false">IF(ISERROR(L355/$U355),0,L355/$U355)</f>
        <v>0</v>
      </c>
    </row>
    <row r="356" customFormat="false" ht="19.4" hidden="false" customHeight="false" outlineLevel="0" collapsed="false">
      <c r="A356" s="195" t="s">
        <v>485</v>
      </c>
      <c r="B356" s="116" t="s">
        <v>142</v>
      </c>
      <c r="C356" s="196" t="s">
        <v>734</v>
      </c>
      <c r="D356" s="244" t="s">
        <v>735</v>
      </c>
      <c r="E356" s="198" t="n">
        <v>0</v>
      </c>
      <c r="F356" s="198" t="n">
        <v>0</v>
      </c>
      <c r="G356" s="198" t="n">
        <v>0</v>
      </c>
      <c r="H356" s="198" t="n">
        <v>0</v>
      </c>
      <c r="I356" s="198" t="n">
        <v>0</v>
      </c>
      <c r="J356" s="198" t="n">
        <v>0</v>
      </c>
      <c r="K356" s="199" t="n">
        <f aca="false">SUM(E356:J356)</f>
        <v>0</v>
      </c>
      <c r="L356" s="198" t="n">
        <v>0</v>
      </c>
      <c r="M356" s="29"/>
      <c r="P356" s="223" t="n">
        <f aca="false">K356/$K$22</f>
        <v>0</v>
      </c>
      <c r="Q356" s="224" t="n">
        <f aca="false">RANK(P356,$P$218:$P$391)</f>
        <v>35</v>
      </c>
      <c r="R356" s="225" t="n">
        <f aca="false">L356/$L$22</f>
        <v>0</v>
      </c>
      <c r="S356" s="224" t="n">
        <f aca="false">RANK(R356,$R$218:$R$391)</f>
        <v>73</v>
      </c>
      <c r="U356" s="245" t="e">
        <f aca="false">VLOOKUP(D356,DVactu!$A$2:$D$198,4,0)</f>
        <v>#N/A</v>
      </c>
      <c r="V356" s="202" t="n">
        <f aca="false">IF(ISERROR(E356/$U356),0,E356/$U356)</f>
        <v>0</v>
      </c>
      <c r="W356" s="202" t="n">
        <f aca="false">IF(ISERROR(F356/$U356),0,F356/$U356)</f>
        <v>0</v>
      </c>
      <c r="X356" s="202" t="n">
        <f aca="false">IF(ISERROR(G356/$U356),0,G356/$U356)</f>
        <v>0</v>
      </c>
      <c r="Y356" s="202" t="n">
        <f aca="false">IF(ISERROR(H356/$U356),0,H356/$U356)</f>
        <v>0</v>
      </c>
      <c r="Z356" s="202" t="n">
        <f aca="false">IF(ISERROR(I356/$U356),0,I356/$U356)</f>
        <v>0</v>
      </c>
      <c r="AA356" s="202" t="n">
        <f aca="false">IF(ISERROR(J356/$U356),0,J356/$U356)</f>
        <v>0</v>
      </c>
      <c r="AB356" s="199" t="n">
        <f aca="false">SUM(V356:AA356)</f>
        <v>0</v>
      </c>
      <c r="AC356" s="202" t="n">
        <f aca="false">IF(ISERROR(L356/$U356),0,L356/$U356)</f>
        <v>0</v>
      </c>
    </row>
    <row r="357" customFormat="false" ht="12.8" hidden="false" customHeight="false" outlineLevel="0" collapsed="false">
      <c r="A357" s="195" t="s">
        <v>485</v>
      </c>
      <c r="B357" s="116" t="s">
        <v>142</v>
      </c>
      <c r="C357" s="196" t="s">
        <v>736</v>
      </c>
      <c r="D357" s="244" t="s">
        <v>737</v>
      </c>
      <c r="E357" s="198" t="n">
        <v>0</v>
      </c>
      <c r="F357" s="198" t="n">
        <v>0</v>
      </c>
      <c r="G357" s="198" t="n">
        <v>0</v>
      </c>
      <c r="H357" s="198" t="n">
        <v>0</v>
      </c>
      <c r="I357" s="198" t="n">
        <v>0</v>
      </c>
      <c r="J357" s="198" t="n">
        <v>0</v>
      </c>
      <c r="K357" s="199" t="n">
        <f aca="false">SUM(E357:J357)</f>
        <v>0</v>
      </c>
      <c r="L357" s="198" t="n">
        <v>127286</v>
      </c>
      <c r="M357" s="29"/>
      <c r="P357" s="223" t="n">
        <f aca="false">K357/$K$22</f>
        <v>0</v>
      </c>
      <c r="Q357" s="224" t="n">
        <f aca="false">RANK(P357,$P$218:$P$391)</f>
        <v>35</v>
      </c>
      <c r="R357" s="225" t="n">
        <f aca="false">L357/$L$22</f>
        <v>1.18993611879112E-005</v>
      </c>
      <c r="S357" s="224" t="n">
        <f aca="false">RANK(R357,$R$218:$R$391)</f>
        <v>68</v>
      </c>
      <c r="U357" s="245" t="e">
        <f aca="false">VLOOKUP(D357,DVactu!$A$2:$D$198,4,0)</f>
        <v>#N/A</v>
      </c>
      <c r="V357" s="202" t="n">
        <f aca="false">IF(ISERROR(E357/$U357),0,E357/$U357)</f>
        <v>0</v>
      </c>
      <c r="W357" s="202" t="n">
        <f aca="false">IF(ISERROR(F357/$U357),0,F357/$U357)</f>
        <v>0</v>
      </c>
      <c r="X357" s="202" t="n">
        <f aca="false">IF(ISERROR(G357/$U357),0,G357/$U357)</f>
        <v>0</v>
      </c>
      <c r="Y357" s="202" t="n">
        <f aca="false">IF(ISERROR(H357/$U357),0,H357/$U357)</f>
        <v>0</v>
      </c>
      <c r="Z357" s="202" t="n">
        <f aca="false">IF(ISERROR(I357/$U357),0,I357/$U357)</f>
        <v>0</v>
      </c>
      <c r="AA357" s="202" t="n">
        <f aca="false">IF(ISERROR(J357/$U357),0,J357/$U357)</f>
        <v>0</v>
      </c>
      <c r="AB357" s="199" t="n">
        <f aca="false">SUM(V357:AA357)</f>
        <v>0</v>
      </c>
      <c r="AC357" s="202" t="n">
        <f aca="false">IF(ISERROR(L357/$U357),0,L357/$U357)</f>
        <v>0</v>
      </c>
    </row>
    <row r="358" customFormat="false" ht="19.4" hidden="false" customHeight="false" outlineLevel="0" collapsed="false">
      <c r="A358" s="195" t="s">
        <v>485</v>
      </c>
      <c r="B358" s="116" t="s">
        <v>142</v>
      </c>
      <c r="C358" s="196" t="s">
        <v>738</v>
      </c>
      <c r="D358" s="244" t="s">
        <v>739</v>
      </c>
      <c r="E358" s="198" t="n">
        <v>0</v>
      </c>
      <c r="F358" s="198" t="n">
        <v>0</v>
      </c>
      <c r="G358" s="198" t="n">
        <v>0</v>
      </c>
      <c r="H358" s="198" t="n">
        <v>0</v>
      </c>
      <c r="I358" s="198" t="n">
        <v>0</v>
      </c>
      <c r="J358" s="198" t="n">
        <v>0</v>
      </c>
      <c r="K358" s="199" t="n">
        <f aca="false">SUM(E358:J358)</f>
        <v>0</v>
      </c>
      <c r="L358" s="198" t="n">
        <v>0</v>
      </c>
      <c r="M358" s="29"/>
      <c r="P358" s="223" t="n">
        <f aca="false">K358/$K$22</f>
        <v>0</v>
      </c>
      <c r="Q358" s="224" t="n">
        <f aca="false">RANK(P358,$P$218:$P$391)</f>
        <v>35</v>
      </c>
      <c r="R358" s="225" t="n">
        <f aca="false">L358/$L$22</f>
        <v>0</v>
      </c>
      <c r="S358" s="224" t="n">
        <f aca="false">RANK(R358,$R$218:$R$391)</f>
        <v>73</v>
      </c>
      <c r="U358" s="245" t="e">
        <f aca="false">VLOOKUP(D358,DVactu!$A$2:$D$198,4,0)</f>
        <v>#N/A</v>
      </c>
      <c r="V358" s="202" t="n">
        <f aca="false">IF(ISERROR(E358/$U358),0,E358/$U358)</f>
        <v>0</v>
      </c>
      <c r="W358" s="202" t="n">
        <f aca="false">IF(ISERROR(F358/$U358),0,F358/$U358)</f>
        <v>0</v>
      </c>
      <c r="X358" s="202" t="n">
        <f aca="false">IF(ISERROR(G358/$U358),0,G358/$U358)</f>
        <v>0</v>
      </c>
      <c r="Y358" s="202" t="n">
        <f aca="false">IF(ISERROR(H358/$U358),0,H358/$U358)</f>
        <v>0</v>
      </c>
      <c r="Z358" s="202" t="n">
        <f aca="false">IF(ISERROR(I358/$U358),0,I358/$U358)</f>
        <v>0</v>
      </c>
      <c r="AA358" s="202" t="n">
        <f aca="false">IF(ISERROR(J358/$U358),0,J358/$U358)</f>
        <v>0</v>
      </c>
      <c r="AB358" s="199" t="n">
        <f aca="false">SUM(V358:AA358)</f>
        <v>0</v>
      </c>
      <c r="AC358" s="202" t="n">
        <f aca="false">IF(ISERROR(L358/$U358),0,L358/$U358)</f>
        <v>0</v>
      </c>
    </row>
    <row r="359" customFormat="false" ht="19.4" hidden="false" customHeight="false" outlineLevel="0" collapsed="false">
      <c r="A359" s="195" t="s">
        <v>485</v>
      </c>
      <c r="B359" s="116" t="s">
        <v>142</v>
      </c>
      <c r="C359" s="196" t="s">
        <v>740</v>
      </c>
      <c r="D359" s="244" t="s">
        <v>741</v>
      </c>
      <c r="E359" s="198" t="n">
        <v>0</v>
      </c>
      <c r="F359" s="198" t="n">
        <v>0</v>
      </c>
      <c r="G359" s="198" t="n">
        <v>0</v>
      </c>
      <c r="H359" s="198" t="n">
        <v>0</v>
      </c>
      <c r="I359" s="198" t="n">
        <v>0</v>
      </c>
      <c r="J359" s="198" t="n">
        <v>0</v>
      </c>
      <c r="K359" s="199" t="n">
        <f aca="false">SUM(E359:J359)</f>
        <v>0</v>
      </c>
      <c r="L359" s="198" t="n">
        <v>28440</v>
      </c>
      <c r="M359" s="29"/>
      <c r="P359" s="223" t="n">
        <f aca="false">K359/$K$22</f>
        <v>0</v>
      </c>
      <c r="Q359" s="224" t="n">
        <f aca="false">RANK(P359,$P$218:$P$391)</f>
        <v>35</v>
      </c>
      <c r="R359" s="225" t="n">
        <f aca="false">L359/$L$22</f>
        <v>2.65871998636294E-006</v>
      </c>
      <c r="S359" s="224" t="n">
        <f aca="false">RANK(R359,$R$218:$R$391)</f>
        <v>70</v>
      </c>
      <c r="U359" s="245" t="e">
        <f aca="false">VLOOKUP(D359,DVactu!$A$2:$D$198,4,0)</f>
        <v>#N/A</v>
      </c>
      <c r="V359" s="202" t="n">
        <f aca="false">IF(ISERROR(E359/$U359),0,E359/$U359)</f>
        <v>0</v>
      </c>
      <c r="W359" s="202" t="n">
        <f aca="false">IF(ISERROR(F359/$U359),0,F359/$U359)</f>
        <v>0</v>
      </c>
      <c r="X359" s="202" t="n">
        <f aca="false">IF(ISERROR(G359/$U359),0,G359/$U359)</f>
        <v>0</v>
      </c>
      <c r="Y359" s="202" t="n">
        <f aca="false">IF(ISERROR(H359/$U359),0,H359/$U359)</f>
        <v>0</v>
      </c>
      <c r="Z359" s="202" t="n">
        <f aca="false">IF(ISERROR(I359/$U359),0,I359/$U359)</f>
        <v>0</v>
      </c>
      <c r="AA359" s="202" t="n">
        <f aca="false">IF(ISERROR(J359/$U359),0,J359/$U359)</f>
        <v>0</v>
      </c>
      <c r="AB359" s="199" t="n">
        <f aca="false">SUM(V359:AA359)</f>
        <v>0</v>
      </c>
      <c r="AC359" s="202" t="n">
        <f aca="false">IF(ISERROR(L359/$U359),0,L359/$U359)</f>
        <v>0</v>
      </c>
    </row>
    <row r="360" customFormat="false" ht="19.4" hidden="false" customHeight="false" outlineLevel="0" collapsed="false">
      <c r="A360" s="195" t="s">
        <v>485</v>
      </c>
      <c r="B360" s="116" t="s">
        <v>142</v>
      </c>
      <c r="C360" s="196" t="s">
        <v>742</v>
      </c>
      <c r="D360" s="244" t="s">
        <v>743</v>
      </c>
      <c r="E360" s="198" t="n">
        <v>0</v>
      </c>
      <c r="F360" s="198" t="n">
        <v>0</v>
      </c>
      <c r="G360" s="198" t="n">
        <v>0</v>
      </c>
      <c r="H360" s="198" t="n">
        <v>0</v>
      </c>
      <c r="I360" s="198" t="n">
        <v>0</v>
      </c>
      <c r="J360" s="198" t="n">
        <v>0</v>
      </c>
      <c r="K360" s="199" t="n">
        <f aca="false">SUM(E360:J360)</f>
        <v>0</v>
      </c>
      <c r="L360" s="198" t="n">
        <v>0</v>
      </c>
      <c r="M360" s="29"/>
      <c r="P360" s="223" t="n">
        <f aca="false">K360/$K$22</f>
        <v>0</v>
      </c>
      <c r="Q360" s="224" t="n">
        <f aca="false">RANK(P360,$P$218:$P$391)</f>
        <v>35</v>
      </c>
      <c r="R360" s="225" t="n">
        <f aca="false">L360/$L$22</f>
        <v>0</v>
      </c>
      <c r="S360" s="224" t="n">
        <f aca="false">RANK(R360,$R$218:$R$391)</f>
        <v>73</v>
      </c>
      <c r="U360" s="245" t="e">
        <f aca="false">VLOOKUP(D360,DVactu!$A$2:$D$198,4,0)</f>
        <v>#N/A</v>
      </c>
      <c r="V360" s="202" t="n">
        <f aca="false">IF(ISERROR(E360/$U360),0,E360/$U360)</f>
        <v>0</v>
      </c>
      <c r="W360" s="202" t="n">
        <f aca="false">IF(ISERROR(F360/$U360),0,F360/$U360)</f>
        <v>0</v>
      </c>
      <c r="X360" s="202" t="n">
        <f aca="false">IF(ISERROR(G360/$U360),0,G360/$U360)</f>
        <v>0</v>
      </c>
      <c r="Y360" s="202" t="n">
        <f aca="false">IF(ISERROR(H360/$U360),0,H360/$U360)</f>
        <v>0</v>
      </c>
      <c r="Z360" s="202" t="n">
        <f aca="false">IF(ISERROR(I360/$U360),0,I360/$U360)</f>
        <v>0</v>
      </c>
      <c r="AA360" s="202" t="n">
        <f aca="false">IF(ISERROR(J360/$U360),0,J360/$U360)</f>
        <v>0</v>
      </c>
      <c r="AB360" s="199" t="n">
        <f aca="false">SUM(V360:AA360)</f>
        <v>0</v>
      </c>
      <c r="AC360" s="202" t="n">
        <f aca="false">IF(ISERROR(L360/$U360),0,L360/$U360)</f>
        <v>0</v>
      </c>
    </row>
    <row r="361" customFormat="false" ht="19.4" hidden="false" customHeight="false" outlineLevel="0" collapsed="false">
      <c r="A361" s="195" t="s">
        <v>485</v>
      </c>
      <c r="B361" s="116" t="s">
        <v>142</v>
      </c>
      <c r="C361" s="196" t="s">
        <v>744</v>
      </c>
      <c r="D361" s="244" t="s">
        <v>745</v>
      </c>
      <c r="E361" s="198" t="n">
        <v>0</v>
      </c>
      <c r="F361" s="198" t="n">
        <v>0</v>
      </c>
      <c r="G361" s="198" t="n">
        <v>0</v>
      </c>
      <c r="H361" s="198" t="n">
        <v>0</v>
      </c>
      <c r="I361" s="198" t="n">
        <v>0</v>
      </c>
      <c r="J361" s="198" t="n">
        <v>0</v>
      </c>
      <c r="K361" s="199" t="n">
        <f aca="false">SUM(E361:J361)</f>
        <v>0</v>
      </c>
      <c r="L361" s="198" t="n">
        <v>2358.3</v>
      </c>
      <c r="M361" s="29"/>
      <c r="P361" s="223" t="n">
        <f aca="false">K361/$K$22</f>
        <v>0</v>
      </c>
      <c r="Q361" s="224" t="n">
        <f aca="false">RANK(P361,$P$218:$P$391)</f>
        <v>35</v>
      </c>
      <c r="R361" s="225" t="n">
        <f aca="false">L361/$L$22</f>
        <v>2.20466221653999E-007</v>
      </c>
      <c r="S361" s="224" t="n">
        <f aca="false">RANK(R361,$R$218:$R$391)</f>
        <v>72</v>
      </c>
      <c r="U361" s="245" t="e">
        <f aca="false">VLOOKUP(D361,DVactu!$A$2:$D$198,4,0)</f>
        <v>#N/A</v>
      </c>
      <c r="V361" s="202" t="n">
        <f aca="false">IF(ISERROR(E361/$U361),0,E361/$U361)</f>
        <v>0</v>
      </c>
      <c r="W361" s="202" t="n">
        <f aca="false">IF(ISERROR(F361/$U361),0,F361/$U361)</f>
        <v>0</v>
      </c>
      <c r="X361" s="202" t="n">
        <f aca="false">IF(ISERROR(G361/$U361),0,G361/$U361)</f>
        <v>0</v>
      </c>
      <c r="Y361" s="202" t="n">
        <f aca="false">IF(ISERROR(H361/$U361),0,H361/$U361)</f>
        <v>0</v>
      </c>
      <c r="Z361" s="202" t="n">
        <f aca="false">IF(ISERROR(I361/$U361),0,I361/$U361)</f>
        <v>0</v>
      </c>
      <c r="AA361" s="202" t="n">
        <f aca="false">IF(ISERROR(J361/$U361),0,J361/$U361)</f>
        <v>0</v>
      </c>
      <c r="AB361" s="199" t="n">
        <f aca="false">SUM(V361:AA361)</f>
        <v>0</v>
      </c>
      <c r="AC361" s="202" t="n">
        <f aca="false">IF(ISERROR(L361/$U361),0,L361/$U361)</f>
        <v>0</v>
      </c>
    </row>
    <row r="362" customFormat="false" ht="19.4" hidden="false" customHeight="false" outlineLevel="0" collapsed="false">
      <c r="A362" s="195" t="s">
        <v>485</v>
      </c>
      <c r="B362" s="116" t="s">
        <v>142</v>
      </c>
      <c r="C362" s="196" t="s">
        <v>746</v>
      </c>
      <c r="D362" s="244" t="s">
        <v>747</v>
      </c>
      <c r="E362" s="198" t="n">
        <v>0</v>
      </c>
      <c r="F362" s="198" t="n">
        <v>0</v>
      </c>
      <c r="G362" s="198" t="n">
        <v>0</v>
      </c>
      <c r="H362" s="198" t="n">
        <v>0</v>
      </c>
      <c r="I362" s="198" t="n">
        <v>0</v>
      </c>
      <c r="J362" s="198" t="n">
        <v>0</v>
      </c>
      <c r="K362" s="199" t="n">
        <f aca="false">SUM(E362:J362)</f>
        <v>0</v>
      </c>
      <c r="L362" s="198" t="n">
        <v>0</v>
      </c>
      <c r="M362" s="29"/>
      <c r="P362" s="223" t="n">
        <f aca="false">K362/$K$22</f>
        <v>0</v>
      </c>
      <c r="Q362" s="224" t="n">
        <f aca="false">RANK(P362,$P$218:$P$391)</f>
        <v>35</v>
      </c>
      <c r="R362" s="225" t="n">
        <f aca="false">L362/$L$22</f>
        <v>0</v>
      </c>
      <c r="S362" s="224" t="n">
        <f aca="false">RANK(R362,$R$218:$R$391)</f>
        <v>73</v>
      </c>
      <c r="U362" s="245" t="e">
        <f aca="false">VLOOKUP(D362,DVactu!$A$2:$D$198,4,0)</f>
        <v>#N/A</v>
      </c>
      <c r="V362" s="202" t="n">
        <f aca="false">IF(ISERROR(E362/$U362),0,E362/$U362)</f>
        <v>0</v>
      </c>
      <c r="W362" s="202" t="n">
        <f aca="false">IF(ISERROR(F362/$U362),0,F362/$U362)</f>
        <v>0</v>
      </c>
      <c r="X362" s="202" t="n">
        <f aca="false">IF(ISERROR(G362/$U362),0,G362/$U362)</f>
        <v>0</v>
      </c>
      <c r="Y362" s="202" t="n">
        <f aca="false">IF(ISERROR(H362/$U362),0,H362/$U362)</f>
        <v>0</v>
      </c>
      <c r="Z362" s="202" t="n">
        <f aca="false">IF(ISERROR(I362/$U362),0,I362/$U362)</f>
        <v>0</v>
      </c>
      <c r="AA362" s="202" t="n">
        <f aca="false">IF(ISERROR(J362/$U362),0,J362/$U362)</f>
        <v>0</v>
      </c>
      <c r="AB362" s="199" t="n">
        <f aca="false">SUM(V362:AA362)</f>
        <v>0</v>
      </c>
      <c r="AC362" s="202" t="n">
        <f aca="false">IF(ISERROR(L362/$U362),0,L362/$U362)</f>
        <v>0</v>
      </c>
    </row>
    <row r="363" customFormat="false" ht="19.4" hidden="false" customHeight="false" outlineLevel="0" collapsed="false">
      <c r="A363" s="195" t="s">
        <v>485</v>
      </c>
      <c r="B363" s="116" t="s">
        <v>142</v>
      </c>
      <c r="C363" s="196" t="s">
        <v>748</v>
      </c>
      <c r="D363" s="244" t="s">
        <v>749</v>
      </c>
      <c r="E363" s="198" t="n">
        <v>0</v>
      </c>
      <c r="F363" s="198" t="n">
        <v>0</v>
      </c>
      <c r="G363" s="198" t="n">
        <v>0</v>
      </c>
      <c r="H363" s="198" t="n">
        <v>0</v>
      </c>
      <c r="I363" s="198" t="n">
        <v>0</v>
      </c>
      <c r="J363" s="198" t="n">
        <v>0</v>
      </c>
      <c r="K363" s="199" t="n">
        <f aca="false">SUM(E363:J363)</f>
        <v>0</v>
      </c>
      <c r="L363" s="198" t="n">
        <v>849000</v>
      </c>
      <c r="M363" s="29"/>
      <c r="P363" s="223" t="n">
        <f aca="false">K363/$K$22</f>
        <v>0</v>
      </c>
      <c r="Q363" s="224" t="n">
        <f aca="false">RANK(P363,$P$218:$P$391)</f>
        <v>35</v>
      </c>
      <c r="R363" s="225" t="n">
        <f aca="false">L363/$L$22</f>
        <v>7.93689616182187E-005</v>
      </c>
      <c r="S363" s="224" t="n">
        <f aca="false">RANK(R363,$R$218:$R$391)</f>
        <v>62</v>
      </c>
      <c r="U363" s="245" t="e">
        <f aca="false">VLOOKUP(D363,DVactu!$A$2:$D$198,4,0)</f>
        <v>#N/A</v>
      </c>
      <c r="V363" s="202" t="n">
        <f aca="false">IF(ISERROR(E363/$U363),0,E363/$U363)</f>
        <v>0</v>
      </c>
      <c r="W363" s="202" t="n">
        <f aca="false">IF(ISERROR(F363/$U363),0,F363/$U363)</f>
        <v>0</v>
      </c>
      <c r="X363" s="202" t="n">
        <f aca="false">IF(ISERROR(G363/$U363),0,G363/$U363)</f>
        <v>0</v>
      </c>
      <c r="Y363" s="202" t="n">
        <f aca="false">IF(ISERROR(H363/$U363),0,H363/$U363)</f>
        <v>0</v>
      </c>
      <c r="Z363" s="202" t="n">
        <f aca="false">IF(ISERROR(I363/$U363),0,I363/$U363)</f>
        <v>0</v>
      </c>
      <c r="AA363" s="202" t="n">
        <f aca="false">IF(ISERROR(J363/$U363),0,J363/$U363)</f>
        <v>0</v>
      </c>
      <c r="AB363" s="199" t="n">
        <f aca="false">SUM(V363:AA363)</f>
        <v>0</v>
      </c>
      <c r="AC363" s="202" t="n">
        <f aca="false">IF(ISERROR(L363/$U363),0,L363/$U363)</f>
        <v>0</v>
      </c>
    </row>
    <row r="364" customFormat="false" ht="29.1" hidden="false" customHeight="false" outlineLevel="0" collapsed="false">
      <c r="A364" s="195" t="s">
        <v>485</v>
      </c>
      <c r="B364" s="116" t="s">
        <v>142</v>
      </c>
      <c r="C364" s="196" t="s">
        <v>750</v>
      </c>
      <c r="D364" s="244" t="s">
        <v>751</v>
      </c>
      <c r="E364" s="198" t="n">
        <v>0</v>
      </c>
      <c r="F364" s="198" t="n">
        <v>0</v>
      </c>
      <c r="G364" s="198" t="n">
        <v>0</v>
      </c>
      <c r="H364" s="198" t="n">
        <v>0</v>
      </c>
      <c r="I364" s="198" t="n">
        <v>0</v>
      </c>
      <c r="J364" s="198" t="n">
        <v>0</v>
      </c>
      <c r="K364" s="199" t="n">
        <f aca="false">SUM(E364:J364)</f>
        <v>0</v>
      </c>
      <c r="L364" s="198" t="n">
        <v>0</v>
      </c>
      <c r="M364" s="29"/>
      <c r="P364" s="223" t="n">
        <f aca="false">K364/$K$22</f>
        <v>0</v>
      </c>
      <c r="Q364" s="224" t="n">
        <f aca="false">RANK(P364,$P$218:$P$391)</f>
        <v>35</v>
      </c>
      <c r="R364" s="225" t="n">
        <f aca="false">L364/$L$22</f>
        <v>0</v>
      </c>
      <c r="S364" s="224" t="n">
        <f aca="false">RANK(R364,$R$218:$R$391)</f>
        <v>73</v>
      </c>
      <c r="U364" s="245" t="e">
        <f aca="false">VLOOKUP(D364,DVactu!$A$2:$D$198,4,0)</f>
        <v>#N/A</v>
      </c>
      <c r="V364" s="202" t="n">
        <f aca="false">IF(ISERROR(E364/$U364),0,E364/$U364)</f>
        <v>0</v>
      </c>
      <c r="W364" s="202" t="n">
        <f aca="false">IF(ISERROR(F364/$U364),0,F364/$U364)</f>
        <v>0</v>
      </c>
      <c r="X364" s="202" t="n">
        <f aca="false">IF(ISERROR(G364/$U364),0,G364/$U364)</f>
        <v>0</v>
      </c>
      <c r="Y364" s="202" t="n">
        <f aca="false">IF(ISERROR(H364/$U364),0,H364/$U364)</f>
        <v>0</v>
      </c>
      <c r="Z364" s="202" t="n">
        <f aca="false">IF(ISERROR(I364/$U364),0,I364/$U364)</f>
        <v>0</v>
      </c>
      <c r="AA364" s="202" t="n">
        <f aca="false">IF(ISERROR(J364/$U364),0,J364/$U364)</f>
        <v>0</v>
      </c>
      <c r="AB364" s="199" t="n">
        <f aca="false">SUM(V364:AA364)</f>
        <v>0</v>
      </c>
      <c r="AC364" s="202" t="n">
        <f aca="false">IF(ISERROR(L364/$U364),0,L364/$U364)</f>
        <v>0</v>
      </c>
    </row>
    <row r="365" customFormat="false" ht="29.1" hidden="false" customHeight="false" outlineLevel="0" collapsed="false">
      <c r="A365" s="195" t="s">
        <v>485</v>
      </c>
      <c r="B365" s="116" t="s">
        <v>142</v>
      </c>
      <c r="C365" s="196" t="s">
        <v>752</v>
      </c>
      <c r="D365" s="244" t="s">
        <v>753</v>
      </c>
      <c r="E365" s="198" t="n">
        <v>0</v>
      </c>
      <c r="F365" s="198" t="n">
        <v>0</v>
      </c>
      <c r="G365" s="198" t="n">
        <v>0</v>
      </c>
      <c r="H365" s="198" t="n">
        <v>0</v>
      </c>
      <c r="I365" s="198" t="n">
        <v>0</v>
      </c>
      <c r="J365" s="198" t="n">
        <v>0</v>
      </c>
      <c r="K365" s="199" t="n">
        <f aca="false">SUM(E365:J365)</f>
        <v>0</v>
      </c>
      <c r="L365" s="198" t="n">
        <v>25752797.4</v>
      </c>
      <c r="M365" s="29"/>
      <c r="P365" s="223" t="n">
        <f aca="false">K365/$K$22</f>
        <v>0</v>
      </c>
      <c r="Q365" s="224" t="n">
        <f aca="false">RANK(P365,$P$218:$P$391)</f>
        <v>35</v>
      </c>
      <c r="R365" s="225" t="n">
        <f aca="false">L365/$L$22</f>
        <v>0.00240750622897805</v>
      </c>
      <c r="S365" s="224" t="n">
        <f aca="false">RANK(R365,$R$218:$R$391)</f>
        <v>27</v>
      </c>
      <c r="U365" s="245" t="e">
        <f aca="false">VLOOKUP(D365,DVactu!$A$2:$D$198,4,0)</f>
        <v>#N/A</v>
      </c>
      <c r="V365" s="202" t="n">
        <f aca="false">IF(ISERROR(E365/$U365),0,E365/$U365)</f>
        <v>0</v>
      </c>
      <c r="W365" s="202" t="n">
        <f aca="false">IF(ISERROR(F365/$U365),0,F365/$U365)</f>
        <v>0</v>
      </c>
      <c r="X365" s="202" t="n">
        <f aca="false">IF(ISERROR(G365/$U365),0,G365/$U365)</f>
        <v>0</v>
      </c>
      <c r="Y365" s="202" t="n">
        <f aca="false">IF(ISERROR(H365/$U365),0,H365/$U365)</f>
        <v>0</v>
      </c>
      <c r="Z365" s="202" t="n">
        <f aca="false">IF(ISERROR(I365/$U365),0,I365/$U365)</f>
        <v>0</v>
      </c>
      <c r="AA365" s="202" t="n">
        <f aca="false">IF(ISERROR(J365/$U365),0,J365/$U365)</f>
        <v>0</v>
      </c>
      <c r="AB365" s="199" t="n">
        <f aca="false">SUM(V365:AA365)</f>
        <v>0</v>
      </c>
      <c r="AC365" s="202" t="n">
        <f aca="false">IF(ISERROR(L365/$U365),0,L365/$U365)</f>
        <v>0</v>
      </c>
    </row>
    <row r="366" customFormat="false" ht="12.8" hidden="false" customHeight="false" outlineLevel="0" collapsed="false">
      <c r="A366" s="195" t="s">
        <v>485</v>
      </c>
      <c r="B366" s="116" t="s">
        <v>142</v>
      </c>
      <c r="C366" s="196" t="s">
        <v>447</v>
      </c>
      <c r="D366" s="244" t="s">
        <v>754</v>
      </c>
      <c r="E366" s="198" t="n">
        <v>0</v>
      </c>
      <c r="F366" s="198" t="n">
        <v>0</v>
      </c>
      <c r="G366" s="198" t="n">
        <v>0</v>
      </c>
      <c r="H366" s="198" t="n">
        <v>0</v>
      </c>
      <c r="I366" s="198" t="n">
        <v>0</v>
      </c>
      <c r="J366" s="198" t="n">
        <v>0</v>
      </c>
      <c r="K366" s="199" t="n">
        <f aca="false">SUM(E366:J366)</f>
        <v>0</v>
      </c>
      <c r="L366" s="198" t="n">
        <v>0</v>
      </c>
      <c r="M366" s="29"/>
      <c r="P366" s="223" t="n">
        <f aca="false">K366/$K$22</f>
        <v>0</v>
      </c>
      <c r="Q366" s="224" t="n">
        <f aca="false">RANK(P366,$P$218:$P$391)</f>
        <v>35</v>
      </c>
      <c r="R366" s="225" t="n">
        <f aca="false">L366/$L$22</f>
        <v>0</v>
      </c>
      <c r="S366" s="224" t="n">
        <f aca="false">RANK(R366,$R$218:$R$391)</f>
        <v>73</v>
      </c>
      <c r="U366" s="245" t="e">
        <f aca="false">VLOOKUP(D366,DVactu!$A$2:$D$198,4,0)</f>
        <v>#N/A</v>
      </c>
      <c r="V366" s="202" t="n">
        <f aca="false">IF(ISERROR(E366/$U366),0,E366/$U366)</f>
        <v>0</v>
      </c>
      <c r="W366" s="202" t="n">
        <f aca="false">IF(ISERROR(F366/$U366),0,F366/$U366)</f>
        <v>0</v>
      </c>
      <c r="X366" s="202" t="n">
        <f aca="false">IF(ISERROR(G366/$U366),0,G366/$U366)</f>
        <v>0</v>
      </c>
      <c r="Y366" s="202" t="n">
        <f aca="false">IF(ISERROR(H366/$U366),0,H366/$U366)</f>
        <v>0</v>
      </c>
      <c r="Z366" s="202" t="n">
        <f aca="false">IF(ISERROR(I366/$U366),0,I366/$U366)</f>
        <v>0</v>
      </c>
      <c r="AA366" s="202" t="n">
        <f aca="false">IF(ISERROR(J366/$U366),0,J366/$U366)</f>
        <v>0</v>
      </c>
      <c r="AB366" s="199" t="n">
        <f aca="false">SUM(V366:AA366)</f>
        <v>0</v>
      </c>
      <c r="AC366" s="202" t="n">
        <f aca="false">IF(ISERROR(L366/$U366),0,L366/$U366)</f>
        <v>0</v>
      </c>
    </row>
    <row r="367" customFormat="false" ht="19.4" hidden="false" customHeight="false" outlineLevel="0" collapsed="false">
      <c r="A367" s="195" t="s">
        <v>485</v>
      </c>
      <c r="B367" s="116" t="s">
        <v>142</v>
      </c>
      <c r="C367" s="196" t="s">
        <v>755</v>
      </c>
      <c r="D367" s="244" t="s">
        <v>756</v>
      </c>
      <c r="E367" s="198" t="n">
        <v>0</v>
      </c>
      <c r="F367" s="198" t="n">
        <v>0</v>
      </c>
      <c r="G367" s="198" t="n">
        <v>0</v>
      </c>
      <c r="H367" s="198" t="n">
        <v>0</v>
      </c>
      <c r="I367" s="198" t="n">
        <v>0</v>
      </c>
      <c r="J367" s="198" t="n">
        <v>0</v>
      </c>
      <c r="K367" s="199" t="n">
        <f aca="false">SUM(E367:J367)</f>
        <v>0</v>
      </c>
      <c r="L367" s="198" t="n">
        <v>0</v>
      </c>
      <c r="M367" s="29"/>
      <c r="P367" s="223" t="n">
        <f aca="false">K367/$K$22</f>
        <v>0</v>
      </c>
      <c r="Q367" s="224" t="n">
        <f aca="false">RANK(P367,$P$218:$P$391)</f>
        <v>35</v>
      </c>
      <c r="R367" s="225" t="n">
        <f aca="false">L367/$L$22</f>
        <v>0</v>
      </c>
      <c r="S367" s="224" t="n">
        <f aca="false">RANK(R367,$R$218:$R$391)</f>
        <v>73</v>
      </c>
      <c r="U367" s="245" t="e">
        <f aca="false">VLOOKUP(D367,DVactu!$A$2:$D$198,4,0)</f>
        <v>#N/A</v>
      </c>
      <c r="V367" s="202" t="n">
        <f aca="false">IF(ISERROR(E367/$U367),0,E367/$U367)</f>
        <v>0</v>
      </c>
      <c r="W367" s="202" t="n">
        <f aca="false">IF(ISERROR(F367/$U367),0,F367/$U367)</f>
        <v>0</v>
      </c>
      <c r="X367" s="202" t="n">
        <f aca="false">IF(ISERROR(G367/$U367),0,G367/$U367)</f>
        <v>0</v>
      </c>
      <c r="Y367" s="202" t="n">
        <f aca="false">IF(ISERROR(H367/$U367),0,H367/$U367)</f>
        <v>0</v>
      </c>
      <c r="Z367" s="202" t="n">
        <f aca="false">IF(ISERROR(I367/$U367),0,I367/$U367)</f>
        <v>0</v>
      </c>
      <c r="AA367" s="202" t="n">
        <f aca="false">IF(ISERROR(J367/$U367),0,J367/$U367)</f>
        <v>0</v>
      </c>
      <c r="AB367" s="199" t="n">
        <f aca="false">SUM(V367:AA367)</f>
        <v>0</v>
      </c>
      <c r="AC367" s="202" t="n">
        <f aca="false">IF(ISERROR(L367/$U367),0,L367/$U367)</f>
        <v>0</v>
      </c>
    </row>
    <row r="368" customFormat="false" ht="12.8" hidden="false" customHeight="false" outlineLevel="0" collapsed="false">
      <c r="A368" s="195" t="s">
        <v>485</v>
      </c>
      <c r="B368" s="116" t="s">
        <v>142</v>
      </c>
      <c r="C368" s="196" t="s">
        <v>451</v>
      </c>
      <c r="D368" s="244" t="s">
        <v>757</v>
      </c>
      <c r="E368" s="198" t="n">
        <v>0</v>
      </c>
      <c r="F368" s="198" t="n">
        <v>0</v>
      </c>
      <c r="G368" s="198" t="n">
        <v>0</v>
      </c>
      <c r="H368" s="198" t="n">
        <v>0</v>
      </c>
      <c r="I368" s="198" t="n">
        <v>0</v>
      </c>
      <c r="J368" s="198" t="n">
        <v>0</v>
      </c>
      <c r="K368" s="199" t="n">
        <f aca="false">SUM(E368:J368)</f>
        <v>0</v>
      </c>
      <c r="L368" s="198" t="n">
        <v>0</v>
      </c>
      <c r="M368" s="29"/>
      <c r="P368" s="223" t="n">
        <f aca="false">K368/$K$22</f>
        <v>0</v>
      </c>
      <c r="Q368" s="224" t="n">
        <f aca="false">RANK(P368,$P$218:$P$391)</f>
        <v>35</v>
      </c>
      <c r="R368" s="225" t="n">
        <f aca="false">L368/$L$22</f>
        <v>0</v>
      </c>
      <c r="S368" s="224" t="n">
        <f aca="false">RANK(R368,$R$218:$R$391)</f>
        <v>73</v>
      </c>
      <c r="U368" s="245" t="e">
        <f aca="false">VLOOKUP(D368,DVactu!$A$2:$D$198,4,0)</f>
        <v>#N/A</v>
      </c>
      <c r="V368" s="202" t="n">
        <f aca="false">IF(ISERROR(E368/$U368),0,E368/$U368)</f>
        <v>0</v>
      </c>
      <c r="W368" s="202" t="n">
        <f aca="false">IF(ISERROR(F368/$U368),0,F368/$U368)</f>
        <v>0</v>
      </c>
      <c r="X368" s="202" t="n">
        <f aca="false">IF(ISERROR(G368/$U368),0,G368/$U368)</f>
        <v>0</v>
      </c>
      <c r="Y368" s="202" t="n">
        <f aca="false">IF(ISERROR(H368/$U368),0,H368/$U368)</f>
        <v>0</v>
      </c>
      <c r="Z368" s="202" t="n">
        <f aca="false">IF(ISERROR(I368/$U368),0,I368/$U368)</f>
        <v>0</v>
      </c>
      <c r="AA368" s="202" t="n">
        <f aca="false">IF(ISERROR(J368/$U368),0,J368/$U368)</f>
        <v>0</v>
      </c>
      <c r="AB368" s="199" t="n">
        <f aca="false">SUM(V368:AA368)</f>
        <v>0</v>
      </c>
      <c r="AC368" s="202" t="n">
        <f aca="false">IF(ISERROR(L368/$U368),0,L368/$U368)</f>
        <v>0</v>
      </c>
    </row>
    <row r="369" customFormat="false" ht="19.4" hidden="false" customHeight="false" outlineLevel="0" collapsed="false">
      <c r="A369" s="195" t="s">
        <v>485</v>
      </c>
      <c r="B369" s="116" t="s">
        <v>142</v>
      </c>
      <c r="C369" s="196" t="s">
        <v>758</v>
      </c>
      <c r="D369" s="244" t="s">
        <v>759</v>
      </c>
      <c r="E369" s="198" t="n">
        <v>0</v>
      </c>
      <c r="F369" s="198" t="n">
        <v>0</v>
      </c>
      <c r="G369" s="198" t="n">
        <v>0</v>
      </c>
      <c r="H369" s="198" t="n">
        <v>0</v>
      </c>
      <c r="I369" s="198" t="n">
        <v>0</v>
      </c>
      <c r="J369" s="198" t="n">
        <v>0</v>
      </c>
      <c r="K369" s="199" t="n">
        <f aca="false">SUM(E369:J369)</f>
        <v>0</v>
      </c>
      <c r="L369" s="198" t="n">
        <v>0</v>
      </c>
      <c r="M369" s="29"/>
      <c r="P369" s="223" t="n">
        <f aca="false">K369/$K$22</f>
        <v>0</v>
      </c>
      <c r="Q369" s="224" t="n">
        <f aca="false">RANK(P369,$P$218:$P$391)</f>
        <v>35</v>
      </c>
      <c r="R369" s="225" t="n">
        <f aca="false">L369/$L$22</f>
        <v>0</v>
      </c>
      <c r="S369" s="224" t="n">
        <f aca="false">RANK(R369,$R$218:$R$391)</f>
        <v>73</v>
      </c>
      <c r="U369" s="245" t="e">
        <f aca="false">VLOOKUP(D369,DVactu!$A$2:$D$198,4,0)</f>
        <v>#N/A</v>
      </c>
      <c r="V369" s="202" t="n">
        <f aca="false">IF(ISERROR(E369/$U369),0,E369/$U369)</f>
        <v>0</v>
      </c>
      <c r="W369" s="202" t="n">
        <f aca="false">IF(ISERROR(F369/$U369),0,F369/$U369)</f>
        <v>0</v>
      </c>
      <c r="X369" s="202" t="n">
        <f aca="false">IF(ISERROR(G369/$U369),0,G369/$U369)</f>
        <v>0</v>
      </c>
      <c r="Y369" s="202" t="n">
        <f aca="false">IF(ISERROR(H369/$U369),0,H369/$U369)</f>
        <v>0</v>
      </c>
      <c r="Z369" s="202" t="n">
        <f aca="false">IF(ISERROR(I369/$U369),0,I369/$U369)</f>
        <v>0</v>
      </c>
      <c r="AA369" s="202" t="n">
        <f aca="false">IF(ISERROR(J369/$U369),0,J369/$U369)</f>
        <v>0</v>
      </c>
      <c r="AB369" s="199" t="n">
        <f aca="false">SUM(V369:AA369)</f>
        <v>0</v>
      </c>
      <c r="AC369" s="202" t="n">
        <f aca="false">IF(ISERROR(L369/$U369),0,L369/$U369)</f>
        <v>0</v>
      </c>
    </row>
    <row r="370" customFormat="false" ht="19.4" hidden="false" customHeight="false" outlineLevel="0" collapsed="false">
      <c r="A370" s="195" t="s">
        <v>485</v>
      </c>
      <c r="B370" s="116" t="s">
        <v>142</v>
      </c>
      <c r="C370" s="196" t="s">
        <v>760</v>
      </c>
      <c r="D370" s="244" t="s">
        <v>761</v>
      </c>
      <c r="E370" s="198" t="n">
        <v>0</v>
      </c>
      <c r="F370" s="198" t="n">
        <v>0</v>
      </c>
      <c r="G370" s="198" t="n">
        <v>0</v>
      </c>
      <c r="H370" s="198" t="n">
        <v>0</v>
      </c>
      <c r="I370" s="198" t="n">
        <v>0</v>
      </c>
      <c r="J370" s="198" t="n">
        <v>0</v>
      </c>
      <c r="K370" s="199" t="n">
        <f aca="false">SUM(E370:J370)</f>
        <v>0</v>
      </c>
      <c r="L370" s="198" t="n">
        <v>0</v>
      </c>
      <c r="M370" s="29"/>
      <c r="P370" s="223" t="n">
        <f aca="false">K370/$K$22</f>
        <v>0</v>
      </c>
      <c r="Q370" s="224" t="n">
        <f aca="false">RANK(P370,$P$218:$P$391)</f>
        <v>35</v>
      </c>
      <c r="R370" s="225" t="n">
        <f aca="false">L370/$L$22</f>
        <v>0</v>
      </c>
      <c r="S370" s="224" t="n">
        <f aca="false">RANK(R370,$R$218:$R$391)</f>
        <v>73</v>
      </c>
      <c r="U370" s="245" t="e">
        <f aca="false">VLOOKUP(D370,DVactu!$A$2:$D$198,4,0)</f>
        <v>#N/A</v>
      </c>
      <c r="V370" s="202" t="n">
        <f aca="false">IF(ISERROR(E370/$U370),0,E370/$U370)</f>
        <v>0</v>
      </c>
      <c r="W370" s="202" t="n">
        <f aca="false">IF(ISERROR(F370/$U370),0,F370/$U370)</f>
        <v>0</v>
      </c>
      <c r="X370" s="202" t="n">
        <f aca="false">IF(ISERROR(G370/$U370),0,G370/$U370)</f>
        <v>0</v>
      </c>
      <c r="Y370" s="202" t="n">
        <f aca="false">IF(ISERROR(H370/$U370),0,H370/$U370)</f>
        <v>0</v>
      </c>
      <c r="Z370" s="202" t="n">
        <f aca="false">IF(ISERROR(I370/$U370),0,I370/$U370)</f>
        <v>0</v>
      </c>
      <c r="AA370" s="202" t="n">
        <f aca="false">IF(ISERROR(J370/$U370),0,J370/$U370)</f>
        <v>0</v>
      </c>
      <c r="AB370" s="199" t="n">
        <f aca="false">SUM(V370:AA370)</f>
        <v>0</v>
      </c>
      <c r="AC370" s="202" t="n">
        <f aca="false">IF(ISERROR(L370/$U370),0,L370/$U370)</f>
        <v>0</v>
      </c>
    </row>
    <row r="371" customFormat="false" ht="19.4" hidden="false" customHeight="false" outlineLevel="0" collapsed="false">
      <c r="A371" s="195" t="s">
        <v>485</v>
      </c>
      <c r="B371" s="116" t="s">
        <v>142</v>
      </c>
      <c r="C371" s="196" t="s">
        <v>762</v>
      </c>
      <c r="D371" s="244" t="s">
        <v>763</v>
      </c>
      <c r="E371" s="198" t="n">
        <v>0</v>
      </c>
      <c r="F371" s="198" t="n">
        <v>0</v>
      </c>
      <c r="G371" s="198" t="n">
        <v>0</v>
      </c>
      <c r="H371" s="198" t="n">
        <v>0</v>
      </c>
      <c r="I371" s="198" t="n">
        <v>0</v>
      </c>
      <c r="J371" s="198" t="n">
        <v>0</v>
      </c>
      <c r="K371" s="199" t="n">
        <f aca="false">SUM(E371:J371)</f>
        <v>0</v>
      </c>
      <c r="L371" s="198" t="n">
        <v>0</v>
      </c>
      <c r="M371" s="29"/>
      <c r="P371" s="223" t="n">
        <f aca="false">K371/$K$22</f>
        <v>0</v>
      </c>
      <c r="Q371" s="224" t="n">
        <f aca="false">RANK(P371,$P$218:$P$391)</f>
        <v>35</v>
      </c>
      <c r="R371" s="225" t="n">
        <f aca="false">L371/$L$22</f>
        <v>0</v>
      </c>
      <c r="S371" s="224" t="n">
        <f aca="false">RANK(R371,$R$218:$R$391)</f>
        <v>73</v>
      </c>
      <c r="U371" s="245" t="e">
        <f aca="false">VLOOKUP(D371,DVactu!$A$2:$D$198,4,0)</f>
        <v>#N/A</v>
      </c>
      <c r="V371" s="202" t="n">
        <f aca="false">IF(ISERROR(E371/$U371),0,E371/$U371)</f>
        <v>0</v>
      </c>
      <c r="W371" s="202" t="n">
        <f aca="false">IF(ISERROR(F371/$U371),0,F371/$U371)</f>
        <v>0</v>
      </c>
      <c r="X371" s="202" t="n">
        <f aca="false">IF(ISERROR(G371/$U371),0,G371/$U371)</f>
        <v>0</v>
      </c>
      <c r="Y371" s="202" t="n">
        <f aca="false">IF(ISERROR(H371/$U371),0,H371/$U371)</f>
        <v>0</v>
      </c>
      <c r="Z371" s="202" t="n">
        <f aca="false">IF(ISERROR(I371/$U371),0,I371/$U371)</f>
        <v>0</v>
      </c>
      <c r="AA371" s="202" t="n">
        <f aca="false">IF(ISERROR(J371/$U371),0,J371/$U371)</f>
        <v>0</v>
      </c>
      <c r="AB371" s="199" t="n">
        <f aca="false">SUM(V371:AA371)</f>
        <v>0</v>
      </c>
      <c r="AC371" s="202" t="n">
        <f aca="false">IF(ISERROR(L371/$U371),0,L371/$U371)</f>
        <v>0</v>
      </c>
    </row>
    <row r="372" customFormat="false" ht="19.4" hidden="false" customHeight="false" outlineLevel="0" collapsed="false">
      <c r="A372" s="195" t="s">
        <v>485</v>
      </c>
      <c r="B372" s="116" t="s">
        <v>142</v>
      </c>
      <c r="C372" s="196" t="s">
        <v>764</v>
      </c>
      <c r="D372" s="244" t="s">
        <v>765</v>
      </c>
      <c r="E372" s="198" t="n">
        <v>0</v>
      </c>
      <c r="F372" s="198" t="n">
        <v>0</v>
      </c>
      <c r="G372" s="198" t="n">
        <v>0</v>
      </c>
      <c r="H372" s="198" t="n">
        <v>0</v>
      </c>
      <c r="I372" s="198" t="n">
        <v>0</v>
      </c>
      <c r="J372" s="198" t="n">
        <v>0</v>
      </c>
      <c r="K372" s="199" t="n">
        <f aca="false">SUM(E372:J372)</f>
        <v>0</v>
      </c>
      <c r="L372" s="198" t="n">
        <v>0</v>
      </c>
      <c r="M372" s="29"/>
      <c r="P372" s="223" t="n">
        <f aca="false">K372/$K$22</f>
        <v>0</v>
      </c>
      <c r="Q372" s="224" t="n">
        <f aca="false">RANK(P372,$P$218:$P$391)</f>
        <v>35</v>
      </c>
      <c r="R372" s="225" t="n">
        <f aca="false">L372/$L$22</f>
        <v>0</v>
      </c>
      <c r="S372" s="224" t="n">
        <f aca="false">RANK(R372,$R$218:$R$391)</f>
        <v>73</v>
      </c>
      <c r="U372" s="245" t="e">
        <f aca="false">VLOOKUP(D372,DVactu!$A$2:$D$198,4,0)</f>
        <v>#N/A</v>
      </c>
      <c r="V372" s="202" t="n">
        <f aca="false">IF(ISERROR(E372/$U372),0,E372/$U372)</f>
        <v>0</v>
      </c>
      <c r="W372" s="202" t="n">
        <f aca="false">IF(ISERROR(F372/$U372),0,F372/$U372)</f>
        <v>0</v>
      </c>
      <c r="X372" s="202" t="n">
        <f aca="false">IF(ISERROR(G372/$U372),0,G372/$U372)</f>
        <v>0</v>
      </c>
      <c r="Y372" s="202" t="n">
        <f aca="false">IF(ISERROR(H372/$U372),0,H372/$U372)</f>
        <v>0</v>
      </c>
      <c r="Z372" s="202" t="n">
        <f aca="false">IF(ISERROR(I372/$U372),0,I372/$U372)</f>
        <v>0</v>
      </c>
      <c r="AA372" s="202" t="n">
        <f aca="false">IF(ISERROR(J372/$U372),0,J372/$U372)</f>
        <v>0</v>
      </c>
      <c r="AB372" s="199" t="n">
        <f aca="false">SUM(V372:AA372)</f>
        <v>0</v>
      </c>
      <c r="AC372" s="202" t="n">
        <f aca="false">IF(ISERROR(L372/$U372),0,L372/$U372)</f>
        <v>0</v>
      </c>
    </row>
    <row r="373" customFormat="false" ht="19.4" hidden="false" customHeight="false" outlineLevel="0" collapsed="false">
      <c r="A373" s="195" t="s">
        <v>485</v>
      </c>
      <c r="B373" s="116" t="s">
        <v>142</v>
      </c>
      <c r="C373" s="196" t="s">
        <v>766</v>
      </c>
      <c r="D373" s="244" t="s">
        <v>767</v>
      </c>
      <c r="E373" s="198" t="n">
        <v>0</v>
      </c>
      <c r="F373" s="198" t="n">
        <v>0</v>
      </c>
      <c r="G373" s="198" t="n">
        <v>0</v>
      </c>
      <c r="H373" s="198" t="n">
        <v>0</v>
      </c>
      <c r="I373" s="198" t="n">
        <v>0</v>
      </c>
      <c r="J373" s="198" t="n">
        <v>0</v>
      </c>
      <c r="K373" s="199" t="n">
        <f aca="false">SUM(E373:J373)</f>
        <v>0</v>
      </c>
      <c r="L373" s="198" t="n">
        <v>0</v>
      </c>
      <c r="M373" s="29"/>
      <c r="P373" s="223" t="n">
        <f aca="false">K373/$K$22</f>
        <v>0</v>
      </c>
      <c r="Q373" s="224" t="n">
        <f aca="false">RANK(P373,$P$218:$P$391)</f>
        <v>35</v>
      </c>
      <c r="R373" s="225" t="n">
        <f aca="false">L373/$L$22</f>
        <v>0</v>
      </c>
      <c r="S373" s="224" t="n">
        <f aca="false">RANK(R373,$R$218:$R$391)</f>
        <v>73</v>
      </c>
      <c r="U373" s="245" t="e">
        <f aca="false">VLOOKUP(D373,DVactu!$A$2:$D$198,4,0)</f>
        <v>#N/A</v>
      </c>
      <c r="V373" s="202" t="n">
        <f aca="false">IF(ISERROR(E373/$U373),0,E373/$U373)</f>
        <v>0</v>
      </c>
      <c r="W373" s="202" t="n">
        <f aca="false">IF(ISERROR(F373/$U373),0,F373/$U373)</f>
        <v>0</v>
      </c>
      <c r="X373" s="202" t="n">
        <f aca="false">IF(ISERROR(G373/$U373),0,G373/$U373)</f>
        <v>0</v>
      </c>
      <c r="Y373" s="202" t="n">
        <f aca="false">IF(ISERROR(H373/$U373),0,H373/$U373)</f>
        <v>0</v>
      </c>
      <c r="Z373" s="202" t="n">
        <f aca="false">IF(ISERROR(I373/$U373),0,I373/$U373)</f>
        <v>0</v>
      </c>
      <c r="AA373" s="202" t="n">
        <f aca="false">IF(ISERROR(J373/$U373),0,J373/$U373)</f>
        <v>0</v>
      </c>
      <c r="AB373" s="199" t="n">
        <f aca="false">SUM(V373:AA373)</f>
        <v>0</v>
      </c>
      <c r="AC373" s="202" t="n">
        <f aca="false">IF(ISERROR(L373/$U373),0,L373/$U373)</f>
        <v>0</v>
      </c>
    </row>
    <row r="374" customFormat="false" ht="19.4" hidden="false" customHeight="false" outlineLevel="0" collapsed="false">
      <c r="A374" s="195" t="s">
        <v>485</v>
      </c>
      <c r="B374" s="116" t="s">
        <v>142</v>
      </c>
      <c r="C374" s="196" t="s">
        <v>768</v>
      </c>
      <c r="D374" s="244" t="s">
        <v>769</v>
      </c>
      <c r="E374" s="198" t="n">
        <v>0</v>
      </c>
      <c r="F374" s="198" t="n">
        <v>0</v>
      </c>
      <c r="G374" s="198" t="n">
        <v>0</v>
      </c>
      <c r="H374" s="198" t="n">
        <v>0</v>
      </c>
      <c r="I374" s="198" t="n">
        <v>0</v>
      </c>
      <c r="J374" s="198" t="n">
        <v>0</v>
      </c>
      <c r="K374" s="199" t="n">
        <f aca="false">SUM(E374:J374)</f>
        <v>0</v>
      </c>
      <c r="L374" s="198" t="n">
        <v>0</v>
      </c>
      <c r="M374" s="29"/>
      <c r="P374" s="223" t="n">
        <f aca="false">K374/$K$22</f>
        <v>0</v>
      </c>
      <c r="Q374" s="224" t="n">
        <f aca="false">RANK(P374,$P$218:$P$391)</f>
        <v>35</v>
      </c>
      <c r="R374" s="225" t="n">
        <f aca="false">L374/$L$22</f>
        <v>0</v>
      </c>
      <c r="S374" s="224" t="n">
        <f aca="false">RANK(R374,$R$218:$R$391)</f>
        <v>73</v>
      </c>
      <c r="U374" s="245" t="e">
        <f aca="false">VLOOKUP(D374,DVactu!$A$2:$D$198,4,0)</f>
        <v>#N/A</v>
      </c>
      <c r="V374" s="202" t="n">
        <f aca="false">IF(ISERROR(E374/$U374),0,E374/$U374)</f>
        <v>0</v>
      </c>
      <c r="W374" s="202" t="n">
        <f aca="false">IF(ISERROR(F374/$U374),0,F374/$U374)</f>
        <v>0</v>
      </c>
      <c r="X374" s="202" t="n">
        <f aca="false">IF(ISERROR(G374/$U374),0,G374/$U374)</f>
        <v>0</v>
      </c>
      <c r="Y374" s="202" t="n">
        <f aca="false">IF(ISERROR(H374/$U374),0,H374/$U374)</f>
        <v>0</v>
      </c>
      <c r="Z374" s="202" t="n">
        <f aca="false">IF(ISERROR(I374/$U374),0,I374/$U374)</f>
        <v>0</v>
      </c>
      <c r="AA374" s="202" t="n">
        <f aca="false">IF(ISERROR(J374/$U374),0,J374/$U374)</f>
        <v>0</v>
      </c>
      <c r="AB374" s="199" t="n">
        <f aca="false">SUM(V374:AA374)</f>
        <v>0</v>
      </c>
      <c r="AC374" s="202" t="n">
        <f aca="false">IF(ISERROR(L374/$U374),0,L374/$U374)</f>
        <v>0</v>
      </c>
    </row>
    <row r="375" customFormat="false" ht="12.8" hidden="false" customHeight="false" outlineLevel="0" collapsed="false">
      <c r="A375" s="195" t="s">
        <v>485</v>
      </c>
      <c r="B375" s="116" t="s">
        <v>142</v>
      </c>
      <c r="C375" s="196" t="s">
        <v>455</v>
      </c>
      <c r="D375" s="244" t="s">
        <v>770</v>
      </c>
      <c r="E375" s="198" t="n">
        <v>0</v>
      </c>
      <c r="F375" s="198" t="n">
        <v>0</v>
      </c>
      <c r="G375" s="198" t="n">
        <v>0</v>
      </c>
      <c r="H375" s="198" t="n">
        <v>0</v>
      </c>
      <c r="I375" s="198" t="n">
        <v>0</v>
      </c>
      <c r="J375" s="198" t="n">
        <v>0</v>
      </c>
      <c r="K375" s="199" t="n">
        <f aca="false">SUM(E375:J375)</f>
        <v>0</v>
      </c>
      <c r="L375" s="198" t="n">
        <v>0</v>
      </c>
      <c r="M375" s="29"/>
      <c r="P375" s="223" t="n">
        <f aca="false">K375/$K$22</f>
        <v>0</v>
      </c>
      <c r="Q375" s="224" t="n">
        <f aca="false">RANK(P375,$P$218:$P$391)</f>
        <v>35</v>
      </c>
      <c r="R375" s="225" t="n">
        <f aca="false">L375/$L$22</f>
        <v>0</v>
      </c>
      <c r="S375" s="224" t="n">
        <f aca="false">RANK(R375,$R$218:$R$391)</f>
        <v>73</v>
      </c>
      <c r="U375" s="245" t="e">
        <f aca="false">VLOOKUP(D375,DVactu!$A$2:$D$198,4,0)</f>
        <v>#N/A</v>
      </c>
      <c r="V375" s="202" t="n">
        <f aca="false">IF(ISERROR(E375/$U375),0,E375/$U375)</f>
        <v>0</v>
      </c>
      <c r="W375" s="202" t="n">
        <f aca="false">IF(ISERROR(F375/$U375),0,F375/$U375)</f>
        <v>0</v>
      </c>
      <c r="X375" s="202" t="n">
        <f aca="false">IF(ISERROR(G375/$U375),0,G375/$U375)</f>
        <v>0</v>
      </c>
      <c r="Y375" s="202" t="n">
        <f aca="false">IF(ISERROR(H375/$U375),0,H375/$U375)</f>
        <v>0</v>
      </c>
      <c r="Z375" s="202" t="n">
        <f aca="false">IF(ISERROR(I375/$U375),0,I375/$U375)</f>
        <v>0</v>
      </c>
      <c r="AA375" s="202" t="n">
        <f aca="false">IF(ISERROR(J375/$U375),0,J375/$U375)</f>
        <v>0</v>
      </c>
      <c r="AB375" s="199" t="n">
        <f aca="false">SUM(V375:AA375)</f>
        <v>0</v>
      </c>
      <c r="AC375" s="202" t="n">
        <f aca="false">IF(ISERROR(L375/$U375),0,L375/$U375)</f>
        <v>0</v>
      </c>
    </row>
    <row r="376" customFormat="false" ht="19.4" hidden="false" customHeight="false" outlineLevel="0" collapsed="false">
      <c r="A376" s="195" t="s">
        <v>485</v>
      </c>
      <c r="B376" s="116" t="s">
        <v>142</v>
      </c>
      <c r="C376" s="196" t="s">
        <v>771</v>
      </c>
      <c r="D376" s="244" t="s">
        <v>772</v>
      </c>
      <c r="E376" s="198" t="n">
        <v>0</v>
      </c>
      <c r="F376" s="198" t="n">
        <v>0</v>
      </c>
      <c r="G376" s="198" t="n">
        <v>0</v>
      </c>
      <c r="H376" s="198" t="n">
        <v>0</v>
      </c>
      <c r="I376" s="198" t="n">
        <v>0</v>
      </c>
      <c r="J376" s="198" t="n">
        <v>0</v>
      </c>
      <c r="K376" s="199" t="n">
        <f aca="false">SUM(E376:J376)</f>
        <v>0</v>
      </c>
      <c r="L376" s="198" t="n">
        <v>0</v>
      </c>
      <c r="M376" s="29"/>
      <c r="P376" s="223" t="n">
        <f aca="false">K376/$K$22</f>
        <v>0</v>
      </c>
      <c r="Q376" s="224" t="n">
        <f aca="false">RANK(P376,$P$218:$P$391)</f>
        <v>35</v>
      </c>
      <c r="R376" s="225" t="n">
        <f aca="false">L376/$L$22</f>
        <v>0</v>
      </c>
      <c r="S376" s="224" t="n">
        <f aca="false">RANK(R376,$R$218:$R$391)</f>
        <v>73</v>
      </c>
      <c r="U376" s="245" t="e">
        <f aca="false">VLOOKUP(D376,DVactu!$A$2:$D$198,4,0)</f>
        <v>#N/A</v>
      </c>
      <c r="V376" s="202" t="n">
        <f aca="false">IF(ISERROR(E376/$U376),0,E376/$U376)</f>
        <v>0</v>
      </c>
      <c r="W376" s="202" t="n">
        <f aca="false">IF(ISERROR(F376/$U376),0,F376/$U376)</f>
        <v>0</v>
      </c>
      <c r="X376" s="202" t="n">
        <f aca="false">IF(ISERROR(G376/$U376),0,G376/$U376)</f>
        <v>0</v>
      </c>
      <c r="Y376" s="202" t="n">
        <f aca="false">IF(ISERROR(H376/$U376),0,H376/$U376)</f>
        <v>0</v>
      </c>
      <c r="Z376" s="202" t="n">
        <f aca="false">IF(ISERROR(I376/$U376),0,I376/$U376)</f>
        <v>0</v>
      </c>
      <c r="AA376" s="202" t="n">
        <f aca="false">IF(ISERROR(J376/$U376),0,J376/$U376)</f>
        <v>0</v>
      </c>
      <c r="AB376" s="199" t="n">
        <f aca="false">SUM(V376:AA376)</f>
        <v>0</v>
      </c>
      <c r="AC376" s="202" t="n">
        <f aca="false">IF(ISERROR(L376/$U376),0,L376/$U376)</f>
        <v>0</v>
      </c>
    </row>
    <row r="377" customFormat="false" ht="19.4" hidden="false" customHeight="false" outlineLevel="0" collapsed="false">
      <c r="A377" s="195" t="s">
        <v>485</v>
      </c>
      <c r="B377" s="116" t="s">
        <v>142</v>
      </c>
      <c r="C377" s="196" t="s">
        <v>773</v>
      </c>
      <c r="D377" s="244" t="s">
        <v>774</v>
      </c>
      <c r="E377" s="198" t="n">
        <v>0</v>
      </c>
      <c r="F377" s="198" t="n">
        <v>0</v>
      </c>
      <c r="G377" s="198" t="n">
        <v>0</v>
      </c>
      <c r="H377" s="198" t="n">
        <v>0</v>
      </c>
      <c r="I377" s="198" t="n">
        <v>0</v>
      </c>
      <c r="J377" s="198" t="n">
        <v>0</v>
      </c>
      <c r="K377" s="199" t="n">
        <f aca="false">SUM(E377:J377)</f>
        <v>0</v>
      </c>
      <c r="L377" s="198" t="n">
        <v>0</v>
      </c>
      <c r="M377" s="29"/>
      <c r="P377" s="223" t="n">
        <f aca="false">K377/$K$22</f>
        <v>0</v>
      </c>
      <c r="Q377" s="224" t="n">
        <f aca="false">RANK(P377,$P$218:$P$391)</f>
        <v>35</v>
      </c>
      <c r="R377" s="225" t="n">
        <f aca="false">L377/$L$22</f>
        <v>0</v>
      </c>
      <c r="S377" s="224" t="n">
        <f aca="false">RANK(R377,$R$218:$R$391)</f>
        <v>73</v>
      </c>
      <c r="U377" s="245" t="e">
        <f aca="false">VLOOKUP(D377,DVactu!$A$2:$D$198,4,0)</f>
        <v>#N/A</v>
      </c>
      <c r="V377" s="202" t="n">
        <f aca="false">IF(ISERROR(E377/$U377),0,E377/$U377)</f>
        <v>0</v>
      </c>
      <c r="W377" s="202" t="n">
        <f aca="false">IF(ISERROR(F377/$U377),0,F377/$U377)</f>
        <v>0</v>
      </c>
      <c r="X377" s="202" t="n">
        <f aca="false">IF(ISERROR(G377/$U377),0,G377/$U377)</f>
        <v>0</v>
      </c>
      <c r="Y377" s="202" t="n">
        <f aca="false">IF(ISERROR(H377/$U377),0,H377/$U377)</f>
        <v>0</v>
      </c>
      <c r="Z377" s="202" t="n">
        <f aca="false">IF(ISERROR(I377/$U377),0,I377/$U377)</f>
        <v>0</v>
      </c>
      <c r="AA377" s="202" t="n">
        <f aca="false">IF(ISERROR(J377/$U377),0,J377/$U377)</f>
        <v>0</v>
      </c>
      <c r="AB377" s="199" t="n">
        <f aca="false">SUM(V377:AA377)</f>
        <v>0</v>
      </c>
      <c r="AC377" s="202" t="n">
        <f aca="false">IF(ISERROR(L377/$U377),0,L377/$U377)</f>
        <v>0</v>
      </c>
    </row>
    <row r="378" customFormat="false" ht="19.4" hidden="false" customHeight="false" outlineLevel="0" collapsed="false">
      <c r="A378" s="195" t="s">
        <v>485</v>
      </c>
      <c r="B378" s="116" t="s">
        <v>142</v>
      </c>
      <c r="C378" s="196" t="s">
        <v>775</v>
      </c>
      <c r="D378" s="244" t="s">
        <v>776</v>
      </c>
      <c r="E378" s="198" t="n">
        <v>0</v>
      </c>
      <c r="F378" s="198" t="n">
        <v>0</v>
      </c>
      <c r="G378" s="198" t="n">
        <v>0</v>
      </c>
      <c r="H378" s="198" t="n">
        <v>0</v>
      </c>
      <c r="I378" s="198" t="n">
        <v>0</v>
      </c>
      <c r="J378" s="198" t="n">
        <v>0</v>
      </c>
      <c r="K378" s="199" t="n">
        <f aca="false">SUM(E378:J378)</f>
        <v>0</v>
      </c>
      <c r="L378" s="198" t="n">
        <v>0</v>
      </c>
      <c r="M378" s="29"/>
      <c r="P378" s="223" t="n">
        <f aca="false">K378/$K$22</f>
        <v>0</v>
      </c>
      <c r="Q378" s="224" t="n">
        <f aca="false">RANK(P378,$P$218:$P$391)</f>
        <v>35</v>
      </c>
      <c r="R378" s="225" t="n">
        <f aca="false">L378/$L$22</f>
        <v>0</v>
      </c>
      <c r="S378" s="224" t="n">
        <f aca="false">RANK(R378,$R$218:$R$391)</f>
        <v>73</v>
      </c>
      <c r="U378" s="245" t="e">
        <f aca="false">VLOOKUP(D378,DVactu!$A$2:$D$198,4,0)</f>
        <v>#N/A</v>
      </c>
      <c r="V378" s="202" t="n">
        <f aca="false">IF(ISERROR(E378/$U378),0,E378/$U378)</f>
        <v>0</v>
      </c>
      <c r="W378" s="202" t="n">
        <f aca="false">IF(ISERROR(F378/$U378),0,F378/$U378)</f>
        <v>0</v>
      </c>
      <c r="X378" s="202" t="n">
        <f aca="false">IF(ISERROR(G378/$U378),0,G378/$U378)</f>
        <v>0</v>
      </c>
      <c r="Y378" s="202" t="n">
        <f aca="false">IF(ISERROR(H378/$U378),0,H378/$U378)</f>
        <v>0</v>
      </c>
      <c r="Z378" s="202" t="n">
        <f aca="false">IF(ISERROR(I378/$U378),0,I378/$U378)</f>
        <v>0</v>
      </c>
      <c r="AA378" s="202" t="n">
        <f aca="false">IF(ISERROR(J378/$U378),0,J378/$U378)</f>
        <v>0</v>
      </c>
      <c r="AB378" s="199" t="n">
        <f aca="false">SUM(V378:AA378)</f>
        <v>0</v>
      </c>
      <c r="AC378" s="202" t="n">
        <f aca="false">IF(ISERROR(L378/$U378),0,L378/$U378)</f>
        <v>0</v>
      </c>
    </row>
    <row r="379" customFormat="false" ht="19.4" hidden="false" customHeight="false" outlineLevel="0" collapsed="false">
      <c r="A379" s="195" t="s">
        <v>485</v>
      </c>
      <c r="B379" s="116" t="s">
        <v>142</v>
      </c>
      <c r="C379" s="196" t="s">
        <v>698</v>
      </c>
      <c r="D379" s="244" t="s">
        <v>777</v>
      </c>
      <c r="E379" s="198" t="n">
        <v>0</v>
      </c>
      <c r="F379" s="198" t="n">
        <v>0</v>
      </c>
      <c r="G379" s="198" t="n">
        <v>0</v>
      </c>
      <c r="H379" s="198" t="n">
        <v>0</v>
      </c>
      <c r="I379" s="198" t="n">
        <v>0</v>
      </c>
      <c r="J379" s="198" t="n">
        <v>0</v>
      </c>
      <c r="K379" s="199" t="n">
        <f aca="false">SUM(E379:J379)</f>
        <v>0</v>
      </c>
      <c r="L379" s="198" t="n">
        <v>0</v>
      </c>
      <c r="M379" s="29"/>
      <c r="P379" s="223" t="n">
        <f aca="false">K379/$K$22</f>
        <v>0</v>
      </c>
      <c r="Q379" s="224" t="n">
        <f aca="false">RANK(P379,$P$218:$P$391)</f>
        <v>35</v>
      </c>
      <c r="R379" s="225" t="n">
        <f aca="false">L379/$L$22</f>
        <v>0</v>
      </c>
      <c r="S379" s="224" t="n">
        <f aca="false">RANK(R379,$R$218:$R$391)</f>
        <v>73</v>
      </c>
      <c r="U379" s="245" t="e">
        <f aca="false">VLOOKUP(D379,DVactu!$A$2:$D$198,4,0)</f>
        <v>#N/A</v>
      </c>
      <c r="V379" s="202" t="n">
        <f aca="false">IF(ISERROR(E379/$U379),0,E379/$U379)</f>
        <v>0</v>
      </c>
      <c r="W379" s="202" t="n">
        <f aca="false">IF(ISERROR(F379/$U379),0,F379/$U379)</f>
        <v>0</v>
      </c>
      <c r="X379" s="202" t="n">
        <f aca="false">IF(ISERROR(G379/$U379),0,G379/$U379)</f>
        <v>0</v>
      </c>
      <c r="Y379" s="202" t="n">
        <f aca="false">IF(ISERROR(H379/$U379),0,H379/$U379)</f>
        <v>0</v>
      </c>
      <c r="Z379" s="202" t="n">
        <f aca="false">IF(ISERROR(I379/$U379),0,I379/$U379)</f>
        <v>0</v>
      </c>
      <c r="AA379" s="202" t="n">
        <f aca="false">IF(ISERROR(J379/$U379),0,J379/$U379)</f>
        <v>0</v>
      </c>
      <c r="AB379" s="199" t="n">
        <f aca="false">SUM(V379:AA379)</f>
        <v>0</v>
      </c>
      <c r="AC379" s="202" t="n">
        <f aca="false">IF(ISERROR(L379/$U379),0,L379/$U379)</f>
        <v>0</v>
      </c>
    </row>
    <row r="380" customFormat="false" ht="12.8" hidden="false" customHeight="false" outlineLevel="0" collapsed="false">
      <c r="A380" s="195" t="s">
        <v>485</v>
      </c>
      <c r="B380" s="116" t="s">
        <v>142</v>
      </c>
      <c r="C380" s="196" t="s">
        <v>700</v>
      </c>
      <c r="D380" s="244" t="s">
        <v>778</v>
      </c>
      <c r="E380" s="198" t="n">
        <v>0</v>
      </c>
      <c r="F380" s="198" t="n">
        <v>0</v>
      </c>
      <c r="G380" s="198" t="n">
        <v>0</v>
      </c>
      <c r="H380" s="198" t="n">
        <v>0</v>
      </c>
      <c r="I380" s="198" t="n">
        <v>0</v>
      </c>
      <c r="J380" s="198" t="n">
        <v>0</v>
      </c>
      <c r="K380" s="199" t="n">
        <f aca="false">SUM(E380:J380)</f>
        <v>0</v>
      </c>
      <c r="L380" s="198" t="n">
        <v>0</v>
      </c>
      <c r="M380" s="29"/>
      <c r="P380" s="223" t="n">
        <f aca="false">K380/$K$22</f>
        <v>0</v>
      </c>
      <c r="Q380" s="224" t="n">
        <f aca="false">RANK(P380,$P$218:$P$391)</f>
        <v>35</v>
      </c>
      <c r="R380" s="225" t="n">
        <f aca="false">L380/$L$22</f>
        <v>0</v>
      </c>
      <c r="S380" s="224" t="n">
        <f aca="false">RANK(R380,$R$218:$R$391)</f>
        <v>73</v>
      </c>
      <c r="U380" s="245" t="e">
        <f aca="false">VLOOKUP(D380,DVactu!$A$2:$D$198,4,0)</f>
        <v>#N/A</v>
      </c>
      <c r="V380" s="202" t="n">
        <f aca="false">IF(ISERROR(E380/$U380),0,E380/$U380)</f>
        <v>0</v>
      </c>
      <c r="W380" s="202" t="n">
        <f aca="false">IF(ISERROR(F380/$U380),0,F380/$U380)</f>
        <v>0</v>
      </c>
      <c r="X380" s="202" t="n">
        <f aca="false">IF(ISERROR(G380/$U380),0,G380/$U380)</f>
        <v>0</v>
      </c>
      <c r="Y380" s="202" t="n">
        <f aca="false">IF(ISERROR(H380/$U380),0,H380/$U380)</f>
        <v>0</v>
      </c>
      <c r="Z380" s="202" t="n">
        <f aca="false">IF(ISERROR(I380/$U380),0,I380/$U380)</f>
        <v>0</v>
      </c>
      <c r="AA380" s="202" t="n">
        <f aca="false">IF(ISERROR(J380/$U380),0,J380/$U380)</f>
        <v>0</v>
      </c>
      <c r="AB380" s="199" t="n">
        <f aca="false">SUM(V380:AA380)</f>
        <v>0</v>
      </c>
      <c r="AC380" s="202" t="n">
        <f aca="false">IF(ISERROR(L380/$U380),0,L380/$U380)</f>
        <v>0</v>
      </c>
    </row>
    <row r="381" customFormat="false" ht="12.8" hidden="false" customHeight="false" outlineLevel="0" collapsed="false">
      <c r="A381" s="195" t="s">
        <v>485</v>
      </c>
      <c r="B381" s="116" t="s">
        <v>142</v>
      </c>
      <c r="C381" s="196" t="s">
        <v>779</v>
      </c>
      <c r="D381" s="244" t="s">
        <v>780</v>
      </c>
      <c r="E381" s="198" t="n">
        <v>0</v>
      </c>
      <c r="F381" s="198" t="n">
        <v>0</v>
      </c>
      <c r="G381" s="198" t="n">
        <v>0</v>
      </c>
      <c r="H381" s="198" t="n">
        <v>0</v>
      </c>
      <c r="I381" s="198" t="n">
        <v>0</v>
      </c>
      <c r="J381" s="198" t="n">
        <v>0</v>
      </c>
      <c r="K381" s="199" t="n">
        <f aca="false">SUM(E381:J381)</f>
        <v>0</v>
      </c>
      <c r="L381" s="198" t="n">
        <v>0</v>
      </c>
      <c r="M381" s="29"/>
      <c r="P381" s="223" t="n">
        <f aca="false">K381/$K$22</f>
        <v>0</v>
      </c>
      <c r="Q381" s="224" t="n">
        <f aca="false">RANK(P381,$P$218:$P$391)</f>
        <v>35</v>
      </c>
      <c r="R381" s="225" t="n">
        <f aca="false">L381/$L$22</f>
        <v>0</v>
      </c>
      <c r="S381" s="224" t="n">
        <f aca="false">RANK(R381,$R$218:$R$391)</f>
        <v>73</v>
      </c>
      <c r="U381" s="245" t="e">
        <f aca="false">VLOOKUP(D381,DVactu!$A$2:$D$198,4,0)</f>
        <v>#N/A</v>
      </c>
      <c r="V381" s="202" t="n">
        <f aca="false">IF(ISERROR(E381/$U381),0,E381/$U381)</f>
        <v>0</v>
      </c>
      <c r="W381" s="202" t="n">
        <f aca="false">IF(ISERROR(F381/$U381),0,F381/$U381)</f>
        <v>0</v>
      </c>
      <c r="X381" s="202" t="n">
        <f aca="false">IF(ISERROR(G381/$U381),0,G381/$U381)</f>
        <v>0</v>
      </c>
      <c r="Y381" s="202" t="n">
        <f aca="false">IF(ISERROR(H381/$U381),0,H381/$U381)</f>
        <v>0</v>
      </c>
      <c r="Z381" s="202" t="n">
        <f aca="false">IF(ISERROR(I381/$U381),0,I381/$U381)</f>
        <v>0</v>
      </c>
      <c r="AA381" s="202" t="n">
        <f aca="false">IF(ISERROR(J381/$U381),0,J381/$U381)</f>
        <v>0</v>
      </c>
      <c r="AB381" s="199" t="n">
        <f aca="false">SUM(V381:AA381)</f>
        <v>0</v>
      </c>
      <c r="AC381" s="202" t="n">
        <f aca="false">IF(ISERROR(L381/$U381),0,L381/$U381)</f>
        <v>0</v>
      </c>
    </row>
    <row r="382" customFormat="false" ht="12.8" hidden="false" customHeight="false" outlineLevel="0" collapsed="false">
      <c r="A382" s="195" t="s">
        <v>485</v>
      </c>
      <c r="B382" s="116" t="s">
        <v>142</v>
      </c>
      <c r="C382" s="196" t="s">
        <v>781</v>
      </c>
      <c r="D382" s="244" t="s">
        <v>782</v>
      </c>
      <c r="E382" s="198" t="n">
        <v>0</v>
      </c>
      <c r="F382" s="198" t="n">
        <v>0</v>
      </c>
      <c r="G382" s="198" t="n">
        <v>0</v>
      </c>
      <c r="H382" s="198" t="n">
        <v>0</v>
      </c>
      <c r="I382" s="198" t="n">
        <v>0</v>
      </c>
      <c r="J382" s="198" t="n">
        <v>0</v>
      </c>
      <c r="K382" s="199" t="n">
        <f aca="false">SUM(E382:J382)</f>
        <v>0</v>
      </c>
      <c r="L382" s="198" t="n">
        <v>0</v>
      </c>
      <c r="M382" s="29"/>
      <c r="P382" s="223" t="n">
        <f aca="false">K382/$K$22</f>
        <v>0</v>
      </c>
      <c r="Q382" s="224" t="n">
        <f aca="false">RANK(P382,$P$218:$P$391)</f>
        <v>35</v>
      </c>
      <c r="R382" s="225" t="n">
        <f aca="false">L382/$L$22</f>
        <v>0</v>
      </c>
      <c r="S382" s="224" t="n">
        <f aca="false">RANK(R382,$R$218:$R$391)</f>
        <v>73</v>
      </c>
      <c r="U382" s="245" t="e">
        <f aca="false">VLOOKUP(D382,DVactu!$A$2:$D$198,4,0)</f>
        <v>#N/A</v>
      </c>
      <c r="V382" s="202" t="n">
        <f aca="false">IF(ISERROR(E382/$U382),0,E382/$U382)</f>
        <v>0</v>
      </c>
      <c r="W382" s="202" t="n">
        <f aca="false">IF(ISERROR(F382/$U382),0,F382/$U382)</f>
        <v>0</v>
      </c>
      <c r="X382" s="202" t="n">
        <f aca="false">IF(ISERROR(G382/$U382),0,G382/$U382)</f>
        <v>0</v>
      </c>
      <c r="Y382" s="202" t="n">
        <f aca="false">IF(ISERROR(H382/$U382),0,H382/$U382)</f>
        <v>0</v>
      </c>
      <c r="Z382" s="202" t="n">
        <f aca="false">IF(ISERROR(I382/$U382),0,I382/$U382)</f>
        <v>0</v>
      </c>
      <c r="AA382" s="202" t="n">
        <f aca="false">IF(ISERROR(J382/$U382),0,J382/$U382)</f>
        <v>0</v>
      </c>
      <c r="AB382" s="199" t="n">
        <f aca="false">SUM(V382:AA382)</f>
        <v>0</v>
      </c>
      <c r="AC382" s="202" t="n">
        <f aca="false">IF(ISERROR(L382/$U382),0,L382/$U382)</f>
        <v>0</v>
      </c>
    </row>
    <row r="383" customFormat="false" ht="12.8" hidden="false" customHeight="false" outlineLevel="0" collapsed="false">
      <c r="A383" s="195" t="s">
        <v>485</v>
      </c>
      <c r="B383" s="116" t="s">
        <v>142</v>
      </c>
      <c r="C383" s="196" t="s">
        <v>783</v>
      </c>
      <c r="D383" s="244" t="s">
        <v>784</v>
      </c>
      <c r="E383" s="198" t="n">
        <v>0</v>
      </c>
      <c r="F383" s="198" t="n">
        <v>0</v>
      </c>
      <c r="G383" s="198" t="n">
        <v>0</v>
      </c>
      <c r="H383" s="198" t="n">
        <v>0</v>
      </c>
      <c r="I383" s="198" t="n">
        <v>0</v>
      </c>
      <c r="J383" s="198" t="n">
        <v>0</v>
      </c>
      <c r="K383" s="199" t="n">
        <f aca="false">SUM(E383:J383)</f>
        <v>0</v>
      </c>
      <c r="L383" s="198" t="n">
        <v>0</v>
      </c>
      <c r="M383" s="29"/>
      <c r="P383" s="223" t="n">
        <f aca="false">K383/$K$22</f>
        <v>0</v>
      </c>
      <c r="Q383" s="224" t="n">
        <f aca="false">RANK(P383,$P$218:$P$391)</f>
        <v>35</v>
      </c>
      <c r="R383" s="225" t="n">
        <f aca="false">L383/$L$22</f>
        <v>0</v>
      </c>
      <c r="S383" s="224" t="n">
        <f aca="false">RANK(R383,$R$218:$R$391)</f>
        <v>73</v>
      </c>
      <c r="U383" s="245" t="e">
        <f aca="false">VLOOKUP(D383,DVactu!$A$2:$D$198,4,0)</f>
        <v>#N/A</v>
      </c>
      <c r="V383" s="202" t="n">
        <f aca="false">IF(ISERROR(E383/$U383),0,E383/$U383)</f>
        <v>0</v>
      </c>
      <c r="W383" s="202" t="n">
        <f aca="false">IF(ISERROR(F383/$U383),0,F383/$U383)</f>
        <v>0</v>
      </c>
      <c r="X383" s="202" t="n">
        <f aca="false">IF(ISERROR(G383/$U383),0,G383/$U383)</f>
        <v>0</v>
      </c>
      <c r="Y383" s="202" t="n">
        <f aca="false">IF(ISERROR(H383/$U383),0,H383/$U383)</f>
        <v>0</v>
      </c>
      <c r="Z383" s="202" t="n">
        <f aca="false">IF(ISERROR(I383/$U383),0,I383/$U383)</f>
        <v>0</v>
      </c>
      <c r="AA383" s="202" t="n">
        <f aca="false">IF(ISERROR(J383/$U383),0,J383/$U383)</f>
        <v>0</v>
      </c>
      <c r="AB383" s="199" t="n">
        <f aca="false">SUM(V383:AA383)</f>
        <v>0</v>
      </c>
      <c r="AC383" s="202" t="n">
        <f aca="false">IF(ISERROR(L383/$U383),0,L383/$U383)</f>
        <v>0</v>
      </c>
    </row>
    <row r="384" customFormat="false" ht="19.4" hidden="false" customHeight="false" outlineLevel="0" collapsed="false">
      <c r="A384" s="195" t="s">
        <v>485</v>
      </c>
      <c r="B384" s="116" t="s">
        <v>142</v>
      </c>
      <c r="C384" s="196" t="s">
        <v>785</v>
      </c>
      <c r="D384" s="244" t="s">
        <v>786</v>
      </c>
      <c r="E384" s="198" t="n">
        <v>0</v>
      </c>
      <c r="F384" s="198" t="n">
        <v>0</v>
      </c>
      <c r="G384" s="198" t="n">
        <v>0</v>
      </c>
      <c r="H384" s="198" t="n">
        <v>0</v>
      </c>
      <c r="I384" s="198" t="n">
        <v>0</v>
      </c>
      <c r="J384" s="198" t="n">
        <v>0</v>
      </c>
      <c r="K384" s="199" t="n">
        <f aca="false">SUM(E384:J384)</f>
        <v>0</v>
      </c>
      <c r="L384" s="198" t="n">
        <v>0</v>
      </c>
      <c r="M384" s="29"/>
      <c r="P384" s="223" t="n">
        <f aca="false">K384/$K$22</f>
        <v>0</v>
      </c>
      <c r="Q384" s="224" t="n">
        <f aca="false">RANK(P384,$P$218:$P$391)</f>
        <v>35</v>
      </c>
      <c r="R384" s="225" t="n">
        <f aca="false">L384/$L$22</f>
        <v>0</v>
      </c>
      <c r="S384" s="224" t="n">
        <f aca="false">RANK(R384,$R$218:$R$391)</f>
        <v>73</v>
      </c>
      <c r="U384" s="245" t="e">
        <f aca="false">VLOOKUP(D384,DVactu!$A$2:$D$198,4,0)</f>
        <v>#N/A</v>
      </c>
      <c r="V384" s="202" t="n">
        <f aca="false">IF(ISERROR(E384/$U384),0,E384/$U384)</f>
        <v>0</v>
      </c>
      <c r="W384" s="202" t="n">
        <f aca="false">IF(ISERROR(F384/$U384),0,F384/$U384)</f>
        <v>0</v>
      </c>
      <c r="X384" s="202" t="n">
        <f aca="false">IF(ISERROR(G384/$U384),0,G384/$U384)</f>
        <v>0</v>
      </c>
      <c r="Y384" s="202" t="n">
        <f aca="false">IF(ISERROR(H384/$U384),0,H384/$U384)</f>
        <v>0</v>
      </c>
      <c r="Z384" s="202" t="n">
        <f aca="false">IF(ISERROR(I384/$U384),0,I384/$U384)</f>
        <v>0</v>
      </c>
      <c r="AA384" s="202" t="n">
        <f aca="false">IF(ISERROR(J384/$U384),0,J384/$U384)</f>
        <v>0</v>
      </c>
      <c r="AB384" s="199" t="n">
        <f aca="false">SUM(V384:AA384)</f>
        <v>0</v>
      </c>
      <c r="AC384" s="202" t="n">
        <f aca="false">IF(ISERROR(L384/$U384),0,L384/$U384)</f>
        <v>0</v>
      </c>
    </row>
    <row r="385" customFormat="false" ht="19.4" hidden="false" customHeight="false" outlineLevel="0" collapsed="false">
      <c r="A385" s="195" t="s">
        <v>485</v>
      </c>
      <c r="B385" s="116" t="s">
        <v>142</v>
      </c>
      <c r="C385" s="196" t="s">
        <v>787</v>
      </c>
      <c r="D385" s="244" t="s">
        <v>788</v>
      </c>
      <c r="E385" s="198" t="n">
        <v>0</v>
      </c>
      <c r="F385" s="198" t="n">
        <v>0</v>
      </c>
      <c r="G385" s="198" t="n">
        <v>0</v>
      </c>
      <c r="H385" s="198" t="n">
        <v>0</v>
      </c>
      <c r="I385" s="198" t="n">
        <v>0</v>
      </c>
      <c r="J385" s="198" t="n">
        <v>0</v>
      </c>
      <c r="K385" s="199" t="n">
        <f aca="false">SUM(E385:J385)</f>
        <v>0</v>
      </c>
      <c r="L385" s="198" t="n">
        <v>0</v>
      </c>
      <c r="M385" s="29"/>
      <c r="P385" s="223" t="n">
        <f aca="false">K385/$K$22</f>
        <v>0</v>
      </c>
      <c r="Q385" s="224" t="n">
        <f aca="false">RANK(P385,$P$218:$P$391)</f>
        <v>35</v>
      </c>
      <c r="R385" s="225" t="n">
        <f aca="false">L385/$L$22</f>
        <v>0</v>
      </c>
      <c r="S385" s="224" t="n">
        <f aca="false">RANK(R385,$R$218:$R$391)</f>
        <v>73</v>
      </c>
      <c r="U385" s="245" t="e">
        <f aca="false">VLOOKUP(D385,DVactu!$A$2:$D$198,4,0)</f>
        <v>#N/A</v>
      </c>
      <c r="V385" s="202" t="n">
        <f aca="false">IF(ISERROR(E385/$U385),0,E385/$U385)</f>
        <v>0</v>
      </c>
      <c r="W385" s="202" t="n">
        <f aca="false">IF(ISERROR(F385/$U385),0,F385/$U385)</f>
        <v>0</v>
      </c>
      <c r="X385" s="202" t="n">
        <f aca="false">IF(ISERROR(G385/$U385),0,G385/$U385)</f>
        <v>0</v>
      </c>
      <c r="Y385" s="202" t="n">
        <f aca="false">IF(ISERROR(H385/$U385),0,H385/$U385)</f>
        <v>0</v>
      </c>
      <c r="Z385" s="202" t="n">
        <f aca="false">IF(ISERROR(I385/$U385),0,I385/$U385)</f>
        <v>0</v>
      </c>
      <c r="AA385" s="202" t="n">
        <f aca="false">IF(ISERROR(J385/$U385),0,J385/$U385)</f>
        <v>0</v>
      </c>
      <c r="AB385" s="199" t="n">
        <f aca="false">SUM(V385:AA385)</f>
        <v>0</v>
      </c>
      <c r="AC385" s="202" t="n">
        <f aca="false">IF(ISERROR(L385/$U385),0,L385/$U385)</f>
        <v>0</v>
      </c>
    </row>
    <row r="386" customFormat="false" ht="12.8" hidden="false" customHeight="false" outlineLevel="0" collapsed="false">
      <c r="A386" s="195" t="s">
        <v>485</v>
      </c>
      <c r="B386" s="116" t="s">
        <v>142</v>
      </c>
      <c r="C386" s="196" t="s">
        <v>789</v>
      </c>
      <c r="D386" s="244" t="s">
        <v>790</v>
      </c>
      <c r="E386" s="198" t="n">
        <v>0</v>
      </c>
      <c r="F386" s="198" t="n">
        <v>0</v>
      </c>
      <c r="G386" s="198" t="n">
        <v>0</v>
      </c>
      <c r="H386" s="198" t="n">
        <v>0</v>
      </c>
      <c r="I386" s="198" t="n">
        <v>0</v>
      </c>
      <c r="J386" s="198" t="n">
        <v>0</v>
      </c>
      <c r="K386" s="199" t="n">
        <f aca="false">SUM(E386:J386)</f>
        <v>0</v>
      </c>
      <c r="L386" s="198" t="n">
        <v>0</v>
      </c>
      <c r="M386" s="29"/>
      <c r="P386" s="223" t="n">
        <f aca="false">K386/$K$22</f>
        <v>0</v>
      </c>
      <c r="Q386" s="224" t="n">
        <f aca="false">RANK(P386,$P$218:$P$391)</f>
        <v>35</v>
      </c>
      <c r="R386" s="225" t="n">
        <f aca="false">L386/$L$22</f>
        <v>0</v>
      </c>
      <c r="S386" s="224" t="n">
        <f aca="false">RANK(R386,$R$218:$R$391)</f>
        <v>73</v>
      </c>
      <c r="U386" s="245" t="e">
        <f aca="false">VLOOKUP(D386,DVactu!$A$2:$D$198,4,0)</f>
        <v>#N/A</v>
      </c>
      <c r="V386" s="202" t="n">
        <f aca="false">IF(ISERROR(E386/$U386),0,E386/$U386)</f>
        <v>0</v>
      </c>
      <c r="W386" s="202" t="n">
        <f aca="false">IF(ISERROR(F386/$U386),0,F386/$U386)</f>
        <v>0</v>
      </c>
      <c r="X386" s="202" t="n">
        <f aca="false">IF(ISERROR(G386/$U386),0,G386/$U386)</f>
        <v>0</v>
      </c>
      <c r="Y386" s="202" t="n">
        <f aca="false">IF(ISERROR(H386/$U386),0,H386/$U386)</f>
        <v>0</v>
      </c>
      <c r="Z386" s="202" t="n">
        <f aca="false">IF(ISERROR(I386/$U386),0,I386/$U386)</f>
        <v>0</v>
      </c>
      <c r="AA386" s="202" t="n">
        <f aca="false">IF(ISERROR(J386/$U386),0,J386/$U386)</f>
        <v>0</v>
      </c>
      <c r="AB386" s="199" t="n">
        <f aca="false">SUM(V386:AA386)</f>
        <v>0</v>
      </c>
      <c r="AC386" s="202" t="n">
        <f aca="false">IF(ISERROR(L386/$U386),0,L386/$U386)</f>
        <v>0</v>
      </c>
    </row>
    <row r="387" customFormat="false" ht="12.8" hidden="false" customHeight="false" outlineLevel="0" collapsed="false">
      <c r="A387" s="195" t="s">
        <v>485</v>
      </c>
      <c r="B387" s="116" t="s">
        <v>142</v>
      </c>
      <c r="C387" s="196" t="s">
        <v>791</v>
      </c>
      <c r="D387" s="244" t="s">
        <v>792</v>
      </c>
      <c r="E387" s="198" t="n">
        <v>0</v>
      </c>
      <c r="F387" s="198" t="n">
        <v>0</v>
      </c>
      <c r="G387" s="198" t="n">
        <v>0</v>
      </c>
      <c r="H387" s="198" t="n">
        <v>0</v>
      </c>
      <c r="I387" s="198" t="n">
        <v>0</v>
      </c>
      <c r="J387" s="198" t="n">
        <v>0</v>
      </c>
      <c r="K387" s="199" t="n">
        <f aca="false">SUM(E387:J387)</f>
        <v>0</v>
      </c>
      <c r="L387" s="198" t="n">
        <v>0</v>
      </c>
      <c r="M387" s="29"/>
      <c r="P387" s="223" t="n">
        <f aca="false">K387/$K$22</f>
        <v>0</v>
      </c>
      <c r="Q387" s="224" t="n">
        <f aca="false">RANK(P387,$P$218:$P$391)</f>
        <v>35</v>
      </c>
      <c r="R387" s="225" t="n">
        <f aca="false">L387/$L$22</f>
        <v>0</v>
      </c>
      <c r="S387" s="224" t="n">
        <f aca="false">RANK(R387,$R$218:$R$391)</f>
        <v>73</v>
      </c>
      <c r="U387" s="245" t="e">
        <f aca="false">VLOOKUP(D387,DVactu!$A$2:$D$198,4,0)</f>
        <v>#N/A</v>
      </c>
      <c r="V387" s="202" t="n">
        <f aca="false">IF(ISERROR(E387/$U387),0,E387/$U387)</f>
        <v>0</v>
      </c>
      <c r="W387" s="202" t="n">
        <f aca="false">IF(ISERROR(F387/$U387),0,F387/$U387)</f>
        <v>0</v>
      </c>
      <c r="X387" s="202" t="n">
        <f aca="false">IF(ISERROR(G387/$U387),0,G387/$U387)</f>
        <v>0</v>
      </c>
      <c r="Y387" s="202" t="n">
        <f aca="false">IF(ISERROR(H387/$U387),0,H387/$U387)</f>
        <v>0</v>
      </c>
      <c r="Z387" s="202" t="n">
        <f aca="false">IF(ISERROR(I387/$U387),0,I387/$U387)</f>
        <v>0</v>
      </c>
      <c r="AA387" s="202" t="n">
        <f aca="false">IF(ISERROR(J387/$U387),0,J387/$U387)</f>
        <v>0</v>
      </c>
      <c r="AB387" s="199" t="n">
        <f aca="false">SUM(V387:AA387)</f>
        <v>0</v>
      </c>
      <c r="AC387" s="202" t="n">
        <f aca="false">IF(ISERROR(L387/$U387),0,L387/$U387)</f>
        <v>0</v>
      </c>
    </row>
    <row r="388" customFormat="false" ht="19.4" hidden="false" customHeight="false" outlineLevel="0" collapsed="false">
      <c r="A388" s="195" t="s">
        <v>485</v>
      </c>
      <c r="B388" s="116" t="s">
        <v>142</v>
      </c>
      <c r="C388" s="196" t="s">
        <v>793</v>
      </c>
      <c r="D388" s="244" t="s">
        <v>794</v>
      </c>
      <c r="E388" s="198" t="n">
        <v>0</v>
      </c>
      <c r="F388" s="198" t="n">
        <v>0</v>
      </c>
      <c r="G388" s="198" t="n">
        <v>0</v>
      </c>
      <c r="H388" s="198" t="n">
        <v>0</v>
      </c>
      <c r="I388" s="198" t="n">
        <v>0</v>
      </c>
      <c r="J388" s="198" t="n">
        <v>0</v>
      </c>
      <c r="K388" s="199" t="n">
        <f aca="false">SUM(E388:J388)</f>
        <v>0</v>
      </c>
      <c r="L388" s="198" t="n">
        <v>0</v>
      </c>
      <c r="M388" s="29"/>
      <c r="P388" s="223" t="n">
        <f aca="false">K388/$K$22</f>
        <v>0</v>
      </c>
      <c r="Q388" s="224" t="n">
        <f aca="false">RANK(P388,$P$218:$P$391)</f>
        <v>35</v>
      </c>
      <c r="R388" s="225" t="n">
        <f aca="false">L388/$L$22</f>
        <v>0</v>
      </c>
      <c r="S388" s="224" t="n">
        <f aca="false">RANK(R388,$R$218:$R$391)</f>
        <v>73</v>
      </c>
      <c r="U388" s="245" t="e">
        <f aca="false">VLOOKUP(D388,DVactu!$A$2:$D$198,4,0)</f>
        <v>#N/A</v>
      </c>
      <c r="V388" s="202" t="n">
        <f aca="false">IF(ISERROR(E388/$U388),0,E388/$U388)</f>
        <v>0</v>
      </c>
      <c r="W388" s="202" t="n">
        <f aca="false">IF(ISERROR(F388/$U388),0,F388/$U388)</f>
        <v>0</v>
      </c>
      <c r="X388" s="202" t="n">
        <f aca="false">IF(ISERROR(G388/$U388),0,G388/$U388)</f>
        <v>0</v>
      </c>
      <c r="Y388" s="202" t="n">
        <f aca="false">IF(ISERROR(H388/$U388),0,H388/$U388)</f>
        <v>0</v>
      </c>
      <c r="Z388" s="202" t="n">
        <f aca="false">IF(ISERROR(I388/$U388),0,I388/$U388)</f>
        <v>0</v>
      </c>
      <c r="AA388" s="202" t="n">
        <f aca="false">IF(ISERROR(J388/$U388),0,J388/$U388)</f>
        <v>0</v>
      </c>
      <c r="AB388" s="199" t="n">
        <f aca="false">SUM(V388:AA388)</f>
        <v>0</v>
      </c>
      <c r="AC388" s="202" t="n">
        <f aca="false">IF(ISERROR(L388/$U388),0,L388/$U388)</f>
        <v>0</v>
      </c>
    </row>
    <row r="389" customFormat="false" ht="19.4" hidden="false" customHeight="false" outlineLevel="0" collapsed="false">
      <c r="A389" s="195" t="s">
        <v>485</v>
      </c>
      <c r="B389" s="116" t="s">
        <v>142</v>
      </c>
      <c r="C389" s="196" t="s">
        <v>795</v>
      </c>
      <c r="D389" s="244" t="s">
        <v>796</v>
      </c>
      <c r="E389" s="198" t="n">
        <v>0</v>
      </c>
      <c r="F389" s="198" t="n">
        <v>0</v>
      </c>
      <c r="G389" s="198" t="n">
        <v>0</v>
      </c>
      <c r="H389" s="198" t="n">
        <v>0</v>
      </c>
      <c r="I389" s="198" t="n">
        <v>0</v>
      </c>
      <c r="J389" s="198" t="n">
        <v>0</v>
      </c>
      <c r="K389" s="199" t="n">
        <f aca="false">SUM(E389:J389)</f>
        <v>0</v>
      </c>
      <c r="L389" s="198" t="n">
        <v>0</v>
      </c>
      <c r="M389" s="29"/>
      <c r="P389" s="223" t="n">
        <f aca="false">K389/$K$22</f>
        <v>0</v>
      </c>
      <c r="Q389" s="224" t="n">
        <f aca="false">RANK(P389,$P$218:$P$391)</f>
        <v>35</v>
      </c>
      <c r="R389" s="225" t="n">
        <f aca="false">L389/$L$22</f>
        <v>0</v>
      </c>
      <c r="S389" s="224" t="n">
        <f aca="false">RANK(R389,$R$218:$R$391)</f>
        <v>73</v>
      </c>
      <c r="U389" s="245" t="e">
        <f aca="false">VLOOKUP(D389,DVactu!$A$2:$D$198,4,0)</f>
        <v>#N/A</v>
      </c>
      <c r="V389" s="202" t="n">
        <f aca="false">IF(ISERROR(E389/$U389),0,E389/$U389)</f>
        <v>0</v>
      </c>
      <c r="W389" s="202" t="n">
        <f aca="false">IF(ISERROR(F389/$U389),0,F389/$U389)</f>
        <v>0</v>
      </c>
      <c r="X389" s="202" t="n">
        <f aca="false">IF(ISERROR(G389/$U389),0,G389/$U389)</f>
        <v>0</v>
      </c>
      <c r="Y389" s="202" t="n">
        <f aca="false">IF(ISERROR(H389/$U389),0,H389/$U389)</f>
        <v>0</v>
      </c>
      <c r="Z389" s="202" t="n">
        <f aca="false">IF(ISERROR(I389/$U389),0,I389/$U389)</f>
        <v>0</v>
      </c>
      <c r="AA389" s="202" t="n">
        <f aca="false">IF(ISERROR(J389/$U389),0,J389/$U389)</f>
        <v>0</v>
      </c>
      <c r="AB389" s="199" t="n">
        <f aca="false">SUM(V389:AA389)</f>
        <v>0</v>
      </c>
      <c r="AC389" s="202" t="n">
        <f aca="false">IF(ISERROR(L389/$U389),0,L389/$U389)</f>
        <v>0</v>
      </c>
    </row>
    <row r="390" customFormat="false" ht="29.1" hidden="false" customHeight="false" outlineLevel="0" collapsed="false">
      <c r="A390" s="195" t="s">
        <v>485</v>
      </c>
      <c r="B390" s="116" t="s">
        <v>142</v>
      </c>
      <c r="C390" s="196" t="s">
        <v>797</v>
      </c>
      <c r="D390" s="244" t="s">
        <v>798</v>
      </c>
      <c r="E390" s="198" t="n">
        <v>0</v>
      </c>
      <c r="F390" s="198" t="n">
        <v>0</v>
      </c>
      <c r="G390" s="198" t="n">
        <v>0</v>
      </c>
      <c r="H390" s="198" t="n">
        <v>0</v>
      </c>
      <c r="I390" s="198" t="n">
        <v>0</v>
      </c>
      <c r="J390" s="198" t="n">
        <v>0</v>
      </c>
      <c r="K390" s="199" t="n">
        <f aca="false">SUM(E390:J390)</f>
        <v>0</v>
      </c>
      <c r="L390" s="198" t="n">
        <v>0</v>
      </c>
      <c r="M390" s="29"/>
      <c r="P390" s="223" t="n">
        <f aca="false">K390/$K$22</f>
        <v>0</v>
      </c>
      <c r="Q390" s="224" t="n">
        <f aca="false">RANK(P390,$P$218:$P$391)</f>
        <v>35</v>
      </c>
      <c r="R390" s="225" t="n">
        <f aca="false">L390/$L$22</f>
        <v>0</v>
      </c>
      <c r="S390" s="224" t="n">
        <f aca="false">RANK(R390,$R$218:$R$391)</f>
        <v>73</v>
      </c>
      <c r="U390" s="245" t="e">
        <f aca="false">VLOOKUP(D390,DVactu!$A$2:$D$198,4,0)</f>
        <v>#N/A</v>
      </c>
      <c r="V390" s="202" t="n">
        <f aca="false">IF(ISERROR(E390/$U390),0,E390/$U390)</f>
        <v>0</v>
      </c>
      <c r="W390" s="202" t="n">
        <f aca="false">IF(ISERROR(F390/$U390),0,F390/$U390)</f>
        <v>0</v>
      </c>
      <c r="X390" s="202" t="n">
        <f aca="false">IF(ISERROR(G390/$U390),0,G390/$U390)</f>
        <v>0</v>
      </c>
      <c r="Y390" s="202" t="n">
        <f aca="false">IF(ISERROR(H390/$U390),0,H390/$U390)</f>
        <v>0</v>
      </c>
      <c r="Z390" s="202" t="n">
        <f aca="false">IF(ISERROR(I390/$U390),0,I390/$U390)</f>
        <v>0</v>
      </c>
      <c r="AA390" s="202" t="n">
        <f aca="false">IF(ISERROR(J390/$U390),0,J390/$U390)</f>
        <v>0</v>
      </c>
      <c r="AB390" s="199" t="n">
        <f aca="false">SUM(V390:AA390)</f>
        <v>0</v>
      </c>
      <c r="AC390" s="202" t="n">
        <f aca="false">IF(ISERROR(L390/$U390),0,L390/$U390)</f>
        <v>0</v>
      </c>
    </row>
    <row r="391" customFormat="false" ht="12.8" hidden="false" customHeight="false" outlineLevel="0" collapsed="false">
      <c r="A391" s="195" t="s">
        <v>485</v>
      </c>
      <c r="B391" s="116" t="s">
        <v>142</v>
      </c>
      <c r="C391" s="196" t="s">
        <v>799</v>
      </c>
      <c r="D391" s="244" t="s">
        <v>800</v>
      </c>
      <c r="E391" s="198" t="n">
        <v>0</v>
      </c>
      <c r="F391" s="198" t="n">
        <v>0</v>
      </c>
      <c r="G391" s="198" t="n">
        <v>0</v>
      </c>
      <c r="H391" s="198" t="n">
        <v>0</v>
      </c>
      <c r="I391" s="198" t="n">
        <v>0</v>
      </c>
      <c r="J391" s="198" t="n">
        <v>0</v>
      </c>
      <c r="K391" s="199" t="n">
        <f aca="false">SUM(E391:J391)</f>
        <v>0</v>
      </c>
      <c r="L391" s="198" t="n">
        <v>0</v>
      </c>
      <c r="M391" s="29"/>
      <c r="P391" s="223" t="n">
        <f aca="false">K391/$K$22</f>
        <v>0</v>
      </c>
      <c r="Q391" s="224" t="n">
        <f aca="false">RANK(P391,$P$218:$P$391)</f>
        <v>35</v>
      </c>
      <c r="R391" s="225" t="n">
        <f aca="false">L391/$L$22</f>
        <v>0</v>
      </c>
      <c r="S391" s="224" t="n">
        <f aca="false">RANK(R391,$R$218:$R$391)</f>
        <v>73</v>
      </c>
      <c r="U391" s="245" t="e">
        <f aca="false">VLOOKUP(D391,DVactu!$A$2:$D$198,4,0)</f>
        <v>#N/A</v>
      </c>
      <c r="V391" s="202" t="n">
        <f aca="false">IF(ISERROR(E391/$U391),0,E391/$U391)</f>
        <v>0</v>
      </c>
      <c r="W391" s="202" t="n">
        <f aca="false">IF(ISERROR(F391/$U391),0,F391/$U391)</f>
        <v>0</v>
      </c>
      <c r="X391" s="202" t="n">
        <f aca="false">IF(ISERROR(G391/$U391),0,G391/$U391)</f>
        <v>0</v>
      </c>
      <c r="Y391" s="202" t="n">
        <f aca="false">IF(ISERROR(H391/$U391),0,H391/$U391)</f>
        <v>0</v>
      </c>
      <c r="Z391" s="202" t="n">
        <f aca="false">IF(ISERROR(I391/$U391),0,I391/$U391)</f>
        <v>0</v>
      </c>
      <c r="AA391" s="202" t="n">
        <f aca="false">IF(ISERROR(J391/$U391),0,J391/$U391)</f>
        <v>0</v>
      </c>
      <c r="AB391" s="199" t="n">
        <f aca="false">SUM(V391:AA391)</f>
        <v>0</v>
      </c>
      <c r="AC391" s="202" t="n">
        <f aca="false">IF(ISERROR(L391/$U391),0,L391/$U391)</f>
        <v>0</v>
      </c>
    </row>
    <row r="392" customFormat="false" ht="12.8" hidden="false" customHeight="false" outlineLevel="0" collapsed="false">
      <c r="A392" s="195" t="s">
        <v>801</v>
      </c>
      <c r="B392" s="195" t="s">
        <v>802</v>
      </c>
      <c r="C392" s="196" t="s">
        <v>803</v>
      </c>
      <c r="D392" s="262" t="s">
        <v>804</v>
      </c>
      <c r="E392" s="198" t="n">
        <v>0</v>
      </c>
      <c r="F392" s="198" t="n">
        <v>0</v>
      </c>
      <c r="G392" s="198" t="n">
        <v>0</v>
      </c>
      <c r="H392" s="198" t="n">
        <v>0</v>
      </c>
      <c r="I392" s="198" t="n">
        <v>0</v>
      </c>
      <c r="J392" s="198" t="n">
        <v>0</v>
      </c>
      <c r="K392" s="199" t="n">
        <f aca="false">SUM(E392:J392)</f>
        <v>0</v>
      </c>
      <c r="L392" s="198" t="n">
        <v>0</v>
      </c>
      <c r="M392" s="29"/>
      <c r="P392" s="223" t="n">
        <f aca="false">K392/$K$23</f>
        <v>0</v>
      </c>
      <c r="Q392" s="224" t="n">
        <f aca="false">RANK(P392,$P$392:$P$471)</f>
        <v>17</v>
      </c>
      <c r="R392" s="225" t="n">
        <f aca="false">L392/$L$23</f>
        <v>0</v>
      </c>
      <c r="S392" s="224" t="n">
        <f aca="false">RANK(R392,$R$392:$R$471)</f>
        <v>42</v>
      </c>
      <c r="U392" s="263" t="e">
        <f aca="false">VLOOKUP(D392,DVactu!$A$2:$D$198,4,0)</f>
        <v>#N/A</v>
      </c>
      <c r="V392" s="202" t="n">
        <f aca="false">IF(ISERROR(E392/$U392),0,E392/$U392)</f>
        <v>0</v>
      </c>
      <c r="W392" s="202" t="n">
        <f aca="false">IF(ISERROR(F392/$U392),0,F392/$U392)</f>
        <v>0</v>
      </c>
      <c r="X392" s="202" t="n">
        <f aca="false">IF(ISERROR(G392/$U392),0,G392/$U392)</f>
        <v>0</v>
      </c>
      <c r="Y392" s="202" t="n">
        <f aca="false">IF(ISERROR(H392/$U392),0,H392/$U392)</f>
        <v>0</v>
      </c>
      <c r="Z392" s="202" t="n">
        <f aca="false">IF(ISERROR(I392/$U392),0,I392/$U392)</f>
        <v>0</v>
      </c>
      <c r="AA392" s="202" t="n">
        <f aca="false">IF(ISERROR(J392/$U392),0,J392/$U392)</f>
        <v>0</v>
      </c>
      <c r="AB392" s="199" t="n">
        <f aca="false">SUM(V392:AA392)</f>
        <v>0</v>
      </c>
      <c r="AC392" s="202" t="n">
        <f aca="false">IF(ISERROR(L392/$U392),0,L392/$U392)</f>
        <v>0</v>
      </c>
    </row>
    <row r="393" customFormat="false" ht="19.4" hidden="false" customHeight="false" outlineLevel="0" collapsed="false">
      <c r="A393" s="195" t="s">
        <v>801</v>
      </c>
      <c r="B393" s="195" t="s">
        <v>802</v>
      </c>
      <c r="C393" s="196" t="s">
        <v>534</v>
      </c>
      <c r="D393" s="262" t="s">
        <v>805</v>
      </c>
      <c r="E393" s="198" t="n">
        <v>0</v>
      </c>
      <c r="F393" s="198" t="n">
        <v>0</v>
      </c>
      <c r="G393" s="198" t="n">
        <v>0</v>
      </c>
      <c r="H393" s="198" t="n">
        <v>0</v>
      </c>
      <c r="I393" s="198" t="n">
        <v>0</v>
      </c>
      <c r="J393" s="198" t="n">
        <v>0</v>
      </c>
      <c r="K393" s="199" t="n">
        <f aca="false">SUM(E393:J393)</f>
        <v>0</v>
      </c>
      <c r="L393" s="198" t="n">
        <v>0</v>
      </c>
      <c r="M393" s="29"/>
      <c r="P393" s="223" t="n">
        <f aca="false">K393/$K$23</f>
        <v>0</v>
      </c>
      <c r="Q393" s="224" t="n">
        <f aca="false">RANK(P393,$P$392:$P$471)</f>
        <v>17</v>
      </c>
      <c r="R393" s="225" t="n">
        <f aca="false">L393/$L$23</f>
        <v>0</v>
      </c>
      <c r="S393" s="224" t="n">
        <f aca="false">RANK(R393,$R$392:$R$471)</f>
        <v>42</v>
      </c>
      <c r="U393" s="263" t="e">
        <f aca="false">VLOOKUP(D393,DVactu!$A$2:$D$198,4,0)</f>
        <v>#N/A</v>
      </c>
      <c r="V393" s="202" t="n">
        <f aca="false">IF(ISERROR(E393/$U393),0,E393/$U393)</f>
        <v>0</v>
      </c>
      <c r="W393" s="202" t="n">
        <f aca="false">IF(ISERROR(F393/$U393),0,F393/$U393)</f>
        <v>0</v>
      </c>
      <c r="X393" s="202" t="n">
        <f aca="false">IF(ISERROR(G393/$U393),0,G393/$U393)</f>
        <v>0</v>
      </c>
      <c r="Y393" s="202" t="n">
        <f aca="false">IF(ISERROR(H393/$U393),0,H393/$U393)</f>
        <v>0</v>
      </c>
      <c r="Z393" s="202" t="n">
        <f aca="false">IF(ISERROR(I393/$U393),0,I393/$U393)</f>
        <v>0</v>
      </c>
      <c r="AA393" s="202" t="n">
        <f aca="false">IF(ISERROR(J393/$U393),0,J393/$U393)</f>
        <v>0</v>
      </c>
      <c r="AB393" s="199" t="n">
        <f aca="false">SUM(V393:AA393)</f>
        <v>0</v>
      </c>
      <c r="AC393" s="202" t="n">
        <f aca="false">IF(ISERROR(L393/$U393),0,L393/$U393)</f>
        <v>0</v>
      </c>
    </row>
    <row r="394" customFormat="false" ht="19.4" hidden="false" customHeight="false" outlineLevel="0" collapsed="false">
      <c r="A394" s="195" t="s">
        <v>801</v>
      </c>
      <c r="B394" s="195" t="s">
        <v>802</v>
      </c>
      <c r="C394" s="196" t="s">
        <v>530</v>
      </c>
      <c r="D394" s="262" t="s">
        <v>806</v>
      </c>
      <c r="E394" s="198" t="n">
        <v>0</v>
      </c>
      <c r="F394" s="198" t="n">
        <v>0</v>
      </c>
      <c r="G394" s="198" t="n">
        <v>0</v>
      </c>
      <c r="H394" s="198" t="n">
        <v>0</v>
      </c>
      <c r="I394" s="198" t="n">
        <v>0</v>
      </c>
      <c r="J394" s="198" t="n">
        <v>0</v>
      </c>
      <c r="K394" s="199" t="n">
        <f aca="false">SUM(E394:J394)</f>
        <v>0</v>
      </c>
      <c r="L394" s="198" t="n">
        <v>0</v>
      </c>
      <c r="M394" s="29"/>
      <c r="P394" s="223" t="n">
        <f aca="false">K394/$K$23</f>
        <v>0</v>
      </c>
      <c r="Q394" s="224" t="n">
        <f aca="false">RANK(P394,$P$392:$P$471)</f>
        <v>17</v>
      </c>
      <c r="R394" s="225" t="n">
        <f aca="false">L394/$L$23</f>
        <v>0</v>
      </c>
      <c r="S394" s="224" t="n">
        <f aca="false">RANK(R394,$R$392:$R$471)</f>
        <v>42</v>
      </c>
      <c r="U394" s="263" t="e">
        <f aca="false">VLOOKUP(D394,DVactu!$A$2:$D$198,4,0)</f>
        <v>#N/A</v>
      </c>
      <c r="V394" s="202" t="n">
        <f aca="false">IF(ISERROR(E394/$U394),0,E394/$U394)</f>
        <v>0</v>
      </c>
      <c r="W394" s="202" t="n">
        <f aca="false">IF(ISERROR(F394/$U394),0,F394/$U394)</f>
        <v>0</v>
      </c>
      <c r="X394" s="202" t="n">
        <f aca="false">IF(ISERROR(G394/$U394),0,G394/$U394)</f>
        <v>0</v>
      </c>
      <c r="Y394" s="202" t="n">
        <f aca="false">IF(ISERROR(H394/$U394),0,H394/$U394)</f>
        <v>0</v>
      </c>
      <c r="Z394" s="202" t="n">
        <f aca="false">IF(ISERROR(I394/$U394),0,I394/$U394)</f>
        <v>0</v>
      </c>
      <c r="AA394" s="202" t="n">
        <f aca="false">IF(ISERROR(J394/$U394),0,J394/$U394)</f>
        <v>0</v>
      </c>
      <c r="AB394" s="199" t="n">
        <f aca="false">SUM(V394:AA394)</f>
        <v>0</v>
      </c>
      <c r="AC394" s="202" t="n">
        <f aca="false">IF(ISERROR(L394/$U394),0,L394/$U394)</f>
        <v>0</v>
      </c>
    </row>
    <row r="395" customFormat="false" ht="19.4" hidden="false" customHeight="false" outlineLevel="0" collapsed="false">
      <c r="A395" s="195" t="s">
        <v>801</v>
      </c>
      <c r="B395" s="195" t="s">
        <v>802</v>
      </c>
      <c r="C395" s="196" t="s">
        <v>532</v>
      </c>
      <c r="D395" s="262" t="s">
        <v>807</v>
      </c>
      <c r="E395" s="198" t="n">
        <v>0</v>
      </c>
      <c r="F395" s="198" t="n">
        <v>0</v>
      </c>
      <c r="G395" s="198" t="n">
        <v>0</v>
      </c>
      <c r="H395" s="198" t="n">
        <v>0</v>
      </c>
      <c r="I395" s="198" t="n">
        <v>0</v>
      </c>
      <c r="J395" s="198" t="n">
        <v>0</v>
      </c>
      <c r="K395" s="199" t="n">
        <f aca="false">SUM(E395:J395)</f>
        <v>0</v>
      </c>
      <c r="L395" s="198" t="n">
        <v>0</v>
      </c>
      <c r="M395" s="29"/>
      <c r="P395" s="223" t="n">
        <f aca="false">K395/$K$23</f>
        <v>0</v>
      </c>
      <c r="Q395" s="224" t="n">
        <f aca="false">RANK(P395,$P$392:$P$471)</f>
        <v>17</v>
      </c>
      <c r="R395" s="225" t="n">
        <f aca="false">L395/$L$23</f>
        <v>0</v>
      </c>
      <c r="S395" s="224" t="n">
        <f aca="false">RANK(R395,$R$392:$R$471)</f>
        <v>42</v>
      </c>
      <c r="U395" s="263" t="e">
        <f aca="false">VLOOKUP(D395,DVactu!$A$2:$D$198,4,0)</f>
        <v>#N/A</v>
      </c>
      <c r="V395" s="202" t="n">
        <f aca="false">IF(ISERROR(E395/$U395),0,E395/$U395)</f>
        <v>0</v>
      </c>
      <c r="W395" s="202" t="n">
        <f aca="false">IF(ISERROR(F395/$U395),0,F395/$U395)</f>
        <v>0</v>
      </c>
      <c r="X395" s="202" t="n">
        <f aca="false">IF(ISERROR(G395/$U395),0,G395/$U395)</f>
        <v>0</v>
      </c>
      <c r="Y395" s="202" t="n">
        <f aca="false">IF(ISERROR(H395/$U395),0,H395/$U395)</f>
        <v>0</v>
      </c>
      <c r="Z395" s="202" t="n">
        <f aca="false">IF(ISERROR(I395/$U395),0,I395/$U395)</f>
        <v>0</v>
      </c>
      <c r="AA395" s="202" t="n">
        <f aca="false">IF(ISERROR(J395/$U395),0,J395/$U395)</f>
        <v>0</v>
      </c>
      <c r="AB395" s="199" t="n">
        <f aca="false">SUM(V395:AA395)</f>
        <v>0</v>
      </c>
      <c r="AC395" s="202" t="n">
        <f aca="false">IF(ISERROR(L395/$U395),0,L395/$U395)</f>
        <v>0</v>
      </c>
    </row>
    <row r="396" customFormat="false" ht="19.4" hidden="false" customHeight="false" outlineLevel="0" collapsed="false">
      <c r="A396" s="195" t="s">
        <v>801</v>
      </c>
      <c r="B396" s="195" t="s">
        <v>802</v>
      </c>
      <c r="C396" s="196" t="s">
        <v>808</v>
      </c>
      <c r="D396" s="262" t="s">
        <v>809</v>
      </c>
      <c r="E396" s="198" t="n">
        <v>0</v>
      </c>
      <c r="F396" s="198" t="n">
        <v>0</v>
      </c>
      <c r="G396" s="198" t="n">
        <v>0</v>
      </c>
      <c r="H396" s="198" t="n">
        <v>0</v>
      </c>
      <c r="I396" s="198" t="n">
        <v>0</v>
      </c>
      <c r="J396" s="198" t="n">
        <v>0</v>
      </c>
      <c r="K396" s="199" t="n">
        <f aca="false">SUM(E396:J396)</f>
        <v>0</v>
      </c>
      <c r="L396" s="198" t="n">
        <v>0</v>
      </c>
      <c r="M396" s="29"/>
      <c r="P396" s="223" t="n">
        <f aca="false">K396/$K$23</f>
        <v>0</v>
      </c>
      <c r="Q396" s="224" t="n">
        <f aca="false">RANK(P396,$P$392:$P$471)</f>
        <v>17</v>
      </c>
      <c r="R396" s="225" t="n">
        <f aca="false">L396/$L$23</f>
        <v>0</v>
      </c>
      <c r="S396" s="224" t="n">
        <f aca="false">RANK(R396,$R$392:$R$471)</f>
        <v>42</v>
      </c>
      <c r="U396" s="263" t="e">
        <f aca="false">VLOOKUP(D396,DVactu!$A$2:$D$198,4,0)</f>
        <v>#N/A</v>
      </c>
      <c r="V396" s="202" t="n">
        <f aca="false">IF(ISERROR(E396/$U396),0,E396/$U396)</f>
        <v>0</v>
      </c>
      <c r="W396" s="202" t="n">
        <f aca="false">IF(ISERROR(F396/$U396),0,F396/$U396)</f>
        <v>0</v>
      </c>
      <c r="X396" s="202" t="n">
        <f aca="false">IF(ISERROR(G396/$U396),0,G396/$U396)</f>
        <v>0</v>
      </c>
      <c r="Y396" s="202" t="n">
        <f aca="false">IF(ISERROR(H396/$U396),0,H396/$U396)</f>
        <v>0</v>
      </c>
      <c r="Z396" s="202" t="n">
        <f aca="false">IF(ISERROR(I396/$U396),0,I396/$U396)</f>
        <v>0</v>
      </c>
      <c r="AA396" s="202" t="n">
        <f aca="false">IF(ISERROR(J396/$U396),0,J396/$U396)</f>
        <v>0</v>
      </c>
      <c r="AB396" s="199" t="n">
        <f aca="false">SUM(V396:AA396)</f>
        <v>0</v>
      </c>
      <c r="AC396" s="202" t="n">
        <f aca="false">IF(ISERROR(L396/$U396),0,L396/$U396)</f>
        <v>0</v>
      </c>
    </row>
    <row r="397" customFormat="false" ht="19.4" hidden="false" customHeight="false" outlineLevel="0" collapsed="false">
      <c r="A397" s="195" t="s">
        <v>801</v>
      </c>
      <c r="B397" s="195" t="s">
        <v>802</v>
      </c>
      <c r="C397" s="196" t="s">
        <v>542</v>
      </c>
      <c r="D397" s="262" t="s">
        <v>810</v>
      </c>
      <c r="E397" s="198" t="n">
        <v>0</v>
      </c>
      <c r="F397" s="198" t="n">
        <v>0</v>
      </c>
      <c r="G397" s="198" t="n">
        <v>0</v>
      </c>
      <c r="H397" s="198" t="n">
        <v>0</v>
      </c>
      <c r="I397" s="198" t="n">
        <v>0</v>
      </c>
      <c r="J397" s="198" t="n">
        <v>0</v>
      </c>
      <c r="K397" s="199" t="n">
        <f aca="false">SUM(E397:J397)</f>
        <v>0</v>
      </c>
      <c r="L397" s="198" t="n">
        <v>0</v>
      </c>
      <c r="M397" s="29"/>
      <c r="P397" s="223" t="n">
        <f aca="false">K397/$K$23</f>
        <v>0</v>
      </c>
      <c r="Q397" s="224" t="n">
        <f aca="false">RANK(P397,$P$392:$P$471)</f>
        <v>17</v>
      </c>
      <c r="R397" s="225" t="n">
        <f aca="false">L397/$L$23</f>
        <v>0</v>
      </c>
      <c r="S397" s="224" t="n">
        <f aca="false">RANK(R397,$R$392:$R$471)</f>
        <v>42</v>
      </c>
      <c r="U397" s="263" t="e">
        <f aca="false">VLOOKUP(D397,DVactu!$A$2:$D$198,4,0)</f>
        <v>#N/A</v>
      </c>
      <c r="V397" s="202" t="n">
        <f aca="false">IF(ISERROR(E397/$U397),0,E397/$U397)</f>
        <v>0</v>
      </c>
      <c r="W397" s="202" t="n">
        <f aca="false">IF(ISERROR(F397/$U397),0,F397/$U397)</f>
        <v>0</v>
      </c>
      <c r="X397" s="202" t="n">
        <f aca="false">IF(ISERROR(G397/$U397),0,G397/$U397)</f>
        <v>0</v>
      </c>
      <c r="Y397" s="202" t="n">
        <f aca="false">IF(ISERROR(H397/$U397),0,H397/$U397)</f>
        <v>0</v>
      </c>
      <c r="Z397" s="202" t="n">
        <f aca="false">IF(ISERROR(I397/$U397),0,I397/$U397)</f>
        <v>0</v>
      </c>
      <c r="AA397" s="202" t="n">
        <f aca="false">IF(ISERROR(J397/$U397),0,J397/$U397)</f>
        <v>0</v>
      </c>
      <c r="AB397" s="199" t="n">
        <f aca="false">SUM(V397:AA397)</f>
        <v>0</v>
      </c>
      <c r="AC397" s="202" t="n">
        <f aca="false">IF(ISERROR(L397/$U397),0,L397/$U397)</f>
        <v>0</v>
      </c>
    </row>
    <row r="398" customFormat="false" ht="19.4" hidden="false" customHeight="false" outlineLevel="0" collapsed="false">
      <c r="A398" s="195" t="s">
        <v>801</v>
      </c>
      <c r="B398" s="195" t="s">
        <v>802</v>
      </c>
      <c r="C398" s="196" t="s">
        <v>811</v>
      </c>
      <c r="D398" s="262" t="s">
        <v>812</v>
      </c>
      <c r="E398" s="198" t="n">
        <v>0</v>
      </c>
      <c r="F398" s="198" t="n">
        <v>0</v>
      </c>
      <c r="G398" s="198" t="n">
        <v>0</v>
      </c>
      <c r="H398" s="198" t="n">
        <v>0</v>
      </c>
      <c r="I398" s="198" t="n">
        <v>0</v>
      </c>
      <c r="J398" s="198" t="n">
        <v>0</v>
      </c>
      <c r="K398" s="199" t="n">
        <f aca="false">SUM(E398:J398)</f>
        <v>0</v>
      </c>
      <c r="L398" s="198" t="n">
        <v>0</v>
      </c>
      <c r="M398" s="29"/>
      <c r="P398" s="223" t="n">
        <f aca="false">K398/$K$23</f>
        <v>0</v>
      </c>
      <c r="Q398" s="224" t="n">
        <f aca="false">RANK(P398,$P$392:$P$471)</f>
        <v>17</v>
      </c>
      <c r="R398" s="225" t="n">
        <f aca="false">L398/$L$23</f>
        <v>0</v>
      </c>
      <c r="S398" s="224" t="n">
        <f aca="false">RANK(R398,$R$392:$R$471)</f>
        <v>42</v>
      </c>
      <c r="U398" s="263" t="e">
        <f aca="false">VLOOKUP(D398,DVactu!$A$2:$D$198,4,0)</f>
        <v>#N/A</v>
      </c>
      <c r="V398" s="202" t="n">
        <f aca="false">IF(ISERROR(E398/$U398),0,E398/$U398)</f>
        <v>0</v>
      </c>
      <c r="W398" s="202" t="n">
        <f aca="false">IF(ISERROR(F398/$U398),0,F398/$U398)</f>
        <v>0</v>
      </c>
      <c r="X398" s="202" t="n">
        <f aca="false">IF(ISERROR(G398/$U398),0,G398/$U398)</f>
        <v>0</v>
      </c>
      <c r="Y398" s="202" t="n">
        <f aca="false">IF(ISERROR(H398/$U398),0,H398/$U398)</f>
        <v>0</v>
      </c>
      <c r="Z398" s="202" t="n">
        <f aca="false">IF(ISERROR(I398/$U398),0,I398/$U398)</f>
        <v>0</v>
      </c>
      <c r="AA398" s="202" t="n">
        <f aca="false">IF(ISERROR(J398/$U398),0,J398/$U398)</f>
        <v>0</v>
      </c>
      <c r="AB398" s="199" t="n">
        <f aca="false">SUM(V398:AA398)</f>
        <v>0</v>
      </c>
      <c r="AC398" s="202" t="n">
        <f aca="false">IF(ISERROR(L398/$U398),0,L398/$U398)</f>
        <v>0</v>
      </c>
    </row>
    <row r="399" customFormat="false" ht="19.4" hidden="false" customHeight="false" outlineLevel="0" collapsed="false">
      <c r="A399" s="195" t="s">
        <v>801</v>
      </c>
      <c r="B399" s="195" t="s">
        <v>802</v>
      </c>
      <c r="C399" s="196" t="s">
        <v>571</v>
      </c>
      <c r="D399" s="262" t="s">
        <v>813</v>
      </c>
      <c r="E399" s="198" t="n">
        <v>0</v>
      </c>
      <c r="F399" s="198" t="n">
        <v>0</v>
      </c>
      <c r="G399" s="198" t="n">
        <v>0</v>
      </c>
      <c r="H399" s="198" t="n">
        <v>0</v>
      </c>
      <c r="I399" s="198" t="n">
        <v>0</v>
      </c>
      <c r="J399" s="198" t="n">
        <v>0</v>
      </c>
      <c r="K399" s="199" t="n">
        <f aca="false">SUM(E399:J399)</f>
        <v>0</v>
      </c>
      <c r="L399" s="198" t="n">
        <v>0</v>
      </c>
      <c r="M399" s="29"/>
      <c r="P399" s="223" t="n">
        <f aca="false">K399/$K$23</f>
        <v>0</v>
      </c>
      <c r="Q399" s="224" t="n">
        <f aca="false">RANK(P399,$P$392:$P$471)</f>
        <v>17</v>
      </c>
      <c r="R399" s="225" t="n">
        <f aca="false">L399/$L$23</f>
        <v>0</v>
      </c>
      <c r="S399" s="224" t="n">
        <f aca="false">RANK(R399,$R$392:$R$471)</f>
        <v>42</v>
      </c>
      <c r="U399" s="263" t="e">
        <f aca="false">VLOOKUP(D399,DVactu!$A$2:$D$198,4,0)</f>
        <v>#N/A</v>
      </c>
      <c r="V399" s="202" t="n">
        <f aca="false">IF(ISERROR(E399/$U399),0,E399/$U399)</f>
        <v>0</v>
      </c>
      <c r="W399" s="202" t="n">
        <f aca="false">IF(ISERROR(F399/$U399),0,F399/$U399)</f>
        <v>0</v>
      </c>
      <c r="X399" s="202" t="n">
        <f aca="false">IF(ISERROR(G399/$U399),0,G399/$U399)</f>
        <v>0</v>
      </c>
      <c r="Y399" s="202" t="n">
        <f aca="false">IF(ISERROR(H399/$U399),0,H399/$U399)</f>
        <v>0</v>
      </c>
      <c r="Z399" s="202" t="n">
        <f aca="false">IF(ISERROR(I399/$U399),0,I399/$U399)</f>
        <v>0</v>
      </c>
      <c r="AA399" s="202" t="n">
        <f aca="false">IF(ISERROR(J399/$U399),0,J399/$U399)</f>
        <v>0</v>
      </c>
      <c r="AB399" s="199" t="n">
        <f aca="false">SUM(V399:AA399)</f>
        <v>0</v>
      </c>
      <c r="AC399" s="202" t="n">
        <f aca="false">IF(ISERROR(L399/$U399),0,L399/$U399)</f>
        <v>0</v>
      </c>
    </row>
    <row r="400" customFormat="false" ht="19.4" hidden="false" customHeight="false" outlineLevel="0" collapsed="false">
      <c r="A400" s="195" t="s">
        <v>801</v>
      </c>
      <c r="B400" s="195" t="s">
        <v>802</v>
      </c>
      <c r="C400" s="196" t="s">
        <v>814</v>
      </c>
      <c r="D400" s="262" t="s">
        <v>815</v>
      </c>
      <c r="E400" s="198" t="n">
        <v>0</v>
      </c>
      <c r="F400" s="198" t="n">
        <v>0</v>
      </c>
      <c r="G400" s="198" t="n">
        <v>0</v>
      </c>
      <c r="H400" s="198" t="n">
        <v>0</v>
      </c>
      <c r="I400" s="198" t="n">
        <v>0</v>
      </c>
      <c r="J400" s="198" t="n">
        <v>0</v>
      </c>
      <c r="K400" s="199" t="n">
        <f aca="false">SUM(E400:J400)</f>
        <v>0</v>
      </c>
      <c r="L400" s="198" t="n">
        <v>345600</v>
      </c>
      <c r="M400" s="29"/>
      <c r="P400" s="223" t="n">
        <f aca="false">K400/$K$23</f>
        <v>0</v>
      </c>
      <c r="Q400" s="224" t="n">
        <f aca="false">RANK(P400,$P$392:$P$471)</f>
        <v>17</v>
      </c>
      <c r="R400" s="225" t="n">
        <f aca="false">L400/$L$23</f>
        <v>7.26147122782203E-006</v>
      </c>
      <c r="S400" s="224" t="n">
        <f aca="false">RANK(R400,$R$392:$R$471)</f>
        <v>36</v>
      </c>
      <c r="U400" s="263" t="e">
        <f aca="false">VLOOKUP(D400,DVactu!$A$2:$D$198,4,0)</f>
        <v>#N/A</v>
      </c>
      <c r="V400" s="202" t="n">
        <f aca="false">IF(ISERROR(E400/$U400),0,E400/$U400)</f>
        <v>0</v>
      </c>
      <c r="W400" s="202" t="n">
        <f aca="false">IF(ISERROR(F400/$U400),0,F400/$U400)</f>
        <v>0</v>
      </c>
      <c r="X400" s="202" t="n">
        <f aca="false">IF(ISERROR(G400/$U400),0,G400/$U400)</f>
        <v>0</v>
      </c>
      <c r="Y400" s="202" t="n">
        <f aca="false">IF(ISERROR(H400/$U400),0,H400/$U400)</f>
        <v>0</v>
      </c>
      <c r="Z400" s="202" t="n">
        <f aca="false">IF(ISERROR(I400/$U400),0,I400/$U400)</f>
        <v>0</v>
      </c>
      <c r="AA400" s="202" t="n">
        <f aca="false">IF(ISERROR(J400/$U400),0,J400/$U400)</f>
        <v>0</v>
      </c>
      <c r="AB400" s="199" t="n">
        <f aca="false">SUM(V400:AA400)</f>
        <v>0</v>
      </c>
      <c r="AC400" s="202" t="n">
        <f aca="false">IF(ISERROR(L400/$U400),0,L400/$U400)</f>
        <v>0</v>
      </c>
    </row>
    <row r="401" customFormat="false" ht="12.8" hidden="false" customHeight="false" outlineLevel="0" collapsed="false">
      <c r="A401" s="195" t="s">
        <v>801</v>
      </c>
      <c r="B401" s="195" t="s">
        <v>802</v>
      </c>
      <c r="C401" s="196" t="s">
        <v>816</v>
      </c>
      <c r="D401" s="262" t="s">
        <v>817</v>
      </c>
      <c r="E401" s="198" t="n">
        <v>0</v>
      </c>
      <c r="F401" s="198" t="n">
        <v>0</v>
      </c>
      <c r="G401" s="198" t="n">
        <v>0</v>
      </c>
      <c r="H401" s="198" t="n">
        <v>0</v>
      </c>
      <c r="I401" s="198" t="n">
        <v>0</v>
      </c>
      <c r="J401" s="198" t="n">
        <v>0</v>
      </c>
      <c r="K401" s="199" t="n">
        <f aca="false">SUM(E401:J401)</f>
        <v>0</v>
      </c>
      <c r="L401" s="198" t="n">
        <v>0</v>
      </c>
      <c r="M401" s="29"/>
      <c r="P401" s="223" t="n">
        <f aca="false">K401/$K$23</f>
        <v>0</v>
      </c>
      <c r="Q401" s="224" t="n">
        <f aca="false">RANK(P401,$P$392:$P$471)</f>
        <v>17</v>
      </c>
      <c r="R401" s="225" t="n">
        <f aca="false">L401/$L$23</f>
        <v>0</v>
      </c>
      <c r="S401" s="224" t="n">
        <f aca="false">RANK(R401,$R$392:$R$471)</f>
        <v>42</v>
      </c>
      <c r="U401" s="263" t="e">
        <f aca="false">VLOOKUP(D401,DVactu!$A$2:$D$198,4,0)</f>
        <v>#N/A</v>
      </c>
      <c r="V401" s="202" t="n">
        <f aca="false">IF(ISERROR(E401/$U401),0,E401/$U401)</f>
        <v>0</v>
      </c>
      <c r="W401" s="202" t="n">
        <f aca="false">IF(ISERROR(F401/$U401),0,F401/$U401)</f>
        <v>0</v>
      </c>
      <c r="X401" s="202" t="n">
        <f aca="false">IF(ISERROR(G401/$U401),0,G401/$U401)</f>
        <v>0</v>
      </c>
      <c r="Y401" s="202" t="n">
        <f aca="false">IF(ISERROR(H401/$U401),0,H401/$U401)</f>
        <v>0</v>
      </c>
      <c r="Z401" s="202" t="n">
        <f aca="false">IF(ISERROR(I401/$U401),0,I401/$U401)</f>
        <v>0</v>
      </c>
      <c r="AA401" s="202" t="n">
        <f aca="false">IF(ISERROR(J401/$U401),0,J401/$U401)</f>
        <v>0</v>
      </c>
      <c r="AB401" s="199" t="n">
        <f aca="false">SUM(V401:AA401)</f>
        <v>0</v>
      </c>
      <c r="AC401" s="202" t="n">
        <f aca="false">IF(ISERROR(L401/$U401),0,L401/$U401)</f>
        <v>0</v>
      </c>
    </row>
    <row r="402" customFormat="false" ht="19.4" hidden="false" customHeight="false" outlineLevel="0" collapsed="false">
      <c r="A402" s="195" t="s">
        <v>801</v>
      </c>
      <c r="B402" s="195" t="s">
        <v>802</v>
      </c>
      <c r="C402" s="196" t="s">
        <v>818</v>
      </c>
      <c r="D402" s="262" t="s">
        <v>819</v>
      </c>
      <c r="E402" s="198" t="n">
        <v>0</v>
      </c>
      <c r="F402" s="198" t="n">
        <v>0</v>
      </c>
      <c r="G402" s="198" t="n">
        <v>0</v>
      </c>
      <c r="H402" s="198" t="n">
        <v>0</v>
      </c>
      <c r="I402" s="198" t="n">
        <v>0</v>
      </c>
      <c r="J402" s="198" t="n">
        <v>0</v>
      </c>
      <c r="K402" s="199" t="n">
        <f aca="false">SUM(E402:J402)</f>
        <v>0</v>
      </c>
      <c r="L402" s="198" t="n">
        <v>0</v>
      </c>
      <c r="M402" s="29"/>
      <c r="P402" s="223" t="n">
        <f aca="false">K402/$K$23</f>
        <v>0</v>
      </c>
      <c r="Q402" s="224" t="n">
        <f aca="false">RANK(P402,$P$392:$P$471)</f>
        <v>17</v>
      </c>
      <c r="R402" s="225" t="n">
        <f aca="false">L402/$L$23</f>
        <v>0</v>
      </c>
      <c r="S402" s="224" t="n">
        <f aca="false">RANK(R402,$R$392:$R$471)</f>
        <v>42</v>
      </c>
      <c r="U402" s="263" t="e">
        <f aca="false">VLOOKUP(D402,DVactu!$A$2:$D$198,4,0)</f>
        <v>#N/A</v>
      </c>
      <c r="V402" s="202" t="n">
        <f aca="false">IF(ISERROR(E402/$U402),0,E402/$U402)</f>
        <v>0</v>
      </c>
      <c r="W402" s="202" t="n">
        <f aca="false">IF(ISERROR(F402/$U402),0,F402/$U402)</f>
        <v>0</v>
      </c>
      <c r="X402" s="202" t="n">
        <f aca="false">IF(ISERROR(G402/$U402),0,G402/$U402)</f>
        <v>0</v>
      </c>
      <c r="Y402" s="202" t="n">
        <f aca="false">IF(ISERROR(H402/$U402),0,H402/$U402)</f>
        <v>0</v>
      </c>
      <c r="Z402" s="202" t="n">
        <f aca="false">IF(ISERROR(I402/$U402),0,I402/$U402)</f>
        <v>0</v>
      </c>
      <c r="AA402" s="202" t="n">
        <f aca="false">IF(ISERROR(J402/$U402),0,J402/$U402)</f>
        <v>0</v>
      </c>
      <c r="AB402" s="199" t="n">
        <f aca="false">SUM(V402:AA402)</f>
        <v>0</v>
      </c>
      <c r="AC402" s="202" t="n">
        <f aca="false">IF(ISERROR(L402/$U402),0,L402/$U402)</f>
        <v>0</v>
      </c>
    </row>
    <row r="403" customFormat="false" ht="12.8" hidden="false" customHeight="false" outlineLevel="0" collapsed="false">
      <c r="A403" s="195" t="s">
        <v>801</v>
      </c>
      <c r="B403" s="195" t="s">
        <v>802</v>
      </c>
      <c r="C403" s="196" t="s">
        <v>820</v>
      </c>
      <c r="D403" s="262" t="s">
        <v>821</v>
      </c>
      <c r="E403" s="198" t="n">
        <v>0</v>
      </c>
      <c r="F403" s="198" t="n">
        <v>0</v>
      </c>
      <c r="G403" s="198" t="n">
        <v>0</v>
      </c>
      <c r="H403" s="198" t="n">
        <v>0</v>
      </c>
      <c r="I403" s="198" t="n">
        <v>1223880</v>
      </c>
      <c r="J403" s="198" t="n">
        <v>0</v>
      </c>
      <c r="K403" s="199" t="n">
        <f aca="false">SUM(E403:J403)</f>
        <v>1223880</v>
      </c>
      <c r="L403" s="198" t="n">
        <v>257929034</v>
      </c>
      <c r="M403" s="29"/>
      <c r="P403" s="223" t="n">
        <f aca="false">K403/$K$23</f>
        <v>0.00050163808640765</v>
      </c>
      <c r="Q403" s="224" t="n">
        <f aca="false">RANK(P403,$P$392:$P$471)</f>
        <v>16</v>
      </c>
      <c r="R403" s="225" t="n">
        <f aca="false">L403/$L$23</f>
        <v>0.00541939889817978</v>
      </c>
      <c r="S403" s="224" t="n">
        <f aca="false">RANK(R403,$R$392:$R$471)</f>
        <v>15</v>
      </c>
      <c r="U403" s="263" t="n">
        <f aca="false">VLOOKUP(D403,DVactu!$A$2:$D$198,4,0)</f>
        <v>11.5631229294548</v>
      </c>
      <c r="V403" s="202" t="n">
        <f aca="false">IF(ISERROR(E403/$U403),0,E403/$U403)</f>
        <v>0</v>
      </c>
      <c r="W403" s="202" t="n">
        <f aca="false">IF(ISERROR(F403/$U403),0,F403/$U403)</f>
        <v>0</v>
      </c>
      <c r="X403" s="202" t="n">
        <f aca="false">IF(ISERROR(G403/$U403),0,G403/$U403)</f>
        <v>0</v>
      </c>
      <c r="Y403" s="202" t="n">
        <f aca="false">IF(ISERROR(H403/$U403),0,H403/$U403)</f>
        <v>0</v>
      </c>
      <c r="Z403" s="202" t="n">
        <f aca="false">IF(ISERROR(I403/$U403),0,I403/$U403)</f>
        <v>105843.37877118</v>
      </c>
      <c r="AA403" s="202" t="n">
        <f aca="false">IF(ISERROR(J403/$U403),0,J403/$U403)</f>
        <v>0</v>
      </c>
      <c r="AB403" s="199" t="n">
        <f aca="false">SUM(V403:AA403)</f>
        <v>105843.37877118</v>
      </c>
      <c r="AC403" s="202" t="n">
        <f aca="false">IF(ISERROR(L403/$U403),0,L403/$U403)</f>
        <v>22306174.1688291</v>
      </c>
    </row>
    <row r="404" customFormat="false" ht="19.3" hidden="false" customHeight="false" outlineLevel="0" collapsed="false">
      <c r="A404" s="264" t="s">
        <v>801</v>
      </c>
      <c r="B404" s="264" t="s">
        <v>802</v>
      </c>
      <c r="C404" s="264" t="s">
        <v>822</v>
      </c>
      <c r="D404" s="265" t="s">
        <v>823</v>
      </c>
      <c r="E404" s="266" t="n">
        <v>0</v>
      </c>
      <c r="F404" s="266" t="n">
        <v>0</v>
      </c>
      <c r="G404" s="266" t="n">
        <v>257550000</v>
      </c>
      <c r="H404" s="266" t="n">
        <v>0</v>
      </c>
      <c r="I404" s="266" t="n">
        <v>0</v>
      </c>
      <c r="J404" s="266" t="n">
        <v>298095000</v>
      </c>
      <c r="K404" s="267" t="n">
        <f aca="false">SUM(E404:J404)</f>
        <v>555645000</v>
      </c>
      <c r="L404" s="266" t="n">
        <v>2806034000</v>
      </c>
      <c r="M404" s="360" t="n">
        <f aca="false">K404*$O$15/1000</f>
        <v>2791653.0875</v>
      </c>
      <c r="N404" s="360" t="n">
        <f aca="false">51000*1000*O15/1000</f>
        <v>256232.5</v>
      </c>
      <c r="O404" s="361" t="s">
        <v>824</v>
      </c>
      <c r="P404" s="271" t="n">
        <f aca="false">K404/$K$23</f>
        <v>0.227745117594845</v>
      </c>
      <c r="Q404" s="272" t="n">
        <f aca="false">RANK(P404,$P$392:$P$471)</f>
        <v>2</v>
      </c>
      <c r="R404" s="225" t="n">
        <f aca="false">L404/$L$23</f>
        <v>0.0589581457039652</v>
      </c>
      <c r="S404" s="272" t="n">
        <f aca="false">RANK(R404,$R$392:$R$471)</f>
        <v>3</v>
      </c>
      <c r="U404" s="263" t="n">
        <f aca="false">VLOOKUP(D404,DVactu!$A$2:$D$198,4,0)</f>
        <v>8.43533161052923</v>
      </c>
      <c r="V404" s="202" t="n">
        <f aca="false">IF(ISERROR(E404/$U404),0,E404/$U404)</f>
        <v>0</v>
      </c>
      <c r="W404" s="202" t="n">
        <f aca="false">IF(ISERROR(F404/$U404),0,F404/$U404)</f>
        <v>0</v>
      </c>
      <c r="X404" s="202" t="n">
        <f aca="false">IF(ISERROR(G404/$U404),0,G404/$U404)</f>
        <v>30532291.0694487</v>
      </c>
      <c r="Y404" s="202" t="n">
        <f aca="false">IF(ISERROR(H404/$U404),0,H404/$U404)</f>
        <v>0</v>
      </c>
      <c r="Z404" s="202" t="n">
        <f aca="false">IF(ISERROR(I404/$U404),0,I404/$U404)</f>
        <v>0</v>
      </c>
      <c r="AA404" s="202" t="n">
        <f aca="false">IF(ISERROR(J404/$U404),0,J404/$U404)</f>
        <v>35338859.66355</v>
      </c>
      <c r="AB404" s="273" t="n">
        <f aca="false">SUM(V404:AA404)</f>
        <v>65871150.7329987</v>
      </c>
      <c r="AC404" s="202" t="n">
        <f aca="false">IF(ISERROR(L404/$U404),0,L404/$U404)</f>
        <v>332652482.386991</v>
      </c>
    </row>
    <row r="405" customFormat="false" ht="12.8" hidden="false" customHeight="false" outlineLevel="0" collapsed="false">
      <c r="A405" s="195" t="s">
        <v>801</v>
      </c>
      <c r="B405" s="195" t="s">
        <v>802</v>
      </c>
      <c r="C405" s="196" t="s">
        <v>569</v>
      </c>
      <c r="D405" s="262" t="s">
        <v>825</v>
      </c>
      <c r="E405" s="198" t="n">
        <v>0</v>
      </c>
      <c r="F405" s="198" t="n">
        <v>0</v>
      </c>
      <c r="G405" s="198" t="n">
        <v>0</v>
      </c>
      <c r="H405" s="198" t="n">
        <v>0</v>
      </c>
      <c r="I405" s="198" t="n">
        <v>0</v>
      </c>
      <c r="J405" s="198" t="n">
        <v>0</v>
      </c>
      <c r="K405" s="199" t="n">
        <f aca="false">SUM(E405:J405)</f>
        <v>0</v>
      </c>
      <c r="L405" s="198" t="n">
        <v>0</v>
      </c>
      <c r="M405" s="29"/>
      <c r="P405" s="223" t="n">
        <f aca="false">K405/$K$23</f>
        <v>0</v>
      </c>
      <c r="Q405" s="224" t="n">
        <f aca="false">RANK(P405,$P$392:$P$471)</f>
        <v>17</v>
      </c>
      <c r="R405" s="225" t="n">
        <f aca="false">L405/$L$23</f>
        <v>0</v>
      </c>
      <c r="S405" s="224" t="n">
        <f aca="false">RANK(R405,$R$392:$R$471)</f>
        <v>42</v>
      </c>
      <c r="U405" s="263" t="e">
        <f aca="false">VLOOKUP(D405,DVactu!$A$2:$D$198,4,0)</f>
        <v>#N/A</v>
      </c>
      <c r="V405" s="202" t="n">
        <f aca="false">IF(ISERROR(E405/$U405),0,E405/$U405)</f>
        <v>0</v>
      </c>
      <c r="W405" s="202" t="n">
        <f aca="false">IF(ISERROR(F405/$U405),0,F405/$U405)</f>
        <v>0</v>
      </c>
      <c r="X405" s="202" t="n">
        <f aca="false">IF(ISERROR(G405/$U405),0,G405/$U405)</f>
        <v>0</v>
      </c>
      <c r="Y405" s="202" t="n">
        <f aca="false">IF(ISERROR(H405/$U405),0,H405/$U405)</f>
        <v>0</v>
      </c>
      <c r="Z405" s="202" t="n">
        <f aca="false">IF(ISERROR(I405/$U405),0,I405/$U405)</f>
        <v>0</v>
      </c>
      <c r="AA405" s="202" t="n">
        <f aca="false">IF(ISERROR(J405/$U405),0,J405/$U405)</f>
        <v>0</v>
      </c>
      <c r="AB405" s="199" t="n">
        <f aca="false">SUM(V405:AA405)</f>
        <v>0</v>
      </c>
      <c r="AC405" s="202" t="n">
        <f aca="false">IF(ISERROR(L405/$U405),0,L405/$U405)</f>
        <v>0</v>
      </c>
    </row>
    <row r="406" customFormat="false" ht="12.8" hidden="false" customHeight="false" outlineLevel="0" collapsed="false">
      <c r="A406" s="195" t="s">
        <v>801</v>
      </c>
      <c r="B406" s="195" t="s">
        <v>802</v>
      </c>
      <c r="C406" s="196" t="s">
        <v>574</v>
      </c>
      <c r="D406" s="262" t="s">
        <v>826</v>
      </c>
      <c r="E406" s="198" t="n">
        <v>0</v>
      </c>
      <c r="F406" s="198" t="n">
        <v>0</v>
      </c>
      <c r="G406" s="198" t="n">
        <v>0</v>
      </c>
      <c r="H406" s="198" t="n">
        <v>0</v>
      </c>
      <c r="I406" s="198" t="n">
        <v>0</v>
      </c>
      <c r="J406" s="198" t="n">
        <v>0</v>
      </c>
      <c r="K406" s="199" t="n">
        <f aca="false">SUM(E406:J406)</f>
        <v>0</v>
      </c>
      <c r="L406" s="198" t="n">
        <v>0</v>
      </c>
      <c r="M406" s="29"/>
      <c r="P406" s="223" t="n">
        <f aca="false">K406/$K$23</f>
        <v>0</v>
      </c>
      <c r="Q406" s="224" t="n">
        <f aca="false">RANK(P406,$P$392:$P$471)</f>
        <v>17</v>
      </c>
      <c r="R406" s="225" t="n">
        <f aca="false">L406/$L$23</f>
        <v>0</v>
      </c>
      <c r="S406" s="224" t="n">
        <f aca="false">RANK(R406,$R$392:$R$471)</f>
        <v>42</v>
      </c>
      <c r="U406" s="263" t="n">
        <f aca="false">VLOOKUP(D406,DVactu!$A$2:$D$198,4,0)</f>
        <v>14.1339393987664</v>
      </c>
      <c r="V406" s="202" t="n">
        <f aca="false">IF(ISERROR(E406/$U406),0,E406/$U406)</f>
        <v>0</v>
      </c>
      <c r="W406" s="202" t="n">
        <f aca="false">IF(ISERROR(F406/$U406),0,F406/$U406)</f>
        <v>0</v>
      </c>
      <c r="X406" s="202" t="n">
        <f aca="false">IF(ISERROR(G406/$U406),0,G406/$U406)</f>
        <v>0</v>
      </c>
      <c r="Y406" s="202" t="n">
        <f aca="false">IF(ISERROR(H406/$U406),0,H406/$U406)</f>
        <v>0</v>
      </c>
      <c r="Z406" s="202" t="n">
        <f aca="false">IF(ISERROR(I406/$U406),0,I406/$U406)</f>
        <v>0</v>
      </c>
      <c r="AA406" s="202" t="n">
        <f aca="false">IF(ISERROR(J406/$U406),0,J406/$U406)</f>
        <v>0</v>
      </c>
      <c r="AB406" s="199" t="n">
        <f aca="false">SUM(V406:AA406)</f>
        <v>0</v>
      </c>
      <c r="AC406" s="202" t="n">
        <f aca="false">IF(ISERROR(L406/$U406),0,L406/$U406)</f>
        <v>0</v>
      </c>
    </row>
    <row r="407" customFormat="false" ht="12.8" hidden="false" customHeight="false" outlineLevel="0" collapsed="false">
      <c r="A407" s="195" t="s">
        <v>801</v>
      </c>
      <c r="B407" s="195" t="s">
        <v>802</v>
      </c>
      <c r="C407" s="196" t="s">
        <v>576</v>
      </c>
      <c r="D407" s="262" t="s">
        <v>827</v>
      </c>
      <c r="E407" s="198" t="n">
        <v>0</v>
      </c>
      <c r="F407" s="198" t="n">
        <v>0</v>
      </c>
      <c r="G407" s="198" t="n">
        <v>0</v>
      </c>
      <c r="H407" s="198" t="n">
        <v>0</v>
      </c>
      <c r="I407" s="198" t="n">
        <v>0</v>
      </c>
      <c r="J407" s="198" t="n">
        <v>0</v>
      </c>
      <c r="K407" s="199" t="n">
        <f aca="false">SUM(E407:J407)</f>
        <v>0</v>
      </c>
      <c r="L407" s="198" t="n">
        <v>9348400</v>
      </c>
      <c r="M407" s="29"/>
      <c r="P407" s="223" t="n">
        <f aca="false">K407/$K$23</f>
        <v>0</v>
      </c>
      <c r="Q407" s="224" t="n">
        <f aca="false">RANK(P407,$P$392:$P$471)</f>
        <v>17</v>
      </c>
      <c r="R407" s="225" t="n">
        <f aca="false">L407/$L$23</f>
        <v>0.000196421115816468</v>
      </c>
      <c r="S407" s="224" t="n">
        <f aca="false">RANK(R407,$R$392:$R$471)</f>
        <v>27</v>
      </c>
      <c r="U407" s="263" t="n">
        <f aca="false">VLOOKUP(D407,DVactu!$A$2:$D$198,4,0)</f>
        <v>4.62989522425685</v>
      </c>
      <c r="V407" s="202" t="n">
        <f aca="false">IF(ISERROR(E407/$U407),0,E407/$U407)</f>
        <v>0</v>
      </c>
      <c r="W407" s="202" t="n">
        <f aca="false">IF(ISERROR(F407/$U407),0,F407/$U407)</f>
        <v>0</v>
      </c>
      <c r="X407" s="202" t="n">
        <f aca="false">IF(ISERROR(G407/$U407),0,G407/$U407)</f>
        <v>0</v>
      </c>
      <c r="Y407" s="202" t="n">
        <f aca="false">IF(ISERROR(H407/$U407),0,H407/$U407)</f>
        <v>0</v>
      </c>
      <c r="Z407" s="202" t="n">
        <f aca="false">IF(ISERROR(I407/$U407),0,I407/$U407)</f>
        <v>0</v>
      </c>
      <c r="AA407" s="202" t="n">
        <f aca="false">IF(ISERROR(J407/$U407),0,J407/$U407)</f>
        <v>0</v>
      </c>
      <c r="AB407" s="199" t="n">
        <f aca="false">SUM(V407:AA407)</f>
        <v>0</v>
      </c>
      <c r="AC407" s="202" t="n">
        <f aca="false">IF(ISERROR(L407/$U407),0,L407/$U407)</f>
        <v>2019138.56517142</v>
      </c>
    </row>
    <row r="408" customFormat="false" ht="12.8" hidden="false" customHeight="false" outlineLevel="0" collapsed="false">
      <c r="A408" s="195" t="s">
        <v>801</v>
      </c>
      <c r="B408" s="195" t="s">
        <v>802</v>
      </c>
      <c r="C408" s="196" t="s">
        <v>828</v>
      </c>
      <c r="D408" s="262" t="s">
        <v>829</v>
      </c>
      <c r="E408" s="198" t="n">
        <v>0</v>
      </c>
      <c r="F408" s="198" t="n">
        <v>0</v>
      </c>
      <c r="G408" s="198" t="n">
        <v>0</v>
      </c>
      <c r="H408" s="198" t="n">
        <v>0</v>
      </c>
      <c r="I408" s="198" t="n">
        <v>0</v>
      </c>
      <c r="J408" s="198" t="n">
        <v>0</v>
      </c>
      <c r="K408" s="199" t="n">
        <f aca="false">SUM(E408:J408)</f>
        <v>0</v>
      </c>
      <c r="L408" s="198" t="n">
        <v>275000</v>
      </c>
      <c r="M408" s="29"/>
      <c r="P408" s="223" t="n">
        <f aca="false">K408/$K$23</f>
        <v>0</v>
      </c>
      <c r="Q408" s="224" t="n">
        <f aca="false">RANK(P408,$P$392:$P$471)</f>
        <v>17</v>
      </c>
      <c r="R408" s="225" t="n">
        <f aca="false">L408/$L$23</f>
        <v>5.77808040408293E-006</v>
      </c>
      <c r="S408" s="224" t="n">
        <f aca="false">RANK(R408,$R$392:$R$471)</f>
        <v>38</v>
      </c>
      <c r="U408" s="263" t="n">
        <f aca="false">VLOOKUP(D408,DVactu!$A$2:$D$198,4,0)</f>
        <v>12.1183874321681</v>
      </c>
      <c r="V408" s="202" t="n">
        <f aca="false">IF(ISERROR(E408/$U408),0,E408/$U408)</f>
        <v>0</v>
      </c>
      <c r="W408" s="202" t="n">
        <f aca="false">IF(ISERROR(F408/$U408),0,F408/$U408)</f>
        <v>0</v>
      </c>
      <c r="X408" s="202" t="n">
        <f aca="false">IF(ISERROR(G408/$U408),0,G408/$U408)</f>
        <v>0</v>
      </c>
      <c r="Y408" s="202" t="n">
        <f aca="false">IF(ISERROR(H408/$U408),0,H408/$U408)</f>
        <v>0</v>
      </c>
      <c r="Z408" s="202" t="n">
        <f aca="false">IF(ISERROR(I408/$U408),0,I408/$U408)</f>
        <v>0</v>
      </c>
      <c r="AA408" s="202" t="n">
        <f aca="false">IF(ISERROR(J408/$U408),0,J408/$U408)</f>
        <v>0</v>
      </c>
      <c r="AB408" s="199" t="n">
        <f aca="false">SUM(V408:AA408)</f>
        <v>0</v>
      </c>
      <c r="AC408" s="202" t="n">
        <f aca="false">IF(ISERROR(L408/$U408),0,L408/$U408)</f>
        <v>22692.7882558051</v>
      </c>
    </row>
    <row r="409" customFormat="false" ht="12.8" hidden="false" customHeight="false" outlineLevel="0" collapsed="false">
      <c r="A409" s="195" t="s">
        <v>801</v>
      </c>
      <c r="B409" s="195" t="s">
        <v>802</v>
      </c>
      <c r="C409" s="196" t="s">
        <v>830</v>
      </c>
      <c r="D409" s="262" t="s">
        <v>831</v>
      </c>
      <c r="E409" s="198" t="n">
        <v>0</v>
      </c>
      <c r="F409" s="198" t="n">
        <v>0</v>
      </c>
      <c r="G409" s="198" t="n">
        <v>0</v>
      </c>
      <c r="H409" s="198" t="n">
        <v>0</v>
      </c>
      <c r="I409" s="198" t="n">
        <v>0</v>
      </c>
      <c r="J409" s="198" t="n">
        <v>0</v>
      </c>
      <c r="K409" s="199" t="n">
        <f aca="false">SUM(E409:J409)</f>
        <v>0</v>
      </c>
      <c r="L409" s="198" t="n">
        <v>5597420.4</v>
      </c>
      <c r="M409" s="29"/>
      <c r="P409" s="223" t="n">
        <f aca="false">K409/$K$23</f>
        <v>0</v>
      </c>
      <c r="Q409" s="224" t="n">
        <f aca="false">RANK(P409,$P$392:$P$471)</f>
        <v>17</v>
      </c>
      <c r="R409" s="225" t="n">
        <f aca="false">L409/$L$23</f>
        <v>0.000117608527733287</v>
      </c>
      <c r="S409" s="224" t="n">
        <f aca="false">RANK(R409,$R$392:$R$471)</f>
        <v>29</v>
      </c>
      <c r="U409" s="263" t="n">
        <f aca="false">VLOOKUP(D409,DVactu!$A$2:$D$198,4,0)</f>
        <v>12.652295607854</v>
      </c>
      <c r="V409" s="202" t="n">
        <f aca="false">IF(ISERROR(E409/$U409),0,E409/$U409)</f>
        <v>0</v>
      </c>
      <c r="W409" s="202" t="n">
        <f aca="false">IF(ISERROR(F409/$U409),0,F409/$U409)</f>
        <v>0</v>
      </c>
      <c r="X409" s="202" t="n">
        <f aca="false">IF(ISERROR(G409/$U409),0,G409/$U409)</f>
        <v>0</v>
      </c>
      <c r="Y409" s="202" t="n">
        <f aca="false">IF(ISERROR(H409/$U409),0,H409/$U409)</f>
        <v>0</v>
      </c>
      <c r="Z409" s="202" t="n">
        <f aca="false">IF(ISERROR(I409/$U409),0,I409/$U409)</f>
        <v>0</v>
      </c>
      <c r="AA409" s="202" t="n">
        <f aca="false">IF(ISERROR(J409/$U409),0,J409/$U409)</f>
        <v>0</v>
      </c>
      <c r="AB409" s="199" t="n">
        <f aca="false">SUM(V409:AA409)</f>
        <v>0</v>
      </c>
      <c r="AC409" s="202" t="n">
        <f aca="false">IF(ISERROR(L409/$U409),0,L409/$U409)</f>
        <v>442403.542684014</v>
      </c>
    </row>
    <row r="410" customFormat="false" ht="19.4" hidden="false" customHeight="false" outlineLevel="0" collapsed="false">
      <c r="A410" s="195" t="s">
        <v>801</v>
      </c>
      <c r="B410" s="195" t="s">
        <v>802</v>
      </c>
      <c r="C410" s="196" t="s">
        <v>822</v>
      </c>
      <c r="D410" s="262" t="s">
        <v>832</v>
      </c>
      <c r="E410" s="198" t="n">
        <v>0</v>
      </c>
      <c r="F410" s="198" t="n">
        <v>0</v>
      </c>
      <c r="G410" s="198" t="n">
        <v>0</v>
      </c>
      <c r="H410" s="198" t="n">
        <v>0</v>
      </c>
      <c r="I410" s="198" t="n">
        <v>0</v>
      </c>
      <c r="J410" s="198" t="n">
        <v>0</v>
      </c>
      <c r="K410" s="199" t="n">
        <f aca="false">SUM(E410:J410)</f>
        <v>0</v>
      </c>
      <c r="L410" s="198" t="n">
        <v>0</v>
      </c>
      <c r="M410" s="29"/>
      <c r="P410" s="223" t="n">
        <f aca="false">K410/$K$23</f>
        <v>0</v>
      </c>
      <c r="Q410" s="224" t="n">
        <f aca="false">RANK(P410,$P$392:$P$471)</f>
        <v>17</v>
      </c>
      <c r="R410" s="225" t="n">
        <f aca="false">L410/$L$23</f>
        <v>0</v>
      </c>
      <c r="S410" s="224" t="n">
        <f aca="false">RANK(R410,$R$392:$R$471)</f>
        <v>42</v>
      </c>
      <c r="U410" s="263" t="e">
        <f aca="false">VLOOKUP(D410,DVactu!$A$2:$D$198,4,0)</f>
        <v>#N/A</v>
      </c>
      <c r="V410" s="202" t="n">
        <f aca="false">IF(ISERROR(E410/$U410),0,E410/$U410)</f>
        <v>0</v>
      </c>
      <c r="W410" s="202" t="n">
        <f aca="false">IF(ISERROR(F410/$U410),0,F410/$U410)</f>
        <v>0</v>
      </c>
      <c r="X410" s="202" t="n">
        <f aca="false">IF(ISERROR(G410/$U410),0,G410/$U410)</f>
        <v>0</v>
      </c>
      <c r="Y410" s="202" t="n">
        <f aca="false">IF(ISERROR(H410/$U410),0,H410/$U410)</f>
        <v>0</v>
      </c>
      <c r="Z410" s="202" t="n">
        <f aca="false">IF(ISERROR(I410/$U410),0,I410/$U410)</f>
        <v>0</v>
      </c>
      <c r="AA410" s="202" t="n">
        <f aca="false">IF(ISERROR(J410/$U410),0,J410/$U410)</f>
        <v>0</v>
      </c>
      <c r="AB410" s="199" t="n">
        <f aca="false">SUM(V410:AA410)</f>
        <v>0</v>
      </c>
      <c r="AC410" s="202" t="n">
        <f aca="false">IF(ISERROR(L410/$U410),0,L410/$U410)</f>
        <v>0</v>
      </c>
    </row>
    <row r="411" customFormat="false" ht="12.8" hidden="false" customHeight="false" outlineLevel="0" collapsed="false">
      <c r="A411" s="195" t="s">
        <v>801</v>
      </c>
      <c r="B411" s="195" t="s">
        <v>802</v>
      </c>
      <c r="C411" s="196" t="s">
        <v>607</v>
      </c>
      <c r="D411" s="262" t="s">
        <v>833</v>
      </c>
      <c r="E411" s="198" t="n">
        <v>0</v>
      </c>
      <c r="F411" s="198" t="n">
        <v>0</v>
      </c>
      <c r="G411" s="198" t="n">
        <v>0</v>
      </c>
      <c r="H411" s="198" t="n">
        <v>0</v>
      </c>
      <c r="I411" s="198" t="n">
        <v>0</v>
      </c>
      <c r="J411" s="198" t="n">
        <v>0</v>
      </c>
      <c r="K411" s="199" t="n">
        <f aca="false">SUM(E411:J411)</f>
        <v>0</v>
      </c>
      <c r="L411" s="198" t="n">
        <v>0</v>
      </c>
      <c r="M411" s="29"/>
      <c r="P411" s="223" t="n">
        <f aca="false">K411/$K$23</f>
        <v>0</v>
      </c>
      <c r="Q411" s="224" t="n">
        <f aca="false">RANK(P411,$P$392:$P$471)</f>
        <v>17</v>
      </c>
      <c r="R411" s="225" t="n">
        <f aca="false">L411/$L$23</f>
        <v>0</v>
      </c>
      <c r="S411" s="224" t="n">
        <f aca="false">RANK(R411,$R$392:$R$471)</f>
        <v>42</v>
      </c>
      <c r="U411" s="263" t="e">
        <f aca="false">VLOOKUP(D411,DVactu!$A$2:$D$198,4,0)</f>
        <v>#N/A</v>
      </c>
      <c r="V411" s="202" t="n">
        <f aca="false">IF(ISERROR(E411/$U411),0,E411/$U411)</f>
        <v>0</v>
      </c>
      <c r="W411" s="202" t="n">
        <f aca="false">IF(ISERROR(F411/$U411),0,F411/$U411)</f>
        <v>0</v>
      </c>
      <c r="X411" s="202" t="n">
        <f aca="false">IF(ISERROR(G411/$U411),0,G411/$U411)</f>
        <v>0</v>
      </c>
      <c r="Y411" s="202" t="n">
        <f aca="false">IF(ISERROR(H411/$U411),0,H411/$U411)</f>
        <v>0</v>
      </c>
      <c r="Z411" s="202" t="n">
        <f aca="false">IF(ISERROR(I411/$U411),0,I411/$U411)</f>
        <v>0</v>
      </c>
      <c r="AA411" s="202" t="n">
        <f aca="false">IF(ISERROR(J411/$U411),0,J411/$U411)</f>
        <v>0</v>
      </c>
      <c r="AB411" s="199" t="n">
        <f aca="false">SUM(V411:AA411)</f>
        <v>0</v>
      </c>
      <c r="AC411" s="202" t="n">
        <f aca="false">IF(ISERROR(L411/$U411),0,L411/$U411)</f>
        <v>0</v>
      </c>
    </row>
    <row r="412" customFormat="false" ht="12.8" hidden="false" customHeight="false" outlineLevel="0" collapsed="false">
      <c r="A412" s="195" t="s">
        <v>801</v>
      </c>
      <c r="B412" s="116" t="s">
        <v>217</v>
      </c>
      <c r="C412" s="196" t="s">
        <v>834</v>
      </c>
      <c r="D412" s="262" t="s">
        <v>835</v>
      </c>
      <c r="E412" s="198" t="n">
        <v>0</v>
      </c>
      <c r="F412" s="198" t="n">
        <v>0</v>
      </c>
      <c r="G412" s="198" t="n">
        <v>0</v>
      </c>
      <c r="H412" s="198" t="n">
        <v>0</v>
      </c>
      <c r="I412" s="198" t="n">
        <v>0</v>
      </c>
      <c r="J412" s="198" t="n">
        <v>0</v>
      </c>
      <c r="K412" s="199" t="n">
        <f aca="false">SUM(E412:J412)</f>
        <v>0</v>
      </c>
      <c r="L412" s="198" t="n">
        <v>0</v>
      </c>
      <c r="M412" s="29"/>
      <c r="P412" s="223" t="n">
        <f aca="false">K412/$K$23</f>
        <v>0</v>
      </c>
      <c r="Q412" s="224" t="n">
        <f aca="false">RANK(P412,$P$392:$P$471)</f>
        <v>17</v>
      </c>
      <c r="R412" s="225" t="n">
        <f aca="false">L412/$L$23</f>
        <v>0</v>
      </c>
      <c r="S412" s="224" t="n">
        <f aca="false">RANK(R412,$R$392:$R$471)</f>
        <v>42</v>
      </c>
      <c r="U412" s="263" t="e">
        <f aca="false">VLOOKUP(D412,DVactu!$A$2:$D$198,4,0)</f>
        <v>#N/A</v>
      </c>
      <c r="V412" s="202" t="n">
        <f aca="false">IF(ISERROR(E412/$U412),0,E412/$U412)</f>
        <v>0</v>
      </c>
      <c r="W412" s="202" t="n">
        <f aca="false">IF(ISERROR(F412/$U412),0,F412/$U412)</f>
        <v>0</v>
      </c>
      <c r="X412" s="202" t="n">
        <f aca="false">IF(ISERROR(G412/$U412),0,G412/$U412)</f>
        <v>0</v>
      </c>
      <c r="Y412" s="202" t="n">
        <f aca="false">IF(ISERROR(H412/$U412),0,H412/$U412)</f>
        <v>0</v>
      </c>
      <c r="Z412" s="202" t="n">
        <f aca="false">IF(ISERROR(I412/$U412),0,I412/$U412)</f>
        <v>0</v>
      </c>
      <c r="AA412" s="202" t="n">
        <f aca="false">IF(ISERROR(J412/$U412),0,J412/$U412)</f>
        <v>0</v>
      </c>
      <c r="AB412" s="199" t="n">
        <f aca="false">SUM(V412:AA412)</f>
        <v>0</v>
      </c>
      <c r="AC412" s="202" t="n">
        <f aca="false">IF(ISERROR(L412/$U412),0,L412/$U412)</f>
        <v>0</v>
      </c>
    </row>
    <row r="413" customFormat="false" ht="19.4" hidden="false" customHeight="false" outlineLevel="0" collapsed="false">
      <c r="A413" s="195" t="s">
        <v>801</v>
      </c>
      <c r="B413" s="116" t="s">
        <v>217</v>
      </c>
      <c r="C413" s="196" t="s">
        <v>241</v>
      </c>
      <c r="D413" s="262" t="s">
        <v>836</v>
      </c>
      <c r="E413" s="198" t="n">
        <v>0</v>
      </c>
      <c r="F413" s="198" t="n">
        <v>0</v>
      </c>
      <c r="G413" s="198" t="n">
        <v>0</v>
      </c>
      <c r="H413" s="198" t="n">
        <v>0</v>
      </c>
      <c r="I413" s="198" t="n">
        <v>0</v>
      </c>
      <c r="J413" s="198" t="n">
        <v>0</v>
      </c>
      <c r="K413" s="199" t="n">
        <f aca="false">SUM(E413:J413)</f>
        <v>0</v>
      </c>
      <c r="L413" s="198" t="n">
        <v>0</v>
      </c>
      <c r="M413" s="29"/>
      <c r="P413" s="223" t="n">
        <f aca="false">K413/$K$23</f>
        <v>0</v>
      </c>
      <c r="Q413" s="224" t="n">
        <f aca="false">RANK(P413,$P$392:$P$471)</f>
        <v>17</v>
      </c>
      <c r="R413" s="225" t="n">
        <f aca="false">L413/$L$23</f>
        <v>0</v>
      </c>
      <c r="S413" s="224" t="n">
        <f aca="false">RANK(R413,$R$392:$R$471)</f>
        <v>42</v>
      </c>
      <c r="U413" s="263" t="e">
        <f aca="false">VLOOKUP(D413,DVactu!$A$2:$D$198,4,0)</f>
        <v>#N/A</v>
      </c>
      <c r="V413" s="202" t="n">
        <f aca="false">IF(ISERROR(E413/$U413),0,E413/$U413)</f>
        <v>0</v>
      </c>
      <c r="W413" s="202" t="n">
        <f aca="false">IF(ISERROR(F413/$U413),0,F413/$U413)</f>
        <v>0</v>
      </c>
      <c r="X413" s="202" t="n">
        <f aca="false">IF(ISERROR(G413/$U413),0,G413/$U413)</f>
        <v>0</v>
      </c>
      <c r="Y413" s="202" t="n">
        <f aca="false">IF(ISERROR(H413/$U413),0,H413/$U413)</f>
        <v>0</v>
      </c>
      <c r="Z413" s="202" t="n">
        <f aca="false">IF(ISERROR(I413/$U413),0,I413/$U413)</f>
        <v>0</v>
      </c>
      <c r="AA413" s="202" t="n">
        <f aca="false">IF(ISERROR(J413/$U413),0,J413/$U413)</f>
        <v>0</v>
      </c>
      <c r="AB413" s="199" t="n">
        <f aca="false">SUM(V413:AA413)</f>
        <v>0</v>
      </c>
      <c r="AC413" s="202" t="n">
        <f aca="false">IF(ISERROR(L413/$U413),0,L413/$U413)</f>
        <v>0</v>
      </c>
    </row>
    <row r="414" customFormat="false" ht="12.8" hidden="false" customHeight="false" outlineLevel="0" collapsed="false">
      <c r="A414" s="195" t="s">
        <v>801</v>
      </c>
      <c r="B414" s="116" t="s">
        <v>217</v>
      </c>
      <c r="C414" s="196" t="s">
        <v>243</v>
      </c>
      <c r="D414" s="262" t="s">
        <v>837</v>
      </c>
      <c r="E414" s="198" t="n">
        <v>0</v>
      </c>
      <c r="F414" s="198" t="n">
        <v>0</v>
      </c>
      <c r="G414" s="198" t="n">
        <v>0</v>
      </c>
      <c r="H414" s="198" t="n">
        <v>0</v>
      </c>
      <c r="I414" s="198" t="n">
        <v>0</v>
      </c>
      <c r="J414" s="198" t="n">
        <v>0</v>
      </c>
      <c r="K414" s="199" t="n">
        <f aca="false">SUM(E414:J414)</f>
        <v>0</v>
      </c>
      <c r="L414" s="198" t="n">
        <v>447160.2</v>
      </c>
      <c r="M414" s="29"/>
      <c r="P414" s="223" t="n">
        <f aca="false">K414/$K$23</f>
        <v>0</v>
      </c>
      <c r="Q414" s="224" t="n">
        <f aca="false">RANK(P414,$P$392:$P$471)</f>
        <v>17</v>
      </c>
      <c r="R414" s="225" t="n">
        <f aca="false">L414/$L$23</f>
        <v>9.39537305129383E-006</v>
      </c>
      <c r="S414" s="224" t="n">
        <f aca="false">RANK(R414,$R$392:$R$471)</f>
        <v>35</v>
      </c>
      <c r="U414" s="263" t="n">
        <f aca="false">VLOOKUP(D414,DVactu!$A$2:$D$198,4,0)</f>
        <v>17.9837146326911</v>
      </c>
      <c r="V414" s="202" t="n">
        <f aca="false">IF(ISERROR(E414/$U414),0,E414/$U414)</f>
        <v>0</v>
      </c>
      <c r="W414" s="202" t="n">
        <f aca="false">IF(ISERROR(F414/$U414),0,F414/$U414)</f>
        <v>0</v>
      </c>
      <c r="X414" s="202" t="n">
        <f aca="false">IF(ISERROR(G414/$U414),0,G414/$U414)</f>
        <v>0</v>
      </c>
      <c r="Y414" s="202" t="n">
        <f aca="false">IF(ISERROR(H414/$U414),0,H414/$U414)</f>
        <v>0</v>
      </c>
      <c r="Z414" s="202" t="n">
        <f aca="false">IF(ISERROR(I414/$U414),0,I414/$U414)</f>
        <v>0</v>
      </c>
      <c r="AA414" s="202" t="n">
        <f aca="false">IF(ISERROR(J414/$U414),0,J414/$U414)</f>
        <v>0</v>
      </c>
      <c r="AB414" s="199" t="n">
        <f aca="false">SUM(V414:AA414)</f>
        <v>0</v>
      </c>
      <c r="AC414" s="202" t="n">
        <f aca="false">IF(ISERROR(L414/$U414),0,L414/$U414)</f>
        <v>24864.7295140652</v>
      </c>
    </row>
    <row r="415" customFormat="false" ht="19.4" hidden="false" customHeight="false" outlineLevel="0" collapsed="false">
      <c r="A415" s="195" t="s">
        <v>801</v>
      </c>
      <c r="B415" s="116" t="s">
        <v>217</v>
      </c>
      <c r="C415" s="196" t="s">
        <v>241</v>
      </c>
      <c r="D415" s="262" t="s">
        <v>838</v>
      </c>
      <c r="E415" s="198" t="n">
        <v>0</v>
      </c>
      <c r="F415" s="198" t="n">
        <v>0</v>
      </c>
      <c r="G415" s="198" t="n">
        <v>0</v>
      </c>
      <c r="H415" s="198" t="n">
        <v>0</v>
      </c>
      <c r="I415" s="198" t="n">
        <v>0</v>
      </c>
      <c r="J415" s="198" t="n">
        <v>0</v>
      </c>
      <c r="K415" s="199" t="n">
        <f aca="false">SUM(E415:J415)</f>
        <v>0</v>
      </c>
      <c r="L415" s="198" t="n">
        <v>25457104</v>
      </c>
      <c r="M415" s="29"/>
      <c r="P415" s="223" t="n">
        <f aca="false">K415/$K$23</f>
        <v>0</v>
      </c>
      <c r="Q415" s="224" t="n">
        <f aca="false">RANK(P415,$P$392:$P$471)</f>
        <v>17</v>
      </c>
      <c r="R415" s="225" t="n">
        <f aca="false">L415/$L$23</f>
        <v>0.000534884340971276</v>
      </c>
      <c r="S415" s="224" t="n">
        <f aca="false">RANK(R415,$R$392:$R$471)</f>
        <v>21</v>
      </c>
      <c r="U415" s="263" t="n">
        <f aca="false">VLOOKUP(D415,DVactu!$A$2:$D$198,4,0)</f>
        <v>17.9837146326911</v>
      </c>
      <c r="V415" s="202" t="n">
        <f aca="false">IF(ISERROR(E415/$U415),0,E415/$U415)</f>
        <v>0</v>
      </c>
      <c r="W415" s="202" t="n">
        <f aca="false">IF(ISERROR(F415/$U415),0,F415/$U415)</f>
        <v>0</v>
      </c>
      <c r="X415" s="202" t="n">
        <f aca="false">IF(ISERROR(G415/$U415),0,G415/$U415)</f>
        <v>0</v>
      </c>
      <c r="Y415" s="202" t="n">
        <f aca="false">IF(ISERROR(H415/$U415),0,H415/$U415)</f>
        <v>0</v>
      </c>
      <c r="Z415" s="202" t="n">
        <f aca="false">IF(ISERROR(I415/$U415),0,I415/$U415)</f>
        <v>0</v>
      </c>
      <c r="AA415" s="202" t="n">
        <f aca="false">IF(ISERROR(J415/$U415),0,J415/$U415)</f>
        <v>0</v>
      </c>
      <c r="AB415" s="199" t="n">
        <f aca="false">SUM(V415:AA415)</f>
        <v>0</v>
      </c>
      <c r="AC415" s="202" t="n">
        <f aca="false">IF(ISERROR(L415/$U415),0,L415/$U415)</f>
        <v>1415564.27689993</v>
      </c>
    </row>
    <row r="416" customFormat="false" ht="12.8" hidden="false" customHeight="false" outlineLevel="0" collapsed="false">
      <c r="A416" s="195" t="s">
        <v>801</v>
      </c>
      <c r="B416" s="116" t="s">
        <v>135</v>
      </c>
      <c r="C416" s="196" t="s">
        <v>612</v>
      </c>
      <c r="D416" s="262" t="s">
        <v>839</v>
      </c>
      <c r="E416" s="198" t="n">
        <v>0</v>
      </c>
      <c r="F416" s="198" t="n">
        <v>0</v>
      </c>
      <c r="G416" s="198" t="n">
        <v>0</v>
      </c>
      <c r="H416" s="198" t="n">
        <v>0</v>
      </c>
      <c r="I416" s="198" t="n">
        <v>0</v>
      </c>
      <c r="J416" s="198" t="n">
        <v>0</v>
      </c>
      <c r="K416" s="199" t="n">
        <f aca="false">SUM(E416:J416)</f>
        <v>0</v>
      </c>
      <c r="L416" s="198" t="n">
        <v>628034294.5</v>
      </c>
      <c r="M416" s="29"/>
      <c r="P416" s="223" t="n">
        <f aca="false">K416/$K$23</f>
        <v>0</v>
      </c>
      <c r="Q416" s="224" t="n">
        <f aca="false">RANK(P416,$P$392:$P$471)</f>
        <v>17</v>
      </c>
      <c r="R416" s="225" t="n">
        <f aca="false">L416/$L$23</f>
        <v>0.0131957550914273</v>
      </c>
      <c r="S416" s="224" t="n">
        <f aca="false">RANK(R416,$R$392:$R$471)</f>
        <v>9</v>
      </c>
      <c r="U416" s="263" t="e">
        <f aca="false">VLOOKUP(D416,DVactu!$A$2:$D$198,4,0)</f>
        <v>#N/A</v>
      </c>
      <c r="V416" s="202" t="n">
        <f aca="false">IF(ISERROR(E416/$U416),0,E416/$U416)</f>
        <v>0</v>
      </c>
      <c r="W416" s="202" t="n">
        <f aca="false">IF(ISERROR(F416/$U416),0,F416/$U416)</f>
        <v>0</v>
      </c>
      <c r="X416" s="202" t="n">
        <f aca="false">IF(ISERROR(G416/$U416),0,G416/$U416)</f>
        <v>0</v>
      </c>
      <c r="Y416" s="202" t="n">
        <f aca="false">IF(ISERROR(H416/$U416),0,H416/$U416)</f>
        <v>0</v>
      </c>
      <c r="Z416" s="202" t="n">
        <f aca="false">IF(ISERROR(I416/$U416),0,I416/$U416)</f>
        <v>0</v>
      </c>
      <c r="AA416" s="202" t="n">
        <f aca="false">IF(ISERROR(J416/$U416),0,J416/$U416)</f>
        <v>0</v>
      </c>
      <c r="AB416" s="199" t="n">
        <f aca="false">SUM(V416:AA416)</f>
        <v>0</v>
      </c>
      <c r="AC416" s="202" t="n">
        <f aca="false">IF(ISERROR(L416/$U416),0,L416/$U416)</f>
        <v>0</v>
      </c>
    </row>
    <row r="417" customFormat="false" ht="12.8" hidden="false" customHeight="false" outlineLevel="0" collapsed="false">
      <c r="A417" s="195" t="s">
        <v>801</v>
      </c>
      <c r="B417" s="116" t="s">
        <v>201</v>
      </c>
      <c r="C417" s="196" t="s">
        <v>840</v>
      </c>
      <c r="D417" s="262" t="s">
        <v>841</v>
      </c>
      <c r="E417" s="198" t="n">
        <v>0</v>
      </c>
      <c r="F417" s="198" t="n">
        <v>0</v>
      </c>
      <c r="G417" s="198" t="n">
        <v>0</v>
      </c>
      <c r="H417" s="198" t="n">
        <v>0</v>
      </c>
      <c r="I417" s="198" t="n">
        <v>0</v>
      </c>
      <c r="J417" s="198" t="n">
        <v>0</v>
      </c>
      <c r="K417" s="199" t="n">
        <f aca="false">SUM(E417:J417)</f>
        <v>0</v>
      </c>
      <c r="L417" s="198" t="n">
        <v>0</v>
      </c>
      <c r="M417" s="29"/>
      <c r="P417" s="223" t="n">
        <f aca="false">K417/$K$23</f>
        <v>0</v>
      </c>
      <c r="Q417" s="224" t="n">
        <f aca="false">RANK(P417,$P$392:$P$471)</f>
        <v>17</v>
      </c>
      <c r="R417" s="225" t="n">
        <f aca="false">L417/$L$23</f>
        <v>0</v>
      </c>
      <c r="S417" s="224" t="n">
        <f aca="false">RANK(R417,$R$392:$R$471)</f>
        <v>42</v>
      </c>
      <c r="U417" s="263" t="e">
        <f aca="false">VLOOKUP(D417,DVactu!$A$2:$D$198,4,0)</f>
        <v>#N/A</v>
      </c>
      <c r="V417" s="202" t="n">
        <f aca="false">IF(ISERROR(E417/$U417),0,E417/$U417)</f>
        <v>0</v>
      </c>
      <c r="W417" s="202" t="n">
        <f aca="false">IF(ISERROR(F417/$U417),0,F417/$U417)</f>
        <v>0</v>
      </c>
      <c r="X417" s="202" t="n">
        <f aca="false">IF(ISERROR(G417/$U417),0,G417/$U417)</f>
        <v>0</v>
      </c>
      <c r="Y417" s="202" t="n">
        <f aca="false">IF(ISERROR(H417/$U417),0,H417/$U417)</f>
        <v>0</v>
      </c>
      <c r="Z417" s="202" t="n">
        <f aca="false">IF(ISERROR(I417/$U417),0,I417/$U417)</f>
        <v>0</v>
      </c>
      <c r="AA417" s="202" t="n">
        <f aca="false">IF(ISERROR(J417/$U417),0,J417/$U417)</f>
        <v>0</v>
      </c>
      <c r="AB417" s="199" t="n">
        <f aca="false">SUM(V417:AA417)</f>
        <v>0</v>
      </c>
      <c r="AC417" s="202" t="n">
        <f aca="false">IF(ISERROR(L417/$U417),0,L417/$U417)</f>
        <v>0</v>
      </c>
    </row>
    <row r="418" customFormat="false" ht="19.4" hidden="false" customHeight="false" outlineLevel="0" collapsed="false">
      <c r="A418" s="195" t="s">
        <v>801</v>
      </c>
      <c r="B418" s="116" t="s">
        <v>201</v>
      </c>
      <c r="C418" s="196" t="s">
        <v>204</v>
      </c>
      <c r="D418" s="262" t="s">
        <v>842</v>
      </c>
      <c r="E418" s="198" t="n">
        <v>0</v>
      </c>
      <c r="F418" s="198" t="n">
        <v>0</v>
      </c>
      <c r="G418" s="198" t="n">
        <v>0</v>
      </c>
      <c r="H418" s="198" t="n">
        <v>0</v>
      </c>
      <c r="I418" s="198" t="n">
        <v>0</v>
      </c>
      <c r="J418" s="198" t="n">
        <v>0</v>
      </c>
      <c r="K418" s="199" t="n">
        <f aca="false">SUM(E418:J418)</f>
        <v>0</v>
      </c>
      <c r="L418" s="198" t="n">
        <v>20923450</v>
      </c>
      <c r="M418" s="29"/>
      <c r="P418" s="223" t="n">
        <f aca="false">K418/$K$23</f>
        <v>0</v>
      </c>
      <c r="Q418" s="224" t="n">
        <f aca="false">RANK(P418,$P$392:$P$471)</f>
        <v>17</v>
      </c>
      <c r="R418" s="225" t="n">
        <f aca="false">L418/$L$23</f>
        <v>0.00043962682338476</v>
      </c>
      <c r="S418" s="224" t="n">
        <f aca="false">RANK(R418,$R$392:$R$471)</f>
        <v>22</v>
      </c>
      <c r="U418" s="263" t="e">
        <f aca="false">VLOOKUP(D418,DVactu!$A$2:$D$198,4,0)</f>
        <v>#N/A</v>
      </c>
      <c r="V418" s="202" t="n">
        <f aca="false">IF(ISERROR(E418/$U418),0,E418/$U418)</f>
        <v>0</v>
      </c>
      <c r="W418" s="202" t="n">
        <f aca="false">IF(ISERROR(F418/$U418),0,F418/$U418)</f>
        <v>0</v>
      </c>
      <c r="X418" s="202" t="n">
        <f aca="false">IF(ISERROR(G418/$U418),0,G418/$U418)</f>
        <v>0</v>
      </c>
      <c r="Y418" s="202" t="n">
        <f aca="false">IF(ISERROR(H418/$U418),0,H418/$U418)</f>
        <v>0</v>
      </c>
      <c r="Z418" s="202" t="n">
        <f aca="false">IF(ISERROR(I418/$U418),0,I418/$U418)</f>
        <v>0</v>
      </c>
      <c r="AA418" s="202" t="n">
        <f aca="false">IF(ISERROR(J418/$U418),0,J418/$U418)</f>
        <v>0</v>
      </c>
      <c r="AB418" s="199" t="n">
        <f aca="false">SUM(V418:AA418)</f>
        <v>0</v>
      </c>
      <c r="AC418" s="202" t="n">
        <f aca="false">IF(ISERROR(L418/$U418),0,L418/$U418)</f>
        <v>0</v>
      </c>
    </row>
    <row r="419" customFormat="false" ht="19.4" hidden="false" customHeight="false" outlineLevel="0" collapsed="false">
      <c r="A419" s="195" t="s">
        <v>801</v>
      </c>
      <c r="B419" s="116" t="s">
        <v>201</v>
      </c>
      <c r="C419" s="196" t="s">
        <v>843</v>
      </c>
      <c r="D419" s="262" t="s">
        <v>844</v>
      </c>
      <c r="E419" s="198" t="n">
        <v>0</v>
      </c>
      <c r="F419" s="198" t="n">
        <v>0</v>
      </c>
      <c r="G419" s="198" t="n">
        <v>0</v>
      </c>
      <c r="H419" s="198" t="n">
        <v>0</v>
      </c>
      <c r="I419" s="198" t="n">
        <v>0</v>
      </c>
      <c r="J419" s="198" t="n">
        <v>0</v>
      </c>
      <c r="K419" s="199" t="n">
        <f aca="false">SUM(E419:J419)</f>
        <v>0</v>
      </c>
      <c r="L419" s="198" t="n">
        <v>0</v>
      </c>
      <c r="M419" s="29"/>
      <c r="P419" s="223" t="n">
        <f aca="false">K419/$K$23</f>
        <v>0</v>
      </c>
      <c r="Q419" s="224" t="n">
        <f aca="false">RANK(P419,$P$392:$P$471)</f>
        <v>17</v>
      </c>
      <c r="R419" s="225" t="n">
        <f aca="false">L419/$L$23</f>
        <v>0</v>
      </c>
      <c r="S419" s="224" t="n">
        <f aca="false">RANK(R419,$R$392:$R$471)</f>
        <v>42</v>
      </c>
      <c r="U419" s="263" t="e">
        <f aca="false">VLOOKUP(D419,DVactu!$A$2:$D$198,4,0)</f>
        <v>#N/A</v>
      </c>
      <c r="V419" s="202" t="n">
        <f aca="false">IF(ISERROR(E419/$U419),0,E419/$U419)</f>
        <v>0</v>
      </c>
      <c r="W419" s="202" t="n">
        <f aca="false">IF(ISERROR(F419/$U419),0,F419/$U419)</f>
        <v>0</v>
      </c>
      <c r="X419" s="202" t="n">
        <f aca="false">IF(ISERROR(G419/$U419),0,G419/$U419)</f>
        <v>0</v>
      </c>
      <c r="Y419" s="202" t="n">
        <f aca="false">IF(ISERROR(H419/$U419),0,H419/$U419)</f>
        <v>0</v>
      </c>
      <c r="Z419" s="202" t="n">
        <f aca="false">IF(ISERROR(I419/$U419),0,I419/$U419)</f>
        <v>0</v>
      </c>
      <c r="AA419" s="202" t="n">
        <f aca="false">IF(ISERROR(J419/$U419),0,J419/$U419)</f>
        <v>0</v>
      </c>
      <c r="AB419" s="199" t="n">
        <f aca="false">SUM(V419:AA419)</f>
        <v>0</v>
      </c>
      <c r="AC419" s="202" t="n">
        <f aca="false">IF(ISERROR(L419/$U419),0,L419/$U419)</f>
        <v>0</v>
      </c>
    </row>
    <row r="420" customFormat="false" ht="19.4" hidden="false" customHeight="false" outlineLevel="0" collapsed="false">
      <c r="A420" s="195" t="s">
        <v>801</v>
      </c>
      <c r="B420" s="116" t="s">
        <v>201</v>
      </c>
      <c r="C420" s="196" t="s">
        <v>845</v>
      </c>
      <c r="D420" s="262" t="s">
        <v>846</v>
      </c>
      <c r="E420" s="198" t="n">
        <v>0</v>
      </c>
      <c r="F420" s="198" t="n">
        <v>0</v>
      </c>
      <c r="G420" s="198" t="n">
        <v>0</v>
      </c>
      <c r="H420" s="198" t="n">
        <v>0</v>
      </c>
      <c r="I420" s="198" t="n">
        <v>0</v>
      </c>
      <c r="J420" s="198" t="n">
        <v>0</v>
      </c>
      <c r="K420" s="199" t="n">
        <f aca="false">SUM(E420:J420)</f>
        <v>0</v>
      </c>
      <c r="L420" s="198" t="n">
        <v>4992000</v>
      </c>
      <c r="M420" s="29"/>
      <c r="P420" s="223" t="n">
        <f aca="false">K420/$K$23</f>
        <v>0</v>
      </c>
      <c r="Q420" s="224" t="n">
        <f aca="false">RANK(P420,$P$392:$P$471)</f>
        <v>17</v>
      </c>
      <c r="R420" s="225" t="n">
        <f aca="false">L420/$L$23</f>
        <v>0.000104887917735207</v>
      </c>
      <c r="S420" s="224" t="n">
        <f aca="false">RANK(R420,$R$392:$R$471)</f>
        <v>30</v>
      </c>
      <c r="U420" s="263" t="e">
        <f aca="false">VLOOKUP(D420,DVactu!$A$2:$D$198,4,0)</f>
        <v>#N/A</v>
      </c>
      <c r="V420" s="202" t="n">
        <f aca="false">IF(ISERROR(E420/$U420),0,E420/$U420)</f>
        <v>0</v>
      </c>
      <c r="W420" s="202" t="n">
        <f aca="false">IF(ISERROR(F420/$U420),0,F420/$U420)</f>
        <v>0</v>
      </c>
      <c r="X420" s="202" t="n">
        <f aca="false">IF(ISERROR(G420/$U420),0,G420/$U420)</f>
        <v>0</v>
      </c>
      <c r="Y420" s="202" t="n">
        <f aca="false">IF(ISERROR(H420/$U420),0,H420/$U420)</f>
        <v>0</v>
      </c>
      <c r="Z420" s="202" t="n">
        <f aca="false">IF(ISERROR(I420/$U420),0,I420/$U420)</f>
        <v>0</v>
      </c>
      <c r="AA420" s="202" t="n">
        <f aca="false">IF(ISERROR(J420/$U420),0,J420/$U420)</f>
        <v>0</v>
      </c>
      <c r="AB420" s="199" t="n">
        <f aca="false">SUM(V420:AA420)</f>
        <v>0</v>
      </c>
      <c r="AC420" s="202" t="n">
        <f aca="false">IF(ISERROR(L420/$U420),0,L420/$U420)</f>
        <v>0</v>
      </c>
    </row>
    <row r="421" customFormat="false" ht="19.4" hidden="false" customHeight="false" outlineLevel="0" collapsed="false">
      <c r="A421" s="195" t="s">
        <v>801</v>
      </c>
      <c r="B421" s="116" t="s">
        <v>201</v>
      </c>
      <c r="C421" s="196" t="s">
        <v>847</v>
      </c>
      <c r="D421" s="262" t="s">
        <v>848</v>
      </c>
      <c r="E421" s="198" t="n">
        <v>0</v>
      </c>
      <c r="F421" s="198" t="n">
        <v>0</v>
      </c>
      <c r="G421" s="198" t="n">
        <v>0</v>
      </c>
      <c r="H421" s="198" t="n">
        <v>0</v>
      </c>
      <c r="I421" s="198" t="n">
        <v>0</v>
      </c>
      <c r="J421" s="198" t="n">
        <v>0</v>
      </c>
      <c r="K421" s="199" t="n">
        <f aca="false">SUM(E421:J421)</f>
        <v>0</v>
      </c>
      <c r="L421" s="198" t="n">
        <v>11946000</v>
      </c>
      <c r="M421" s="29"/>
      <c r="P421" s="223" t="n">
        <f aca="false">K421/$K$23</f>
        <v>0</v>
      </c>
      <c r="Q421" s="224" t="n">
        <f aca="false">RANK(P421,$P$392:$P$471)</f>
        <v>17</v>
      </c>
      <c r="R421" s="225" t="n">
        <f aca="false">L421/$L$23</f>
        <v>0.000250999812753362</v>
      </c>
      <c r="S421" s="224" t="n">
        <f aca="false">RANK(R421,$R$392:$R$471)</f>
        <v>26</v>
      </c>
      <c r="U421" s="263" t="e">
        <f aca="false">VLOOKUP(D421,DVactu!$A$2:$D$198,4,0)</f>
        <v>#N/A</v>
      </c>
      <c r="V421" s="202" t="n">
        <f aca="false">IF(ISERROR(E421/$U421),0,E421/$U421)</f>
        <v>0</v>
      </c>
      <c r="W421" s="202" t="n">
        <f aca="false">IF(ISERROR(F421/$U421),0,F421/$U421)</f>
        <v>0</v>
      </c>
      <c r="X421" s="202" t="n">
        <f aca="false">IF(ISERROR(G421/$U421),0,G421/$U421)</f>
        <v>0</v>
      </c>
      <c r="Y421" s="202" t="n">
        <f aca="false">IF(ISERROR(H421/$U421),0,H421/$U421)</f>
        <v>0</v>
      </c>
      <c r="Z421" s="202" t="n">
        <f aca="false">IF(ISERROR(I421/$U421),0,I421/$U421)</f>
        <v>0</v>
      </c>
      <c r="AA421" s="202" t="n">
        <f aca="false">IF(ISERROR(J421/$U421),0,J421/$U421)</f>
        <v>0</v>
      </c>
      <c r="AB421" s="199" t="n">
        <f aca="false">SUM(V421:AA421)</f>
        <v>0</v>
      </c>
      <c r="AC421" s="202" t="n">
        <f aca="false">IF(ISERROR(L421/$U421),0,L421/$U421)</f>
        <v>0</v>
      </c>
    </row>
    <row r="422" customFormat="false" ht="12.8" hidden="false" customHeight="false" outlineLevel="0" collapsed="false">
      <c r="A422" s="195" t="s">
        <v>801</v>
      </c>
      <c r="B422" s="116" t="s">
        <v>201</v>
      </c>
      <c r="C422" s="196" t="s">
        <v>849</v>
      </c>
      <c r="D422" s="262" t="s">
        <v>850</v>
      </c>
      <c r="E422" s="198" t="n">
        <v>0</v>
      </c>
      <c r="F422" s="198" t="n">
        <v>0</v>
      </c>
      <c r="G422" s="198" t="n">
        <v>0</v>
      </c>
      <c r="H422" s="198" t="n">
        <v>0</v>
      </c>
      <c r="I422" s="198" t="n">
        <v>0</v>
      </c>
      <c r="J422" s="198" t="n">
        <v>0</v>
      </c>
      <c r="K422" s="199" t="n">
        <f aca="false">SUM(E422:J422)</f>
        <v>0</v>
      </c>
      <c r="L422" s="198" t="n">
        <v>0</v>
      </c>
      <c r="M422" s="29"/>
      <c r="P422" s="223" t="n">
        <f aca="false">K422/$K$23</f>
        <v>0</v>
      </c>
      <c r="Q422" s="224" t="n">
        <f aca="false">RANK(P422,$P$392:$P$471)</f>
        <v>17</v>
      </c>
      <c r="R422" s="225" t="n">
        <f aca="false">L422/$L$23</f>
        <v>0</v>
      </c>
      <c r="S422" s="224" t="n">
        <f aca="false">RANK(R422,$R$392:$R$471)</f>
        <v>42</v>
      </c>
      <c r="U422" s="263" t="e">
        <f aca="false">VLOOKUP(D422,DVactu!$A$2:$D$198,4,0)</f>
        <v>#N/A</v>
      </c>
      <c r="V422" s="202" t="n">
        <f aca="false">IF(ISERROR(E422/$U422),0,E422/$U422)</f>
        <v>0</v>
      </c>
      <c r="W422" s="202" t="n">
        <f aca="false">IF(ISERROR(F422/$U422),0,F422/$U422)</f>
        <v>0</v>
      </c>
      <c r="X422" s="202" t="n">
        <f aca="false">IF(ISERROR(G422/$U422),0,G422/$U422)</f>
        <v>0</v>
      </c>
      <c r="Y422" s="202" t="n">
        <f aca="false">IF(ISERROR(H422/$U422),0,H422/$U422)</f>
        <v>0</v>
      </c>
      <c r="Z422" s="202" t="n">
        <f aca="false">IF(ISERROR(I422/$U422),0,I422/$U422)</f>
        <v>0</v>
      </c>
      <c r="AA422" s="202" t="n">
        <f aca="false">IF(ISERROR(J422/$U422),0,J422/$U422)</f>
        <v>0</v>
      </c>
      <c r="AB422" s="199" t="n">
        <f aca="false">SUM(V422:AA422)</f>
        <v>0</v>
      </c>
      <c r="AC422" s="202" t="n">
        <f aca="false">IF(ISERROR(L422/$U422),0,L422/$U422)</f>
        <v>0</v>
      </c>
    </row>
    <row r="423" customFormat="false" ht="19.4" hidden="false" customHeight="false" outlineLevel="0" collapsed="false">
      <c r="A423" s="195" t="s">
        <v>801</v>
      </c>
      <c r="B423" s="116" t="s">
        <v>201</v>
      </c>
      <c r="C423" s="196" t="s">
        <v>851</v>
      </c>
      <c r="D423" s="262" t="s">
        <v>852</v>
      </c>
      <c r="E423" s="198" t="n">
        <v>0</v>
      </c>
      <c r="F423" s="198" t="n">
        <v>0</v>
      </c>
      <c r="G423" s="198" t="n">
        <v>0</v>
      </c>
      <c r="H423" s="198" t="n">
        <v>0</v>
      </c>
      <c r="I423" s="198" t="n">
        <v>0</v>
      </c>
      <c r="J423" s="198" t="n">
        <v>0</v>
      </c>
      <c r="K423" s="199" t="n">
        <f aca="false">SUM(E423:J423)</f>
        <v>0</v>
      </c>
      <c r="L423" s="198" t="n">
        <v>0</v>
      </c>
      <c r="M423" s="29"/>
      <c r="P423" s="223" t="n">
        <f aca="false">K423/$K$23</f>
        <v>0</v>
      </c>
      <c r="Q423" s="224" t="n">
        <f aca="false">RANK(P423,$P$392:$P$471)</f>
        <v>17</v>
      </c>
      <c r="R423" s="225" t="n">
        <f aca="false">L423/$L$23</f>
        <v>0</v>
      </c>
      <c r="S423" s="224" t="n">
        <f aca="false">RANK(R423,$R$392:$R$471)</f>
        <v>42</v>
      </c>
      <c r="U423" s="263" t="e">
        <f aca="false">VLOOKUP(D423,DVactu!$A$2:$D$198,4,0)</f>
        <v>#N/A</v>
      </c>
      <c r="V423" s="202" t="n">
        <f aca="false">IF(ISERROR(E423/$U423),0,E423/$U423)</f>
        <v>0</v>
      </c>
      <c r="W423" s="202" t="n">
        <f aca="false">IF(ISERROR(F423/$U423),0,F423/$U423)</f>
        <v>0</v>
      </c>
      <c r="X423" s="202" t="n">
        <f aca="false">IF(ISERROR(G423/$U423),0,G423/$U423)</f>
        <v>0</v>
      </c>
      <c r="Y423" s="202" t="n">
        <f aca="false">IF(ISERROR(H423/$U423),0,H423/$U423)</f>
        <v>0</v>
      </c>
      <c r="Z423" s="202" t="n">
        <f aca="false">IF(ISERROR(I423/$U423),0,I423/$U423)</f>
        <v>0</v>
      </c>
      <c r="AA423" s="202" t="n">
        <f aca="false">IF(ISERROR(J423/$U423),0,J423/$U423)</f>
        <v>0</v>
      </c>
      <c r="AB423" s="199" t="n">
        <f aca="false">SUM(V423:AA423)</f>
        <v>0</v>
      </c>
      <c r="AC423" s="202" t="n">
        <f aca="false">IF(ISERROR(L423/$U423),0,L423/$U423)</f>
        <v>0</v>
      </c>
    </row>
    <row r="424" customFormat="false" ht="19.4" hidden="false" customHeight="false" outlineLevel="0" collapsed="false">
      <c r="A424" s="195" t="s">
        <v>801</v>
      </c>
      <c r="B424" s="116" t="s">
        <v>201</v>
      </c>
      <c r="C424" s="196" t="s">
        <v>853</v>
      </c>
      <c r="D424" s="262" t="s">
        <v>854</v>
      </c>
      <c r="E424" s="198" t="n">
        <v>0</v>
      </c>
      <c r="F424" s="198" t="n">
        <v>0</v>
      </c>
      <c r="G424" s="198" t="n">
        <v>0</v>
      </c>
      <c r="H424" s="198" t="n">
        <v>0</v>
      </c>
      <c r="I424" s="198" t="n">
        <v>0</v>
      </c>
      <c r="J424" s="198" t="n">
        <v>0</v>
      </c>
      <c r="K424" s="199" t="n">
        <f aca="false">SUM(E424:J424)</f>
        <v>0</v>
      </c>
      <c r="L424" s="198" t="n">
        <v>0</v>
      </c>
      <c r="M424" s="29"/>
      <c r="P424" s="223" t="n">
        <f aca="false">K424/$K$23</f>
        <v>0</v>
      </c>
      <c r="Q424" s="224" t="n">
        <f aca="false">RANK(P424,$P$392:$P$471)</f>
        <v>17</v>
      </c>
      <c r="R424" s="225" t="n">
        <f aca="false">L424/$L$23</f>
        <v>0</v>
      </c>
      <c r="S424" s="224" t="n">
        <f aca="false">RANK(R424,$R$392:$R$471)</f>
        <v>42</v>
      </c>
      <c r="U424" s="263" t="e">
        <f aca="false">VLOOKUP(D424,DVactu!$A$2:$D$198,4,0)</f>
        <v>#N/A</v>
      </c>
      <c r="V424" s="202" t="n">
        <f aca="false">IF(ISERROR(E424/$U424),0,E424/$U424)</f>
        <v>0</v>
      </c>
      <c r="W424" s="202" t="n">
        <f aca="false">IF(ISERROR(F424/$U424),0,F424/$U424)</f>
        <v>0</v>
      </c>
      <c r="X424" s="202" t="n">
        <f aca="false">IF(ISERROR(G424/$U424),0,G424/$U424)</f>
        <v>0</v>
      </c>
      <c r="Y424" s="202" t="n">
        <f aca="false">IF(ISERROR(H424/$U424),0,H424/$U424)</f>
        <v>0</v>
      </c>
      <c r="Z424" s="202" t="n">
        <f aca="false">IF(ISERROR(I424/$U424),0,I424/$U424)</f>
        <v>0</v>
      </c>
      <c r="AA424" s="202" t="n">
        <f aca="false">IF(ISERROR(J424/$U424),0,J424/$U424)</f>
        <v>0</v>
      </c>
      <c r="AB424" s="199" t="n">
        <f aca="false">SUM(V424:AA424)</f>
        <v>0</v>
      </c>
      <c r="AC424" s="202" t="n">
        <f aca="false">IF(ISERROR(L424/$U424),0,L424/$U424)</f>
        <v>0</v>
      </c>
    </row>
    <row r="425" customFormat="false" ht="29.1" hidden="false" customHeight="false" outlineLevel="0" collapsed="false">
      <c r="A425" s="195" t="s">
        <v>801</v>
      </c>
      <c r="B425" s="116" t="s">
        <v>201</v>
      </c>
      <c r="C425" s="196" t="s">
        <v>855</v>
      </c>
      <c r="D425" s="262" t="s">
        <v>856</v>
      </c>
      <c r="E425" s="198" t="n">
        <v>0</v>
      </c>
      <c r="F425" s="198" t="n">
        <v>0</v>
      </c>
      <c r="G425" s="198" t="n">
        <v>0</v>
      </c>
      <c r="H425" s="198" t="n">
        <v>0</v>
      </c>
      <c r="I425" s="198" t="n">
        <v>0</v>
      </c>
      <c r="J425" s="198" t="n">
        <v>0</v>
      </c>
      <c r="K425" s="199" t="n">
        <f aca="false">SUM(E425:J425)</f>
        <v>0</v>
      </c>
      <c r="L425" s="198" t="n">
        <v>4943700</v>
      </c>
      <c r="M425" s="29"/>
      <c r="P425" s="223" t="n">
        <f aca="false">K425/$K$23</f>
        <v>0</v>
      </c>
      <c r="Q425" s="224" t="n">
        <f aca="false">RANK(P425,$P$392:$P$471)</f>
        <v>17</v>
      </c>
      <c r="R425" s="225" t="n">
        <f aca="false">L425/$L$23</f>
        <v>0.000103873076704235</v>
      </c>
      <c r="S425" s="224" t="n">
        <f aca="false">RANK(R425,$R$392:$R$471)</f>
        <v>31</v>
      </c>
      <c r="U425" s="263" t="e">
        <f aca="false">VLOOKUP(D425,DVactu!$A$2:$D$198,4,0)</f>
        <v>#N/A</v>
      </c>
      <c r="V425" s="202" t="n">
        <f aca="false">IF(ISERROR(E425/$U425),0,E425/$U425)</f>
        <v>0</v>
      </c>
      <c r="W425" s="202" t="n">
        <f aca="false">IF(ISERROR(F425/$U425),0,F425/$U425)</f>
        <v>0</v>
      </c>
      <c r="X425" s="202" t="n">
        <f aca="false">IF(ISERROR(G425/$U425),0,G425/$U425)</f>
        <v>0</v>
      </c>
      <c r="Y425" s="202" t="n">
        <f aca="false">IF(ISERROR(H425/$U425),0,H425/$U425)</f>
        <v>0</v>
      </c>
      <c r="Z425" s="202" t="n">
        <f aca="false">IF(ISERROR(I425/$U425),0,I425/$U425)</f>
        <v>0</v>
      </c>
      <c r="AA425" s="202" t="n">
        <f aca="false">IF(ISERROR(J425/$U425),0,J425/$U425)</f>
        <v>0</v>
      </c>
      <c r="AB425" s="199" t="n">
        <f aca="false">SUM(V425:AA425)</f>
        <v>0</v>
      </c>
      <c r="AC425" s="202" t="n">
        <f aca="false">IF(ISERROR(L425/$U425),0,L425/$U425)</f>
        <v>0</v>
      </c>
    </row>
    <row r="426" customFormat="false" ht="19.4" hidden="false" customHeight="false" outlineLevel="0" collapsed="false">
      <c r="A426" s="195" t="s">
        <v>801</v>
      </c>
      <c r="B426" s="116" t="s">
        <v>201</v>
      </c>
      <c r="C426" s="196" t="s">
        <v>857</v>
      </c>
      <c r="D426" s="262" t="s">
        <v>858</v>
      </c>
      <c r="E426" s="198" t="n">
        <v>0</v>
      </c>
      <c r="F426" s="198" t="n">
        <v>0</v>
      </c>
      <c r="G426" s="198" t="n">
        <v>0</v>
      </c>
      <c r="H426" s="198" t="n">
        <v>0</v>
      </c>
      <c r="I426" s="198" t="n">
        <v>0</v>
      </c>
      <c r="J426" s="198" t="n">
        <v>0</v>
      </c>
      <c r="K426" s="199" t="n">
        <f aca="false">SUM(E426:J426)</f>
        <v>0</v>
      </c>
      <c r="L426" s="198" t="n">
        <v>0</v>
      </c>
      <c r="M426" s="29"/>
      <c r="P426" s="223" t="n">
        <f aca="false">K426/$K$23</f>
        <v>0</v>
      </c>
      <c r="Q426" s="224" t="n">
        <f aca="false">RANK(P426,$P$392:$P$471)</f>
        <v>17</v>
      </c>
      <c r="R426" s="225" t="n">
        <f aca="false">L426/$L$23</f>
        <v>0</v>
      </c>
      <c r="S426" s="224" t="n">
        <f aca="false">RANK(R426,$R$392:$R$471)</f>
        <v>42</v>
      </c>
      <c r="U426" s="263" t="e">
        <f aca="false">VLOOKUP(D426,DVactu!$A$2:$D$198,4,0)</f>
        <v>#N/A</v>
      </c>
      <c r="V426" s="202" t="n">
        <f aca="false">IF(ISERROR(E426/$U426),0,E426/$U426)</f>
        <v>0</v>
      </c>
      <c r="W426" s="202" t="n">
        <f aca="false">IF(ISERROR(F426/$U426),0,F426/$U426)</f>
        <v>0</v>
      </c>
      <c r="X426" s="202" t="n">
        <f aca="false">IF(ISERROR(G426/$U426),0,G426/$U426)</f>
        <v>0</v>
      </c>
      <c r="Y426" s="202" t="n">
        <f aca="false">IF(ISERROR(H426/$U426),0,H426/$U426)</f>
        <v>0</v>
      </c>
      <c r="Z426" s="202" t="n">
        <f aca="false">IF(ISERROR(I426/$U426),0,I426/$U426)</f>
        <v>0</v>
      </c>
      <c r="AA426" s="202" t="n">
        <f aca="false">IF(ISERROR(J426/$U426),0,J426/$U426)</f>
        <v>0</v>
      </c>
      <c r="AB426" s="199" t="n">
        <f aca="false">SUM(V426:AA426)</f>
        <v>0</v>
      </c>
      <c r="AC426" s="202" t="n">
        <f aca="false">IF(ISERROR(L426/$U426),0,L426/$U426)</f>
        <v>0</v>
      </c>
    </row>
    <row r="427" customFormat="false" ht="19.4" hidden="false" customHeight="false" outlineLevel="0" collapsed="false">
      <c r="A427" s="362" t="s">
        <v>801</v>
      </c>
      <c r="B427" s="264" t="s">
        <v>201</v>
      </c>
      <c r="C427" s="264" t="s">
        <v>204</v>
      </c>
      <c r="D427" s="265" t="s">
        <v>859</v>
      </c>
      <c r="E427" s="266" t="n">
        <v>12433494</v>
      </c>
      <c r="F427" s="266" t="n">
        <v>44082000</v>
      </c>
      <c r="G427" s="266" t="n">
        <v>18166120</v>
      </c>
      <c r="H427" s="266" t="n">
        <v>62910850</v>
      </c>
      <c r="I427" s="266" t="n">
        <v>14913020</v>
      </c>
      <c r="J427" s="266" t="n">
        <v>44630310</v>
      </c>
      <c r="K427" s="267" t="n">
        <f aca="false">SUM(E427:J427)</f>
        <v>197135794</v>
      </c>
      <c r="L427" s="266" t="n">
        <v>2367497535.4</v>
      </c>
      <c r="M427" s="360" t="n">
        <f aca="false">K427*$O$15/1000</f>
        <v>990443.085021667</v>
      </c>
      <c r="N427" s="360" t="n">
        <f aca="false">12400*1000*(O15/1000)</f>
        <v>62299.6666666667</v>
      </c>
      <c r="O427" s="361" t="s">
        <v>860</v>
      </c>
      <c r="P427" s="271" t="n">
        <f aca="false">K427/$K$23</f>
        <v>0.0808010772825871</v>
      </c>
      <c r="Q427" s="272" t="n">
        <f aca="false">RANK(P427,$P$392:$P$471)</f>
        <v>4</v>
      </c>
      <c r="R427" s="225" t="n">
        <f aca="false">L427/$L$23</f>
        <v>0.0497439676945795</v>
      </c>
      <c r="S427" s="272" t="n">
        <f aca="false">RANK(R427,$R$392:$R$471)</f>
        <v>5</v>
      </c>
      <c r="U427" s="263" t="n">
        <f aca="false">VLOOKUP(D427,DVactu!$A$2:$D$198,4,0)</f>
        <v>11.5631229294548</v>
      </c>
      <c r="V427" s="202" t="n">
        <f aca="false">IF(ISERROR(E427/$U427),0,E427/$U427)</f>
        <v>1075271.28059221</v>
      </c>
      <c r="W427" s="202" t="n">
        <f aca="false">IF(ISERROR(F427/$U427),0,F427/$U427)</f>
        <v>3812291.91014736</v>
      </c>
      <c r="X427" s="202" t="n">
        <f aca="false">IF(ISERROR(G427/$U427),0,G427/$U427)</f>
        <v>1571039.2521838</v>
      </c>
      <c r="Y427" s="202" t="n">
        <f aca="false">IF(ISERROR(H427/$U427),0,H427/$U427)</f>
        <v>5440645.26372429</v>
      </c>
      <c r="Z427" s="202" t="n">
        <f aca="false">IF(ISERROR(I427/$U427),0,I427/$U427)</f>
        <v>1289705.21985994</v>
      </c>
      <c r="AA427" s="202" t="n">
        <f aca="false">IF(ISERROR(J427/$U427),0,J427/$U427)</f>
        <v>3859710.76086314</v>
      </c>
      <c r="AB427" s="273" t="n">
        <f aca="false">SUM(V427:AA427)</f>
        <v>17048663.6873707</v>
      </c>
      <c r="AC427" s="202" t="n">
        <f aca="false">IF(ISERROR(L427/$U427),0,L427/$U427)</f>
        <v>204745512.941773</v>
      </c>
    </row>
    <row r="428" customFormat="false" ht="19.4" hidden="false" customHeight="false" outlineLevel="0" collapsed="false">
      <c r="A428" s="264" t="s">
        <v>801</v>
      </c>
      <c r="B428" s="264" t="s">
        <v>201</v>
      </c>
      <c r="C428" s="264" t="s">
        <v>861</v>
      </c>
      <c r="D428" s="265" t="s">
        <v>862</v>
      </c>
      <c r="E428" s="198" t="n">
        <v>558000</v>
      </c>
      <c r="F428" s="198" t="n">
        <v>0</v>
      </c>
      <c r="G428" s="198" t="n">
        <v>1404000</v>
      </c>
      <c r="H428" s="198" t="n">
        <v>11986200</v>
      </c>
      <c r="I428" s="198" t="n">
        <v>1899000</v>
      </c>
      <c r="J428" s="198" t="n">
        <v>0</v>
      </c>
      <c r="K428" s="274" t="n">
        <f aca="false">SUM(E428:J428)</f>
        <v>15847200</v>
      </c>
      <c r="L428" s="198" t="n">
        <v>1012435491</v>
      </c>
      <c r="M428" s="162" t="n">
        <f aca="false">K428*$O$15/1000</f>
        <v>79618.974</v>
      </c>
      <c r="P428" s="271" t="n">
        <f aca="false">K428/$K$23</f>
        <v>0.00649537461427534</v>
      </c>
      <c r="Q428" s="272" t="n">
        <f aca="false">RANK(P428,$P$392:$P$471)</f>
        <v>9</v>
      </c>
      <c r="R428" s="225" t="n">
        <f aca="false">L428/$L$23</f>
        <v>0.0212724860761643</v>
      </c>
      <c r="S428" s="272" t="n">
        <f aca="false">RANK(R428,$R$392:$R$471)</f>
        <v>7</v>
      </c>
      <c r="U428" s="263" t="n">
        <f aca="false">VLOOKUP(D428,DVactu!$A$2:$D$198,4,0)</f>
        <v>10.3850737604984</v>
      </c>
      <c r="V428" s="202" t="n">
        <f aca="false">IF(ISERROR(E428/$U428),0,E428/$U428)</f>
        <v>53730.9616540673</v>
      </c>
      <c r="W428" s="202" t="n">
        <f aca="false">IF(ISERROR(F428/$U428),0,F428/$U428)</f>
        <v>0</v>
      </c>
      <c r="X428" s="202" t="n">
        <f aca="false">IF(ISERROR(G428/$U428),0,G428/$U428)</f>
        <v>135194.032548944</v>
      </c>
      <c r="Y428" s="202" t="n">
        <f aca="false">IF(ISERROR(H428/$U428),0,H428/$U428)</f>
        <v>1154175.72146592</v>
      </c>
      <c r="Z428" s="202" t="n">
        <f aca="false">IF(ISERROR(I428/$U428),0,I428/$U428)</f>
        <v>182858.595306584</v>
      </c>
      <c r="AA428" s="202" t="n">
        <f aca="false">IF(ISERROR(J428/$U428),0,J428/$U428)</f>
        <v>0</v>
      </c>
      <c r="AB428" s="274" t="n">
        <f aca="false">SUM(V428:AA428)</f>
        <v>1525959.31097551</v>
      </c>
      <c r="AC428" s="202" t="n">
        <f aca="false">IF(ISERROR(L428/$U428),0,L428/$U428)</f>
        <v>97489484.8461251</v>
      </c>
    </row>
    <row r="429" customFormat="false" ht="19.4" hidden="false" customHeight="false" outlineLevel="0" collapsed="false">
      <c r="A429" s="195" t="s">
        <v>801</v>
      </c>
      <c r="B429" s="116" t="s">
        <v>201</v>
      </c>
      <c r="C429" s="196" t="s">
        <v>863</v>
      </c>
      <c r="D429" s="262" t="s">
        <v>864</v>
      </c>
      <c r="E429" s="198" t="n">
        <v>0</v>
      </c>
      <c r="F429" s="198" t="n">
        <v>0</v>
      </c>
      <c r="G429" s="198" t="n">
        <v>0</v>
      </c>
      <c r="H429" s="198" t="n">
        <v>720000</v>
      </c>
      <c r="I429" s="198" t="n">
        <v>0</v>
      </c>
      <c r="J429" s="198" t="n">
        <v>6720000</v>
      </c>
      <c r="K429" s="199" t="n">
        <f aca="false">SUM(E429:J429)</f>
        <v>7440000</v>
      </c>
      <c r="L429" s="198" t="n">
        <v>265768110</v>
      </c>
      <c r="M429" s="29"/>
      <c r="P429" s="223" t="n">
        <f aca="false">K429/$K$23</f>
        <v>0.00304947164989453</v>
      </c>
      <c r="Q429" s="224" t="n">
        <f aca="false">RANK(P429,$P$392:$P$471)</f>
        <v>12</v>
      </c>
      <c r="R429" s="225" t="n">
        <f aca="false">L429/$L$23</f>
        <v>0.00558410730334966</v>
      </c>
      <c r="S429" s="224" t="n">
        <f aca="false">RANK(R429,$R$392:$R$471)</f>
        <v>14</v>
      </c>
      <c r="U429" s="263" t="n">
        <f aca="false">VLOOKUP(D429,DVactu!$A$2:$D$198,4,0)</f>
        <v>8.43533161052923</v>
      </c>
      <c r="V429" s="202" t="n">
        <f aca="false">IF(ISERROR(E429/$U429),0,E429/$U429)</f>
        <v>0</v>
      </c>
      <c r="W429" s="202" t="n">
        <f aca="false">IF(ISERROR(F429/$U429),0,F429/$U429)</f>
        <v>0</v>
      </c>
      <c r="X429" s="202" t="n">
        <f aca="false">IF(ISERROR(G429/$U429),0,G429/$U429)</f>
        <v>0</v>
      </c>
      <c r="Y429" s="202" t="n">
        <f aca="false">IF(ISERROR(H429/$U429),0,H429/$U429)</f>
        <v>85355.269151633</v>
      </c>
      <c r="Z429" s="202" t="n">
        <f aca="false">IF(ISERROR(I429/$U429),0,I429/$U429)</f>
        <v>0</v>
      </c>
      <c r="AA429" s="202" t="n">
        <f aca="false">IF(ISERROR(J429/$U429),0,J429/$U429)</f>
        <v>796649.178748574</v>
      </c>
      <c r="AB429" s="199" t="n">
        <f aca="false">SUM(V429:AA429)</f>
        <v>882004.447900207</v>
      </c>
      <c r="AC429" s="202" t="n">
        <f aca="false">IF(ISERROR(L429/$U429),0,L429/$U429)</f>
        <v>31506539.668015</v>
      </c>
    </row>
    <row r="430" customFormat="false" ht="12.8" hidden="false" customHeight="false" outlineLevel="0" collapsed="false">
      <c r="A430" s="264" t="s">
        <v>801</v>
      </c>
      <c r="B430" s="264" t="s">
        <v>201</v>
      </c>
      <c r="C430" s="264" t="s">
        <v>865</v>
      </c>
      <c r="D430" s="265" t="s">
        <v>866</v>
      </c>
      <c r="E430" s="198" t="n">
        <v>0</v>
      </c>
      <c r="F430" s="198" t="n">
        <v>0</v>
      </c>
      <c r="G430" s="198" t="n">
        <v>4627600</v>
      </c>
      <c r="H430" s="198" t="n">
        <v>0</v>
      </c>
      <c r="I430" s="198" t="n">
        <v>0</v>
      </c>
      <c r="J430" s="198" t="n">
        <v>16119600</v>
      </c>
      <c r="K430" s="274" t="n">
        <f aca="false">SUM(E430:J430)</f>
        <v>20747200</v>
      </c>
      <c r="L430" s="198" t="n">
        <v>583030000</v>
      </c>
      <c r="M430" s="162" t="n">
        <f aca="false">K430*$O$15/1000</f>
        <v>104237.390666667</v>
      </c>
      <c r="P430" s="271" t="n">
        <f aca="false">K430/$K$23</f>
        <v>0.00850376320089943</v>
      </c>
      <c r="Q430" s="272" t="n">
        <f aca="false">RANK(P430,$P$392:$P$471)</f>
        <v>8</v>
      </c>
      <c r="R430" s="225" t="n">
        <f aca="false">L430/$L$23</f>
        <v>0.0122501607926999</v>
      </c>
      <c r="S430" s="272" t="n">
        <f aca="false">RANK(R430,$R$392:$R$471)</f>
        <v>10</v>
      </c>
      <c r="U430" s="263" t="n">
        <f aca="false">VLOOKUP(D430,DVactu!$A$2:$D$198,4,0)</f>
        <v>11.5631229294548</v>
      </c>
      <c r="V430" s="202" t="n">
        <f aca="false">IF(ISERROR(E430/$U430),0,E430/$U430)</f>
        <v>0</v>
      </c>
      <c r="W430" s="202" t="n">
        <f aca="false">IF(ISERROR(F430/$U430),0,F430/$U430)</f>
        <v>0</v>
      </c>
      <c r="X430" s="202" t="n">
        <f aca="false">IF(ISERROR(G430/$U430),0,G430/$U430)</f>
        <v>400203.303919921</v>
      </c>
      <c r="Y430" s="202" t="n">
        <f aca="false">IF(ISERROR(H430/$U430),0,H430/$U430)</f>
        <v>0</v>
      </c>
      <c r="Z430" s="202" t="n">
        <f aca="false">IF(ISERROR(I430/$U430),0,I430/$U430)</f>
        <v>0</v>
      </c>
      <c r="AA430" s="202" t="n">
        <f aca="false">IF(ISERROR(J430/$U430),0,J430/$U430)</f>
        <v>1394052.46301918</v>
      </c>
      <c r="AB430" s="274" t="n">
        <f aca="false">SUM(V430:AA430)</f>
        <v>1794255.7669391</v>
      </c>
      <c r="AC430" s="202" t="n">
        <f aca="false">IF(ISERROR(L430/$U430),0,L430/$U430)</f>
        <v>50421499.7589315</v>
      </c>
    </row>
    <row r="431" customFormat="false" ht="12.8" hidden="false" customHeight="false" outlineLevel="0" collapsed="false">
      <c r="A431" s="195" t="s">
        <v>801</v>
      </c>
      <c r="B431" s="116" t="s">
        <v>201</v>
      </c>
      <c r="C431" s="196" t="s">
        <v>867</v>
      </c>
      <c r="D431" s="262" t="s">
        <v>868</v>
      </c>
      <c r="E431" s="198" t="n">
        <v>0</v>
      </c>
      <c r="F431" s="198" t="n">
        <v>0</v>
      </c>
      <c r="G431" s="198" t="n">
        <v>0</v>
      </c>
      <c r="H431" s="198" t="n">
        <v>0</v>
      </c>
      <c r="I431" s="198" t="n">
        <v>0</v>
      </c>
      <c r="J431" s="198" t="n">
        <v>0</v>
      </c>
      <c r="K431" s="199" t="n">
        <f aca="false">SUM(E431:J431)</f>
        <v>0</v>
      </c>
      <c r="L431" s="198" t="n">
        <v>0</v>
      </c>
      <c r="M431" s="29"/>
      <c r="P431" s="223" t="n">
        <f aca="false">K431/$K$23</f>
        <v>0</v>
      </c>
      <c r="Q431" s="224" t="n">
        <f aca="false">RANK(P431,$P$392:$P$471)</f>
        <v>17</v>
      </c>
      <c r="R431" s="225" t="n">
        <f aca="false">L431/$L$23</f>
        <v>0</v>
      </c>
      <c r="S431" s="224" t="n">
        <f aca="false">RANK(R431,$R$392:$R$471)</f>
        <v>42</v>
      </c>
      <c r="U431" s="263" t="e">
        <f aca="false">VLOOKUP(D431,DVactu!$A$2:$D$198,4,0)</f>
        <v>#N/A</v>
      </c>
      <c r="V431" s="202" t="n">
        <f aca="false">IF(ISERROR(E431/$U431),0,E431/$U431)</f>
        <v>0</v>
      </c>
      <c r="W431" s="202" t="n">
        <f aca="false">IF(ISERROR(F431/$U431),0,F431/$U431)</f>
        <v>0</v>
      </c>
      <c r="X431" s="202" t="n">
        <f aca="false">IF(ISERROR(G431/$U431),0,G431/$U431)</f>
        <v>0</v>
      </c>
      <c r="Y431" s="202" t="n">
        <f aca="false">IF(ISERROR(H431/$U431),0,H431/$U431)</f>
        <v>0</v>
      </c>
      <c r="Z431" s="202" t="n">
        <f aca="false">IF(ISERROR(I431/$U431),0,I431/$U431)</f>
        <v>0</v>
      </c>
      <c r="AA431" s="202" t="n">
        <f aca="false">IF(ISERROR(J431/$U431),0,J431/$U431)</f>
        <v>0</v>
      </c>
      <c r="AB431" s="199" t="n">
        <f aca="false">SUM(V431:AA431)</f>
        <v>0</v>
      </c>
      <c r="AC431" s="202" t="n">
        <f aca="false">IF(ISERROR(L431/$U431),0,L431/$U431)</f>
        <v>0</v>
      </c>
    </row>
    <row r="432" customFormat="false" ht="12.8" hidden="false" customHeight="false" outlineLevel="0" collapsed="false">
      <c r="A432" s="195" t="s">
        <v>801</v>
      </c>
      <c r="B432" s="116" t="s">
        <v>201</v>
      </c>
      <c r="C432" s="196" t="s">
        <v>869</v>
      </c>
      <c r="D432" s="262" t="s">
        <v>870</v>
      </c>
      <c r="E432" s="198" t="n">
        <v>0</v>
      </c>
      <c r="F432" s="198" t="n">
        <v>0</v>
      </c>
      <c r="G432" s="198" t="n">
        <v>0</v>
      </c>
      <c r="H432" s="198" t="n">
        <v>0</v>
      </c>
      <c r="I432" s="198" t="n">
        <v>0</v>
      </c>
      <c r="J432" s="198" t="n">
        <v>0</v>
      </c>
      <c r="K432" s="199" t="n">
        <f aca="false">SUM(E432:J432)</f>
        <v>0</v>
      </c>
      <c r="L432" s="198" t="n">
        <v>13191600</v>
      </c>
      <c r="M432" s="29"/>
      <c r="P432" s="223" t="n">
        <f aca="false">K432/$K$23</f>
        <v>0</v>
      </c>
      <c r="Q432" s="224" t="n">
        <f aca="false">RANK(P432,$P$392:$P$471)</f>
        <v>17</v>
      </c>
      <c r="R432" s="225" t="n">
        <f aca="false">L432/$L$23</f>
        <v>0.000277171365303638</v>
      </c>
      <c r="S432" s="224" t="n">
        <f aca="false">RANK(R432,$R$392:$R$471)</f>
        <v>25</v>
      </c>
      <c r="U432" s="263" t="n">
        <f aca="false">VLOOKUP(D432,DVactu!$A$2:$D$198,4,0)</f>
        <v>14.1339393987664</v>
      </c>
      <c r="V432" s="202" t="n">
        <f aca="false">IF(ISERROR(E432/$U432),0,E432/$U432)</f>
        <v>0</v>
      </c>
      <c r="W432" s="202" t="n">
        <f aca="false">IF(ISERROR(F432/$U432),0,F432/$U432)</f>
        <v>0</v>
      </c>
      <c r="X432" s="202" t="n">
        <f aca="false">IF(ISERROR(G432/$U432),0,G432/$U432)</f>
        <v>0</v>
      </c>
      <c r="Y432" s="202" t="n">
        <f aca="false">IF(ISERROR(H432/$U432),0,H432/$U432)</f>
        <v>0</v>
      </c>
      <c r="Z432" s="202" t="n">
        <f aca="false">IF(ISERROR(I432/$U432),0,I432/$U432)</f>
        <v>0</v>
      </c>
      <c r="AA432" s="202" t="n">
        <f aca="false">IF(ISERROR(J432/$U432),0,J432/$U432)</f>
        <v>0</v>
      </c>
      <c r="AB432" s="199" t="n">
        <f aca="false">SUM(V432:AA432)</f>
        <v>0</v>
      </c>
      <c r="AC432" s="202" t="n">
        <f aca="false">IF(ISERROR(L432/$U432),0,L432/$U432)</f>
        <v>933327.901572251</v>
      </c>
    </row>
    <row r="433" customFormat="false" ht="19.4" hidden="false" customHeight="false" outlineLevel="0" collapsed="false">
      <c r="A433" s="264" t="s">
        <v>801</v>
      </c>
      <c r="B433" s="264" t="s">
        <v>201</v>
      </c>
      <c r="C433" s="264" t="s">
        <v>124</v>
      </c>
      <c r="D433" s="265" t="s">
        <v>871</v>
      </c>
      <c r="E433" s="198" t="n">
        <v>987840</v>
      </c>
      <c r="F433" s="198" t="n">
        <v>0</v>
      </c>
      <c r="G433" s="198" t="n">
        <v>1792140</v>
      </c>
      <c r="H433" s="198" t="n">
        <v>4019840</v>
      </c>
      <c r="I433" s="198" t="n">
        <v>0</v>
      </c>
      <c r="J433" s="198" t="n">
        <v>17908560</v>
      </c>
      <c r="K433" s="274" t="n">
        <f aca="false">SUM(E433:J433)</f>
        <v>24708380</v>
      </c>
      <c r="L433" s="198" t="n">
        <v>829218751.8</v>
      </c>
      <c r="M433" s="162" t="n">
        <f aca="false">K433*$O$15/1000</f>
        <v>124139.019183333</v>
      </c>
      <c r="P433" s="271" t="n">
        <f aca="false">K433/$K$23</f>
        <v>0.0101273527318308</v>
      </c>
      <c r="Q433" s="272" t="n">
        <f aca="false">RANK(P433,$P$392:$P$471)</f>
        <v>7</v>
      </c>
      <c r="R433" s="225" t="n">
        <f aca="false">L433/$L$23</f>
        <v>0.0174228822562679</v>
      </c>
      <c r="S433" s="272" t="n">
        <f aca="false">RANK(R433,$R$392:$R$471)</f>
        <v>8</v>
      </c>
      <c r="U433" s="263" t="n">
        <f aca="false">VLOOKUP(D433,DVactu!$A$2:$D$198,4,0)</f>
        <v>11.5631229294548</v>
      </c>
      <c r="V433" s="202" t="n">
        <f aca="false">IF(ISERROR(E433/$U433),0,E433/$U433)</f>
        <v>85430.2082600601</v>
      </c>
      <c r="W433" s="202" t="n">
        <f aca="false">IF(ISERROR(F433/$U433),0,F433/$U433)</f>
        <v>0</v>
      </c>
      <c r="X433" s="202" t="n">
        <f aca="false">IF(ISERROR(G433/$U433),0,G433/$U433)</f>
        <v>154987.541941189</v>
      </c>
      <c r="Y433" s="202" t="n">
        <f aca="false">IF(ISERROR(H433/$U433),0,H433/$U433)</f>
        <v>347643.10857236</v>
      </c>
      <c r="Z433" s="202" t="n">
        <f aca="false">IF(ISERROR(I433/$U433),0,I433/$U433)</f>
        <v>0</v>
      </c>
      <c r="AA433" s="202" t="n">
        <f aca="false">IF(ISERROR(J433/$U433),0,J433/$U433)</f>
        <v>1548764.99274962</v>
      </c>
      <c r="AB433" s="274" t="n">
        <f aca="false">SUM(V433:AA433)</f>
        <v>2136825.85152323</v>
      </c>
      <c r="AC433" s="202" t="n">
        <f aca="false">IF(ISERROR(L433/$U433),0,L433/$U433)</f>
        <v>71712352.8703242</v>
      </c>
    </row>
    <row r="434" customFormat="false" ht="12.8" hidden="false" customHeight="false" outlineLevel="0" collapsed="false">
      <c r="A434" s="195" t="s">
        <v>801</v>
      </c>
      <c r="B434" s="116" t="s">
        <v>201</v>
      </c>
      <c r="C434" s="196" t="s">
        <v>202</v>
      </c>
      <c r="D434" s="262" t="s">
        <v>872</v>
      </c>
      <c r="E434" s="198" t="n">
        <v>0</v>
      </c>
      <c r="F434" s="198" t="n">
        <v>0</v>
      </c>
      <c r="G434" s="198" t="n">
        <v>793560</v>
      </c>
      <c r="H434" s="198" t="n">
        <v>3922860</v>
      </c>
      <c r="I434" s="198" t="n">
        <v>1459800</v>
      </c>
      <c r="J434" s="198" t="n">
        <v>1457780</v>
      </c>
      <c r="K434" s="199" t="n">
        <f aca="false">SUM(E434:J434)</f>
        <v>7634000</v>
      </c>
      <c r="L434" s="198" t="n">
        <v>268817945.5</v>
      </c>
      <c r="M434" s="29"/>
      <c r="P434" s="223" t="n">
        <f aca="false">K434/$K$23</f>
        <v>0.00312898744291597</v>
      </c>
      <c r="Q434" s="224" t="n">
        <f aca="false">RANK(P434,$P$392:$P$471)</f>
        <v>11</v>
      </c>
      <c r="R434" s="225" t="n">
        <f aca="false">L434/$L$23</f>
        <v>0.00564818801148866</v>
      </c>
      <c r="S434" s="224" t="n">
        <f aca="false">RANK(R434,$R$392:$R$471)</f>
        <v>13</v>
      </c>
      <c r="U434" s="263" t="n">
        <f aca="false">VLOOKUP(D434,DVactu!$A$2:$D$198,4,0)</f>
        <v>10.3850737604984</v>
      </c>
      <c r="V434" s="202" t="n">
        <f aca="false">IF(ISERROR(E434/$U434),0,E434/$U434)</f>
        <v>0</v>
      </c>
      <c r="W434" s="202" t="n">
        <f aca="false">IF(ISERROR(F434/$U434),0,F434/$U434)</f>
        <v>0</v>
      </c>
      <c r="X434" s="202" t="n">
        <f aca="false">IF(ISERROR(G434/$U434),0,G434/$U434)</f>
        <v>76413.5160039456</v>
      </c>
      <c r="Y434" s="202" t="n">
        <f aca="false">IF(ISERROR(H434/$U434),0,H434/$U434)</f>
        <v>377740.21547361</v>
      </c>
      <c r="Z434" s="202" t="n">
        <f aca="false">IF(ISERROR(I434/$U434),0,I434/$U434)</f>
        <v>140567.12871435</v>
      </c>
      <c r="AA434" s="202" t="n">
        <f aca="false">IF(ISERROR(J434/$U434),0,J434/$U434)</f>
        <v>140372.618781481</v>
      </c>
      <c r="AB434" s="199" t="n">
        <f aca="false">SUM(V434:AA434)</f>
        <v>735093.478973387</v>
      </c>
      <c r="AC434" s="202" t="n">
        <f aca="false">IF(ISERROR(L434/$U434),0,L434/$U434)</f>
        <v>25885029.9669994</v>
      </c>
    </row>
    <row r="435" customFormat="false" ht="29.1" hidden="false" customHeight="false" outlineLevel="0" collapsed="false">
      <c r="A435" s="195" t="s">
        <v>801</v>
      </c>
      <c r="B435" s="116" t="s">
        <v>201</v>
      </c>
      <c r="C435" s="196" t="s">
        <v>212</v>
      </c>
      <c r="D435" s="262" t="s">
        <v>873</v>
      </c>
      <c r="E435" s="198" t="n">
        <v>934710</v>
      </c>
      <c r="F435" s="198" t="n">
        <v>0</v>
      </c>
      <c r="G435" s="198" t="n">
        <v>651000</v>
      </c>
      <c r="H435" s="198" t="n">
        <v>1230000</v>
      </c>
      <c r="I435" s="198" t="n">
        <v>2040000</v>
      </c>
      <c r="J435" s="198" t="n">
        <v>298500</v>
      </c>
      <c r="K435" s="199" t="n">
        <f aca="false">SUM(E435:J435)</f>
        <v>5154210</v>
      </c>
      <c r="L435" s="198" t="n">
        <v>192572265</v>
      </c>
      <c r="M435" s="29"/>
      <c r="P435" s="223" t="n">
        <f aca="false">K435/$K$23</f>
        <v>0.0021125829667477</v>
      </c>
      <c r="Q435" s="224" t="n">
        <f aca="false">RANK(P435,$P$392:$P$471)</f>
        <v>13</v>
      </c>
      <c r="R435" s="225" t="n">
        <f aca="false">L435/$L$23</f>
        <v>0.00404617465733223</v>
      </c>
      <c r="S435" s="224" t="n">
        <f aca="false">RANK(R435,$R$392:$R$471)</f>
        <v>16</v>
      </c>
      <c r="U435" s="263" t="n">
        <f aca="false">VLOOKUP(D435,DVactu!$A$2:$D$198,4,0)</f>
        <v>10.985647846633</v>
      </c>
      <c r="V435" s="202" t="n">
        <f aca="false">IF(ISERROR(E435/$U435),0,E435/$U435)</f>
        <v>85084.6498130267</v>
      </c>
      <c r="W435" s="202" t="n">
        <f aca="false">IF(ISERROR(F435/$U435),0,F435/$U435)</f>
        <v>0</v>
      </c>
      <c r="X435" s="202" t="n">
        <f aca="false">IF(ISERROR(G435/$U435),0,G435/$U435)</f>
        <v>59259.1360189582</v>
      </c>
      <c r="Y435" s="202" t="n">
        <f aca="false">IF(ISERROR(H435/$U435),0,H435/$U435)</f>
        <v>111964.266210935</v>
      </c>
      <c r="Z435" s="202" t="n">
        <f aca="false">IF(ISERROR(I435/$U435),0,I435/$U435)</f>
        <v>185696.831764477</v>
      </c>
      <c r="AA435" s="202" t="n">
        <f aca="false">IF(ISERROR(J435/$U435),0,J435/$U435)</f>
        <v>27171.815824361</v>
      </c>
      <c r="AB435" s="199" t="n">
        <f aca="false">SUM(V435:AA435)</f>
        <v>469176.699631758</v>
      </c>
      <c r="AC435" s="202" t="n">
        <f aca="false">IF(ISERROR(L435/$U435),0,L435/$U435)</f>
        <v>17529440.9295144</v>
      </c>
    </row>
    <row r="436" customFormat="false" ht="29.1" hidden="false" customHeight="false" outlineLevel="0" collapsed="false">
      <c r="A436" s="264" t="s">
        <v>801</v>
      </c>
      <c r="B436" s="264" t="s">
        <v>201</v>
      </c>
      <c r="C436" s="264" t="s">
        <v>874</v>
      </c>
      <c r="D436" s="265" t="s">
        <v>875</v>
      </c>
      <c r="E436" s="266" t="n">
        <v>8910902</v>
      </c>
      <c r="F436" s="266" t="n">
        <v>0</v>
      </c>
      <c r="G436" s="266" t="n">
        <v>8170200</v>
      </c>
      <c r="H436" s="266" t="n">
        <v>13081500</v>
      </c>
      <c r="I436" s="266" t="n">
        <v>35424000</v>
      </c>
      <c r="J436" s="266" t="n">
        <v>42699800</v>
      </c>
      <c r="K436" s="267" t="n">
        <f aca="false">SUM(E436:J436)</f>
        <v>108286402</v>
      </c>
      <c r="L436" s="266" t="n">
        <v>2694103047</v>
      </c>
      <c r="M436" s="360" t="n">
        <f aca="false">K436*$O$15/1000</f>
        <v>544048.931381667</v>
      </c>
      <c r="O436" s="277"/>
      <c r="P436" s="271" t="n">
        <f aca="false">K436/$K$23</f>
        <v>0.0443839130333444</v>
      </c>
      <c r="Q436" s="272" t="n">
        <f aca="false">RANK(P436,$P$392:$P$471)</f>
        <v>5</v>
      </c>
      <c r="R436" s="225" t="n">
        <f aca="false">L436/$L$23</f>
        <v>0.0566063418998211</v>
      </c>
      <c r="S436" s="272" t="n">
        <f aca="false">RANK(R436,$R$392:$R$471)</f>
        <v>4</v>
      </c>
      <c r="U436" s="263" t="n">
        <f aca="false">VLOOKUP(D436,DVactu!$A$2:$D$198,4,0)</f>
        <v>10.985647846633</v>
      </c>
      <c r="V436" s="202" t="n">
        <f aca="false">IF(ISERROR(E436/$U436),0,E436/$U436)</f>
        <v>811140.328217522</v>
      </c>
      <c r="W436" s="202" t="n">
        <f aca="false">IF(ISERROR(F436/$U436),0,F436/$U436)</f>
        <v>0</v>
      </c>
      <c r="X436" s="202" t="n">
        <f aca="false">IF(ISERROR(G436/$U436),0,G436/$U436)</f>
        <v>743715.811216731</v>
      </c>
      <c r="Y436" s="202" t="n">
        <f aca="false">IF(ISERROR(H436/$U436),0,H436/$U436)</f>
        <v>1190780.93368971</v>
      </c>
      <c r="Z436" s="202" t="n">
        <f aca="false">IF(ISERROR(I436/$U436),0,I436/$U436)</f>
        <v>3224570.86687492</v>
      </c>
      <c r="AA436" s="202" t="n">
        <f aca="false">IF(ISERROR(J436/$U436),0,J436/$U436)</f>
        <v>3886871.36126315</v>
      </c>
      <c r="AB436" s="273" t="n">
        <f aca="false">SUM(V436:AA436)</f>
        <v>9857079.30126204</v>
      </c>
      <c r="AC436" s="202" t="n">
        <f aca="false">IF(ISERROR(L436/$U436),0,L436/$U436)</f>
        <v>245238431.507316</v>
      </c>
    </row>
    <row r="437" customFormat="false" ht="19.4" hidden="false" customHeight="false" outlineLevel="0" collapsed="false">
      <c r="A437" s="362" t="s">
        <v>801</v>
      </c>
      <c r="B437" s="264" t="s">
        <v>201</v>
      </c>
      <c r="C437" s="264" t="s">
        <v>876</v>
      </c>
      <c r="D437" s="265" t="s">
        <v>877</v>
      </c>
      <c r="E437" s="266" t="n">
        <v>108483616</v>
      </c>
      <c r="F437" s="266" t="n">
        <v>4972000</v>
      </c>
      <c r="G437" s="266" t="n">
        <v>31802720</v>
      </c>
      <c r="H437" s="266" t="n">
        <v>98926800</v>
      </c>
      <c r="I437" s="266" t="n">
        <v>520668000</v>
      </c>
      <c r="J437" s="266" t="n">
        <v>290118240</v>
      </c>
      <c r="K437" s="267" t="n">
        <f aca="false">SUM(E437:J437)</f>
        <v>1054971376</v>
      </c>
      <c r="L437" s="266" t="n">
        <v>25468210630.2</v>
      </c>
      <c r="M437" s="360" t="n">
        <f aca="false">K437*$O$15/1000</f>
        <v>5300352.02158667</v>
      </c>
      <c r="N437" s="269" t="n">
        <f aca="false">90400*1000*(O15/1000)</f>
        <v>454184.666666667</v>
      </c>
      <c r="O437" s="361" t="s">
        <v>878</v>
      </c>
      <c r="P437" s="271" t="n">
        <f aca="false">K437/$K$23</f>
        <v>0.43240662668847</v>
      </c>
      <c r="Q437" s="272" t="n">
        <f aca="false">RANK(P437,$P$392:$P$471)</f>
        <v>1</v>
      </c>
      <c r="R437" s="225" t="n">
        <f aca="false">L437/$L$23</f>
        <v>0.535117704616055</v>
      </c>
      <c r="S437" s="272" t="n">
        <f aca="false">RANK(R437,$R$392:$R$471)</f>
        <v>1</v>
      </c>
      <c r="U437" s="263" t="n">
        <f aca="false">VLOOKUP(D437,DVactu!$A$2:$D$198,4,0)</f>
        <v>10.985647846633</v>
      </c>
      <c r="V437" s="202" t="n">
        <f aca="false">IF(ISERROR(E437/$U437),0,E437/$U437)</f>
        <v>9875031.26938929</v>
      </c>
      <c r="W437" s="202" t="n">
        <f aca="false">IF(ISERROR(F437/$U437),0,F437/$U437)</f>
        <v>452590.513496559</v>
      </c>
      <c r="X437" s="202" t="n">
        <f aca="false">IF(ISERROR(G437/$U437),0,G437/$U437)</f>
        <v>2894933.50269254</v>
      </c>
      <c r="Y437" s="202" t="n">
        <f aca="false">IF(ISERROR(H437/$U437),0,H437/$U437)</f>
        <v>9005094.7728422</v>
      </c>
      <c r="Z437" s="202" t="n">
        <f aca="false">IF(ISERROR(I437/$U437),0,I437/$U437)</f>
        <v>47395293.1378171</v>
      </c>
      <c r="AA437" s="202" t="n">
        <f aca="false">IF(ISERROR(J437/$U437),0,J437/$U437)</f>
        <v>26408842.159356</v>
      </c>
      <c r="AB437" s="273" t="n">
        <f aca="false">SUM(V437:AA437)</f>
        <v>96031785.3555937</v>
      </c>
      <c r="AC437" s="202" t="n">
        <f aca="false">IF(ISERROR(L437/$U437),0,L437/$U437)</f>
        <v>2318316678.79339</v>
      </c>
    </row>
    <row r="438" customFormat="false" ht="19.4" hidden="false" customHeight="false" outlineLevel="0" collapsed="false">
      <c r="A438" s="195" t="s">
        <v>801</v>
      </c>
      <c r="B438" s="116" t="s">
        <v>201</v>
      </c>
      <c r="C438" s="196" t="s">
        <v>879</v>
      </c>
      <c r="D438" s="262" t="s">
        <v>880</v>
      </c>
      <c r="E438" s="198" t="n">
        <v>0</v>
      </c>
      <c r="F438" s="198" t="n">
        <v>0</v>
      </c>
      <c r="G438" s="198" t="n">
        <v>0</v>
      </c>
      <c r="H438" s="198" t="n">
        <v>0</v>
      </c>
      <c r="I438" s="198" t="n">
        <v>0</v>
      </c>
      <c r="J438" s="198" t="n">
        <v>0</v>
      </c>
      <c r="K438" s="199" t="n">
        <f aca="false">SUM(E438:J438)</f>
        <v>0</v>
      </c>
      <c r="L438" s="198" t="n">
        <v>336757800</v>
      </c>
      <c r="M438" s="29"/>
      <c r="P438" s="223" t="n">
        <f aca="false">K438/$K$23</f>
        <v>0</v>
      </c>
      <c r="Q438" s="224" t="n">
        <f aca="false">RANK(P438,$P$392:$P$471)</f>
        <v>17</v>
      </c>
      <c r="R438" s="225" t="n">
        <f aca="false">L438/$L$23</f>
        <v>0.00707568598218937</v>
      </c>
      <c r="S438" s="224" t="n">
        <f aca="false">RANK(R438,$R$392:$R$471)</f>
        <v>12</v>
      </c>
      <c r="U438" s="263" t="n">
        <f aca="false">VLOOKUP(D438,DVactu!$A$2:$D$198,4,0)</f>
        <v>11.5631229294548</v>
      </c>
      <c r="V438" s="202" t="n">
        <f aca="false">IF(ISERROR(E438/$U438),0,E438/$U438)</f>
        <v>0</v>
      </c>
      <c r="W438" s="202" t="n">
        <f aca="false">IF(ISERROR(F438/$U438),0,F438/$U438)</f>
        <v>0</v>
      </c>
      <c r="X438" s="202" t="n">
        <f aca="false">IF(ISERROR(G438/$U438),0,G438/$U438)</f>
        <v>0</v>
      </c>
      <c r="Y438" s="202" t="n">
        <f aca="false">IF(ISERROR(H438/$U438),0,H438/$U438)</f>
        <v>0</v>
      </c>
      <c r="Z438" s="202" t="n">
        <f aca="false">IF(ISERROR(I438/$U438),0,I438/$U438)</f>
        <v>0</v>
      </c>
      <c r="AA438" s="202" t="n">
        <f aca="false">IF(ISERROR(J438/$U438),0,J438/$U438)</f>
        <v>0</v>
      </c>
      <c r="AB438" s="199" t="n">
        <f aca="false">SUM(V438:AA438)</f>
        <v>0</v>
      </c>
      <c r="AC438" s="202" t="n">
        <f aca="false">IF(ISERROR(L438/$U438),0,L438/$U438)</f>
        <v>29123429.8947195</v>
      </c>
    </row>
    <row r="439" customFormat="false" ht="12.8" hidden="false" customHeight="false" outlineLevel="0" collapsed="false">
      <c r="A439" s="195" t="s">
        <v>801</v>
      </c>
      <c r="B439" s="116" t="s">
        <v>201</v>
      </c>
      <c r="C439" s="196" t="s">
        <v>881</v>
      </c>
      <c r="D439" s="262" t="s">
        <v>882</v>
      </c>
      <c r="E439" s="198" t="n">
        <v>0</v>
      </c>
      <c r="F439" s="198" t="n">
        <v>0</v>
      </c>
      <c r="G439" s="198" t="n">
        <v>0</v>
      </c>
      <c r="H439" s="198" t="n">
        <v>0</v>
      </c>
      <c r="I439" s="198" t="n">
        <v>0</v>
      </c>
      <c r="J439" s="198" t="n">
        <v>0</v>
      </c>
      <c r="K439" s="199" t="n">
        <f aca="false">SUM(E439:J439)</f>
        <v>0</v>
      </c>
      <c r="L439" s="198" t="n">
        <v>33465</v>
      </c>
      <c r="M439" s="29"/>
      <c r="P439" s="223" t="n">
        <f aca="false">K439/$K$23</f>
        <v>0</v>
      </c>
      <c r="Q439" s="224" t="n">
        <f aca="false">RANK(P439,$P$392:$P$471)</f>
        <v>17</v>
      </c>
      <c r="R439" s="225" t="n">
        <f aca="false">L439/$L$23</f>
        <v>7.03139857173219E-007</v>
      </c>
      <c r="S439" s="224" t="n">
        <f aca="false">RANK(R439,$R$392:$R$471)</f>
        <v>41</v>
      </c>
      <c r="U439" s="263" t="e">
        <f aca="false">VLOOKUP(D439,DVactu!$A$2:$D$198,4,0)</f>
        <v>#N/A</v>
      </c>
      <c r="V439" s="202" t="n">
        <f aca="false">IF(ISERROR(E439/$U439),0,E439/$U439)</f>
        <v>0</v>
      </c>
      <c r="W439" s="202" t="n">
        <f aca="false">IF(ISERROR(F439/$U439),0,F439/$U439)</f>
        <v>0</v>
      </c>
      <c r="X439" s="202" t="n">
        <f aca="false">IF(ISERROR(G439/$U439),0,G439/$U439)</f>
        <v>0</v>
      </c>
      <c r="Y439" s="202" t="n">
        <f aca="false">IF(ISERROR(H439/$U439),0,H439/$U439)</f>
        <v>0</v>
      </c>
      <c r="Z439" s="202" t="n">
        <f aca="false">IF(ISERROR(I439/$U439),0,I439/$U439)</f>
        <v>0</v>
      </c>
      <c r="AA439" s="202" t="n">
        <f aca="false">IF(ISERROR(J439/$U439),0,J439/$U439)</f>
        <v>0</v>
      </c>
      <c r="AB439" s="199" t="n">
        <f aca="false">SUM(V439:AA439)</f>
        <v>0</v>
      </c>
      <c r="AC439" s="202" t="n">
        <f aca="false">IF(ISERROR(L439/$U439),0,L439/$U439)</f>
        <v>0</v>
      </c>
    </row>
    <row r="440" customFormat="false" ht="12.8" hidden="false" customHeight="false" outlineLevel="0" collapsed="false">
      <c r="A440" s="195" t="s">
        <v>801</v>
      </c>
      <c r="B440" s="116" t="s">
        <v>201</v>
      </c>
      <c r="C440" s="196" t="s">
        <v>883</v>
      </c>
      <c r="D440" s="262" t="s">
        <v>884</v>
      </c>
      <c r="E440" s="198" t="n">
        <v>0</v>
      </c>
      <c r="F440" s="198" t="n">
        <v>0</v>
      </c>
      <c r="G440" s="198" t="n">
        <v>424600</v>
      </c>
      <c r="H440" s="198" t="n">
        <v>0</v>
      </c>
      <c r="I440" s="198" t="n">
        <v>3474000</v>
      </c>
      <c r="J440" s="198" t="n">
        <v>0</v>
      </c>
      <c r="K440" s="199" t="n">
        <f aca="false">SUM(E440:J440)</f>
        <v>3898600</v>
      </c>
      <c r="L440" s="198" t="n">
        <v>57774550</v>
      </c>
      <c r="M440" s="29"/>
      <c r="P440" s="223" t="n">
        <f aca="false">K440/$K$23</f>
        <v>0.0015979395395536</v>
      </c>
      <c r="Q440" s="224" t="n">
        <f aca="false">RANK(P440,$P$392:$P$471)</f>
        <v>14</v>
      </c>
      <c r="R440" s="225" t="n">
        <f aca="false">L440/$L$23</f>
        <v>0.00121391270985349</v>
      </c>
      <c r="S440" s="224" t="n">
        <f aca="false">RANK(R440,$R$392:$R$471)</f>
        <v>19</v>
      </c>
      <c r="U440" s="263" t="n">
        <f aca="false">VLOOKUP(D440,DVactu!$A$2:$D$198,4,0)</f>
        <v>11.5631229294548</v>
      </c>
      <c r="V440" s="202" t="n">
        <f aca="false">IF(ISERROR(E440/$U440),0,E440/$U440)</f>
        <v>0</v>
      </c>
      <c r="W440" s="202" t="n">
        <f aca="false">IF(ISERROR(F440/$U440),0,F440/$U440)</f>
        <v>0</v>
      </c>
      <c r="X440" s="202" t="n">
        <f aca="false">IF(ISERROR(G440/$U440),0,G440/$U440)</f>
        <v>36720.1838629956</v>
      </c>
      <c r="Y440" s="202" t="n">
        <f aca="false">IF(ISERROR(H440/$U440),0,H440/$U440)</f>
        <v>0</v>
      </c>
      <c r="Z440" s="202" t="n">
        <f aca="false">IF(ISERROR(I440/$U440),0,I440/$U440)</f>
        <v>300437.867969964</v>
      </c>
      <c r="AA440" s="202" t="n">
        <f aca="false">IF(ISERROR(J440/$U440),0,J440/$U440)</f>
        <v>0</v>
      </c>
      <c r="AB440" s="199" t="n">
        <f aca="false">SUM(V440:AA440)</f>
        <v>337158.051832959</v>
      </c>
      <c r="AC440" s="202" t="n">
        <f aca="false">IF(ISERROR(L440/$U440),0,L440/$U440)</f>
        <v>4996448.65426715</v>
      </c>
    </row>
    <row r="441" customFormat="false" ht="29.1" hidden="false" customHeight="false" outlineLevel="0" collapsed="false">
      <c r="A441" s="362" t="s">
        <v>801</v>
      </c>
      <c r="B441" s="264" t="s">
        <v>201</v>
      </c>
      <c r="C441" s="264" t="s">
        <v>885</v>
      </c>
      <c r="D441" s="265" t="s">
        <v>886</v>
      </c>
      <c r="E441" s="266" t="n">
        <v>36374400</v>
      </c>
      <c r="F441" s="266" t="n">
        <v>0</v>
      </c>
      <c r="G441" s="266" t="n">
        <v>154522680</v>
      </c>
      <c r="H441" s="266" t="n">
        <v>124930800</v>
      </c>
      <c r="I441" s="266" t="n">
        <v>13927200</v>
      </c>
      <c r="J441" s="266" t="n">
        <v>39871900</v>
      </c>
      <c r="K441" s="267" t="n">
        <f aca="false">SUM(E441:J441)</f>
        <v>369626980</v>
      </c>
      <c r="L441" s="266" t="n">
        <v>6823452480</v>
      </c>
      <c r="M441" s="360" t="n">
        <f aca="false">K441*$O$15/1000</f>
        <v>1857067.55201667</v>
      </c>
      <c r="N441" s="360" t="n">
        <f aca="false">58000*1*(O15/1000)</f>
        <v>291.401666666667</v>
      </c>
      <c r="O441" s="361" t="s">
        <v>887</v>
      </c>
      <c r="P441" s="271" t="n">
        <f aca="false">K441/$K$23</f>
        <v>0.151500940395985</v>
      </c>
      <c r="Q441" s="272" t="n">
        <f aca="false">RANK(P441,$P$392:$P$471)</f>
        <v>3</v>
      </c>
      <c r="R441" s="225" t="n">
        <f aca="false">L441/$L$23</f>
        <v>0.143368934774106</v>
      </c>
      <c r="S441" s="272" t="n">
        <f aca="false">RANK(R441,$R$392:$R$471)</f>
        <v>2</v>
      </c>
      <c r="U441" s="263" t="n">
        <f aca="false">VLOOKUP(D441,DVactu!$A$2:$D$198,4,0)</f>
        <v>4.62989522425685</v>
      </c>
      <c r="V441" s="202" t="n">
        <f aca="false">IF(ISERROR(E441/$U441),0,E441/$U441)</f>
        <v>7856419.68946252</v>
      </c>
      <c r="W441" s="202" t="n">
        <f aca="false">IF(ISERROR(F441/$U441),0,F441/$U441)</f>
        <v>0</v>
      </c>
      <c r="X441" s="202" t="n">
        <f aca="false">IF(ISERROR(G441/$U441),0,G441/$U441)</f>
        <v>33374984.2092383</v>
      </c>
      <c r="Y441" s="202" t="n">
        <f aca="false">IF(ISERROR(H441/$U441),0,H441/$U441)</f>
        <v>26983504.798438</v>
      </c>
      <c r="Z441" s="202" t="n">
        <f aca="false">IF(ISERROR(I441/$U441),0,I441/$U441)</f>
        <v>3008102.62984633</v>
      </c>
      <c r="AA441" s="202" t="n">
        <f aca="false">IF(ISERROR(J441/$U441),0,J441/$U441)</f>
        <v>8611836.35238741</v>
      </c>
      <c r="AB441" s="273" t="n">
        <f aca="false">SUM(V441:AA441)</f>
        <v>79834847.6793726</v>
      </c>
      <c r="AC441" s="202" t="n">
        <f aca="false">IF(ISERROR(L441/$U441),0,L441/$U441)</f>
        <v>1473781187.15316</v>
      </c>
    </row>
    <row r="442" customFormat="false" ht="19.4" hidden="false" customHeight="false" outlineLevel="0" collapsed="false">
      <c r="A442" s="195" t="s">
        <v>801</v>
      </c>
      <c r="B442" s="116" t="s">
        <v>201</v>
      </c>
      <c r="C442" s="196" t="s">
        <v>888</v>
      </c>
      <c r="D442" s="262" t="s">
        <v>889</v>
      </c>
      <c r="E442" s="198" t="n">
        <v>0</v>
      </c>
      <c r="F442" s="198" t="n">
        <v>0</v>
      </c>
      <c r="G442" s="198" t="n">
        <v>869000</v>
      </c>
      <c r="H442" s="198" t="n">
        <v>855000</v>
      </c>
      <c r="I442" s="198" t="n">
        <v>0</v>
      </c>
      <c r="J442" s="198" t="n">
        <v>1947500</v>
      </c>
      <c r="K442" s="199" t="n">
        <f aca="false">SUM(E442:J442)</f>
        <v>3671500</v>
      </c>
      <c r="L442" s="198" t="n">
        <v>112918300</v>
      </c>
      <c r="M442" s="29"/>
      <c r="P442" s="223" t="n">
        <f aca="false">K442/$K$23</f>
        <v>0.0015048568766919</v>
      </c>
      <c r="Q442" s="224" t="n">
        <f aca="false">RANK(P442,$P$392:$P$471)</f>
        <v>15</v>
      </c>
      <c r="R442" s="225" t="n">
        <f aca="false">L442/$L$23</f>
        <v>0.0023725491508813</v>
      </c>
      <c r="S442" s="224" t="n">
        <f aca="false">RANK(R442,$R$392:$R$471)</f>
        <v>18</v>
      </c>
      <c r="U442" s="263" t="n">
        <f aca="false">VLOOKUP(D442,DVactu!$A$2:$D$198,4,0)</f>
        <v>11.5631229294548</v>
      </c>
      <c r="V442" s="202" t="n">
        <f aca="false">IF(ISERROR(E442/$U442),0,E442/$U442)</f>
        <v>0</v>
      </c>
      <c r="W442" s="202" t="n">
        <f aca="false">IF(ISERROR(F442/$U442),0,F442/$U442)</f>
        <v>0</v>
      </c>
      <c r="X442" s="202" t="n">
        <f aca="false">IF(ISERROR(G442/$U442),0,G442/$U442)</f>
        <v>75152.7079061308</v>
      </c>
      <c r="Y442" s="202" t="n">
        <f aca="false">IF(ISERROR(H442/$U442),0,H442/$U442)</f>
        <v>73941.9623242138</v>
      </c>
      <c r="Z442" s="202" t="n">
        <f aca="false">IF(ISERROR(I442/$U442),0,I442/$U442)</f>
        <v>0</v>
      </c>
      <c r="AA442" s="202" t="n">
        <f aca="false">IF(ISERROR(J442/$U442),0,J442/$U442)</f>
        <v>168423.358627376</v>
      </c>
      <c r="AB442" s="199" t="n">
        <f aca="false">SUM(V442:AA442)</f>
        <v>317518.028857721</v>
      </c>
      <c r="AC442" s="202" t="n">
        <f aca="false">IF(ISERROR(L442/$U442),0,L442/$U442)</f>
        <v>9765380.91732664</v>
      </c>
    </row>
    <row r="443" customFormat="false" ht="12.8" hidden="false" customHeight="false" outlineLevel="0" collapsed="false">
      <c r="A443" s="195" t="s">
        <v>801</v>
      </c>
      <c r="B443" s="116" t="s">
        <v>201</v>
      </c>
      <c r="C443" s="196" t="s">
        <v>890</v>
      </c>
      <c r="D443" s="262" t="s">
        <v>891</v>
      </c>
      <c r="E443" s="198" t="n">
        <v>0</v>
      </c>
      <c r="F443" s="198" t="n">
        <v>0</v>
      </c>
      <c r="G443" s="198" t="n">
        <v>0</v>
      </c>
      <c r="H443" s="198" t="n">
        <v>0</v>
      </c>
      <c r="I443" s="198" t="n">
        <v>0</v>
      </c>
      <c r="J443" s="198" t="n">
        <v>0</v>
      </c>
      <c r="K443" s="199" t="n">
        <f aca="false">SUM(E443:J443)</f>
        <v>0</v>
      </c>
      <c r="L443" s="198" t="n">
        <v>17321220</v>
      </c>
      <c r="M443" s="29"/>
      <c r="P443" s="223" t="n">
        <f aca="false">K443/$K$23</f>
        <v>0</v>
      </c>
      <c r="Q443" s="224" t="n">
        <f aca="false">RANK(P443,$P$392:$P$471)</f>
        <v>17</v>
      </c>
      <c r="R443" s="225" t="n">
        <f aca="false">L443/$L$23</f>
        <v>0.00036393964311567</v>
      </c>
      <c r="S443" s="224" t="n">
        <f aca="false">RANK(R443,$R$392:$R$471)</f>
        <v>23</v>
      </c>
      <c r="U443" s="263" t="n">
        <f aca="false">VLOOKUP(D443,DVactu!$A$2:$D$198,4,0)</f>
        <v>14.1339393987664</v>
      </c>
      <c r="V443" s="202" t="n">
        <f aca="false">IF(ISERROR(E443/$U443),0,E443/$U443)</f>
        <v>0</v>
      </c>
      <c r="W443" s="202" t="n">
        <f aca="false">IF(ISERROR(F443/$U443),0,F443/$U443)</f>
        <v>0</v>
      </c>
      <c r="X443" s="202" t="n">
        <f aca="false">IF(ISERROR(G443/$U443),0,G443/$U443)</f>
        <v>0</v>
      </c>
      <c r="Y443" s="202" t="n">
        <f aca="false">IF(ISERROR(H443/$U443),0,H443/$U443)</f>
        <v>0</v>
      </c>
      <c r="Z443" s="202" t="n">
        <f aca="false">IF(ISERROR(I443/$U443),0,I443/$U443)</f>
        <v>0</v>
      </c>
      <c r="AA443" s="202" t="n">
        <f aca="false">IF(ISERROR(J443/$U443),0,J443/$U443)</f>
        <v>0</v>
      </c>
      <c r="AB443" s="199" t="n">
        <f aca="false">SUM(V443:AA443)</f>
        <v>0</v>
      </c>
      <c r="AC443" s="202" t="n">
        <f aca="false">IF(ISERROR(L443/$U443),0,L443/$U443)</f>
        <v>1225505.46675697</v>
      </c>
    </row>
    <row r="444" customFormat="false" ht="19.4" hidden="false" customHeight="false" outlineLevel="0" collapsed="false">
      <c r="A444" s="195" t="s">
        <v>801</v>
      </c>
      <c r="B444" s="116" t="s">
        <v>201</v>
      </c>
      <c r="C444" s="196" t="s">
        <v>892</v>
      </c>
      <c r="D444" s="262" t="s">
        <v>893</v>
      </c>
      <c r="E444" s="198" t="n">
        <v>0</v>
      </c>
      <c r="F444" s="198" t="n">
        <v>0</v>
      </c>
      <c r="G444" s="198" t="n">
        <v>0</v>
      </c>
      <c r="H444" s="198" t="n">
        <v>0</v>
      </c>
      <c r="I444" s="198" t="n">
        <v>0</v>
      </c>
      <c r="J444" s="198" t="n">
        <v>0</v>
      </c>
      <c r="K444" s="199" t="n">
        <f aca="false">SUM(E444:J444)</f>
        <v>0</v>
      </c>
      <c r="L444" s="198" t="n">
        <v>146028130</v>
      </c>
      <c r="M444" s="29"/>
      <c r="P444" s="223" t="n">
        <f aca="false">K444/$K$23</f>
        <v>0</v>
      </c>
      <c r="Q444" s="224" t="n">
        <f aca="false">RANK(P444,$P$392:$P$471)</f>
        <v>17</v>
      </c>
      <c r="R444" s="225" t="n">
        <f aca="false">L444/$L$23</f>
        <v>0.00306822645962863</v>
      </c>
      <c r="S444" s="224" t="n">
        <f aca="false">RANK(R444,$R$392:$R$471)</f>
        <v>17</v>
      </c>
      <c r="U444" s="263" t="n">
        <f aca="false">VLOOKUP(D444,DVactu!$A$2:$D$198,4,0)</f>
        <v>10.3850737604984</v>
      </c>
      <c r="V444" s="202" t="n">
        <f aca="false">IF(ISERROR(E444/$U444),0,E444/$U444)</f>
        <v>0</v>
      </c>
      <c r="W444" s="202" t="n">
        <f aca="false">IF(ISERROR(F444/$U444),0,F444/$U444)</f>
        <v>0</v>
      </c>
      <c r="X444" s="202" t="n">
        <f aca="false">IF(ISERROR(G444/$U444),0,G444/$U444)</f>
        <v>0</v>
      </c>
      <c r="Y444" s="202" t="n">
        <f aca="false">IF(ISERROR(H444/$U444),0,H444/$U444)</f>
        <v>0</v>
      </c>
      <c r="Z444" s="202" t="n">
        <f aca="false">IF(ISERROR(I444/$U444),0,I444/$U444)</f>
        <v>0</v>
      </c>
      <c r="AA444" s="202" t="n">
        <f aca="false">IF(ISERROR(J444/$U444),0,J444/$U444)</f>
        <v>0</v>
      </c>
      <c r="AB444" s="199" t="n">
        <f aca="false">SUM(V444:AA444)</f>
        <v>0</v>
      </c>
      <c r="AC444" s="202" t="n">
        <f aca="false">IF(ISERROR(L444/$U444),0,L444/$U444)</f>
        <v>14061347.4076078</v>
      </c>
    </row>
    <row r="445" customFormat="false" ht="19.4" hidden="false" customHeight="false" outlineLevel="0" collapsed="false">
      <c r="A445" s="264" t="s">
        <v>801</v>
      </c>
      <c r="B445" s="264" t="s">
        <v>201</v>
      </c>
      <c r="C445" s="264" t="s">
        <v>894</v>
      </c>
      <c r="D445" s="265" t="s">
        <v>895</v>
      </c>
      <c r="E445" s="198" t="n">
        <v>0</v>
      </c>
      <c r="F445" s="198" t="n">
        <v>0</v>
      </c>
      <c r="G445" s="198" t="n">
        <v>6129760</v>
      </c>
      <c r="H445" s="198" t="n">
        <v>0</v>
      </c>
      <c r="I445" s="198" t="n">
        <v>0</v>
      </c>
      <c r="J445" s="198" t="n">
        <v>4752000</v>
      </c>
      <c r="K445" s="274" t="n">
        <f aca="false">SUM(E445:J445)</f>
        <v>10881760</v>
      </c>
      <c r="L445" s="198" t="n">
        <v>389198580</v>
      </c>
      <c r="M445" s="162" t="n">
        <f aca="false">K445*$O$15/1000</f>
        <v>54671.7758666667</v>
      </c>
      <c r="P445" s="363" t="n">
        <f aca="false">K445/$K$23</f>
        <v>0.00446016379313928</v>
      </c>
      <c r="Q445" s="272" t="n">
        <f aca="false">RANK(P445,$P$392:$P$471)</f>
        <v>10</v>
      </c>
      <c r="R445" s="225" t="n">
        <f aca="false">L445/$L$23</f>
        <v>0.00817752977598146</v>
      </c>
      <c r="S445" s="224" t="n">
        <f aca="false">RANK(R445,$R$392:$R$471)</f>
        <v>11</v>
      </c>
      <c r="U445" s="263" t="n">
        <f aca="false">VLOOKUP(D445,DVactu!$A$2:$D$198,4,0)</f>
        <v>8.43533161052923</v>
      </c>
      <c r="V445" s="202" t="n">
        <f aca="false">IF(ISERROR(E445/$U445),0,E445/$U445)</f>
        <v>0</v>
      </c>
      <c r="W445" s="202" t="n">
        <f aca="false">IF(ISERROR(F445/$U445),0,F445/$U445)</f>
        <v>0</v>
      </c>
      <c r="X445" s="202" t="n">
        <f aca="false">IF(ISERROR(G445/$U445),0,G445/$U445)</f>
        <v>726676.825881825</v>
      </c>
      <c r="Y445" s="202" t="n">
        <f aca="false">IF(ISERROR(H445/$U445),0,H445/$U445)</f>
        <v>0</v>
      </c>
      <c r="Z445" s="202" t="n">
        <f aca="false">IF(ISERROR(I445/$U445),0,I445/$U445)</f>
        <v>0</v>
      </c>
      <c r="AA445" s="202" t="n">
        <f aca="false">IF(ISERROR(J445/$U445),0,J445/$U445)</f>
        <v>563344.776400778</v>
      </c>
      <c r="AB445" s="274" t="n">
        <f aca="false">SUM(V445:AA445)</f>
        <v>1290021.6022826</v>
      </c>
      <c r="AC445" s="202" t="n">
        <f aca="false">IF(ISERROR(L445/$U445),0,L445/$U445)</f>
        <v>46139096.5962963</v>
      </c>
    </row>
    <row r="446" customFormat="false" ht="12.8" hidden="false" customHeight="false" outlineLevel="0" collapsed="false">
      <c r="A446" s="195" t="s">
        <v>801</v>
      </c>
      <c r="B446" s="116" t="s">
        <v>201</v>
      </c>
      <c r="C446" s="196" t="s">
        <v>896</v>
      </c>
      <c r="D446" s="262" t="s">
        <v>897</v>
      </c>
      <c r="E446" s="198" t="n">
        <v>0</v>
      </c>
      <c r="F446" s="198" t="n">
        <v>0</v>
      </c>
      <c r="G446" s="198" t="n">
        <v>0</v>
      </c>
      <c r="H446" s="198" t="n">
        <v>0</v>
      </c>
      <c r="I446" s="198" t="n">
        <v>0</v>
      </c>
      <c r="J446" s="198" t="n">
        <v>0</v>
      </c>
      <c r="K446" s="199" t="n">
        <f aca="false">SUM(E446:J446)</f>
        <v>0</v>
      </c>
      <c r="L446" s="198" t="n">
        <v>1169100</v>
      </c>
      <c r="M446" s="29"/>
      <c r="P446" s="223" t="n">
        <f aca="false">K446/$K$23</f>
        <v>0</v>
      </c>
      <c r="Q446" s="224" t="n">
        <f aca="false">RANK(P446,$P$392:$P$471)</f>
        <v>17</v>
      </c>
      <c r="R446" s="225" t="n">
        <f aca="false">L446/$L$23</f>
        <v>2.45641956378667E-005</v>
      </c>
      <c r="S446" s="224" t="n">
        <f aca="false">RANK(R446,$R$392:$R$471)</f>
        <v>32</v>
      </c>
      <c r="U446" s="263" t="n">
        <f aca="false">VLOOKUP(D446,DVactu!$A$2:$D$198,4,0)</f>
        <v>11.5631229294548</v>
      </c>
      <c r="V446" s="202" t="n">
        <f aca="false">IF(ISERROR(E446/$U446),0,E446/$U446)</f>
        <v>0</v>
      </c>
      <c r="W446" s="202" t="n">
        <f aca="false">IF(ISERROR(F446/$U446),0,F446/$U446)</f>
        <v>0</v>
      </c>
      <c r="X446" s="202" t="n">
        <f aca="false">IF(ISERROR(G446/$U446),0,G446/$U446)</f>
        <v>0</v>
      </c>
      <c r="Y446" s="202" t="n">
        <f aca="false">IF(ISERROR(H446/$U446),0,H446/$U446)</f>
        <v>0</v>
      </c>
      <c r="Z446" s="202" t="n">
        <f aca="false">IF(ISERROR(I446/$U446),0,I446/$U446)</f>
        <v>0</v>
      </c>
      <c r="AA446" s="202" t="n">
        <f aca="false">IF(ISERROR(J446/$U446),0,J446/$U446)</f>
        <v>0</v>
      </c>
      <c r="AB446" s="199" t="n">
        <f aca="false">SUM(V446:AA446)</f>
        <v>0</v>
      </c>
      <c r="AC446" s="202" t="n">
        <f aca="false">IF(ISERROR(L446/$U446),0,L446/$U446)</f>
        <v>101105.904272793</v>
      </c>
    </row>
    <row r="447" customFormat="false" ht="12.8" hidden="false" customHeight="false" outlineLevel="0" collapsed="false">
      <c r="A447" s="364" t="s">
        <v>801</v>
      </c>
      <c r="B447" s="365" t="s">
        <v>201</v>
      </c>
      <c r="C447" s="365" t="s">
        <v>898</v>
      </c>
      <c r="D447" s="366" t="s">
        <v>899</v>
      </c>
      <c r="E447" s="198" t="n">
        <v>0</v>
      </c>
      <c r="F447" s="198" t="n">
        <v>0</v>
      </c>
      <c r="G447" s="198" t="n">
        <v>0</v>
      </c>
      <c r="H447" s="198" t="n">
        <v>0</v>
      </c>
      <c r="I447" s="198" t="n">
        <v>0</v>
      </c>
      <c r="J447" s="198" t="n">
        <v>52894620</v>
      </c>
      <c r="K447" s="273" t="n">
        <f aca="false">SUM(E447:J447)</f>
        <v>52894620</v>
      </c>
      <c r="L447" s="198" t="n">
        <v>2174857572</v>
      </c>
      <c r="M447" s="367" t="n">
        <f aca="false">K447*$O$15/1000</f>
        <v>265751.38665</v>
      </c>
      <c r="P447" s="271" t="n">
        <f aca="false">K447/$K$23</f>
        <v>0.0216801941024118</v>
      </c>
      <c r="Q447" s="272" t="n">
        <f aca="false">RANK(P447,$P$392:$P$471)</f>
        <v>6</v>
      </c>
      <c r="R447" s="225" t="n">
        <f aca="false">L447/$L$23</f>
        <v>0.0456963706125257</v>
      </c>
      <c r="S447" s="272" t="n">
        <f aca="false">RANK(R447,$R$392:$R$471)</f>
        <v>6</v>
      </c>
      <c r="U447" s="263" t="n">
        <f aca="false">VLOOKUP(D447,DVactu!$A$2:$D$198,4,0)</f>
        <v>11.5631229294548</v>
      </c>
      <c r="V447" s="202" t="n">
        <f aca="false">IF(ISERROR(E447/$U447),0,E447/$U447)</f>
        <v>0</v>
      </c>
      <c r="W447" s="202" t="n">
        <f aca="false">IF(ISERROR(F447/$U447),0,F447/$U447)</f>
        <v>0</v>
      </c>
      <c r="X447" s="202" t="n">
        <f aca="false">IF(ISERROR(G447/$U447),0,G447/$U447)</f>
        <v>0</v>
      </c>
      <c r="Y447" s="202" t="n">
        <f aca="false">IF(ISERROR(H447/$U447),0,H447/$U447)</f>
        <v>0</v>
      </c>
      <c r="Z447" s="202" t="n">
        <f aca="false">IF(ISERROR(I447/$U447),0,I447/$U447)</f>
        <v>0</v>
      </c>
      <c r="AA447" s="202" t="n">
        <f aca="false">IF(ISERROR(J447/$U447),0,J447/$U447)</f>
        <v>4574423.39086972</v>
      </c>
      <c r="AB447" s="273" t="n">
        <f aca="false">SUM(V447:AA447)</f>
        <v>4574423.39086972</v>
      </c>
      <c r="AC447" s="202" t="n">
        <f aca="false">IF(ISERROR(L447/$U447),0,L447/$U447)</f>
        <v>188085656.899831</v>
      </c>
    </row>
    <row r="448" customFormat="false" ht="19.4" hidden="false" customHeight="false" outlineLevel="0" collapsed="false">
      <c r="A448" s="195" t="s">
        <v>801</v>
      </c>
      <c r="B448" s="116" t="s">
        <v>201</v>
      </c>
      <c r="C448" s="196" t="s">
        <v>124</v>
      </c>
      <c r="D448" s="262" t="s">
        <v>900</v>
      </c>
      <c r="E448" s="198" t="n">
        <v>0</v>
      </c>
      <c r="F448" s="198" t="n">
        <v>0</v>
      </c>
      <c r="G448" s="198" t="n">
        <v>0</v>
      </c>
      <c r="H448" s="198" t="n">
        <v>0</v>
      </c>
      <c r="I448" s="198" t="n">
        <v>0</v>
      </c>
      <c r="J448" s="198" t="n">
        <v>0</v>
      </c>
      <c r="K448" s="199" t="n">
        <f aca="false">SUM(E448:J448)</f>
        <v>0</v>
      </c>
      <c r="L448" s="198" t="n">
        <v>0</v>
      </c>
      <c r="M448" s="29"/>
      <c r="P448" s="223" t="n">
        <f aca="false">K448/$K$23</f>
        <v>0</v>
      </c>
      <c r="Q448" s="224" t="n">
        <f aca="false">RANK(P448,$P$392:$P$471)</f>
        <v>17</v>
      </c>
      <c r="R448" s="225" t="n">
        <f aca="false">L448/$L$23</f>
        <v>0</v>
      </c>
      <c r="S448" s="224" t="n">
        <f aca="false">RANK(R448,$R$392:$R$471)</f>
        <v>42</v>
      </c>
      <c r="U448" s="263" t="e">
        <f aca="false">VLOOKUP(D448,DVactu!$A$2:$D$198,4,0)</f>
        <v>#N/A</v>
      </c>
      <c r="V448" s="202" t="n">
        <f aca="false">IF(ISERROR(E448/$U448),0,E448/$U448)</f>
        <v>0</v>
      </c>
      <c r="W448" s="202" t="n">
        <f aca="false">IF(ISERROR(F448/$U448),0,F448/$U448)</f>
        <v>0</v>
      </c>
      <c r="X448" s="202" t="n">
        <f aca="false">IF(ISERROR(G448/$U448),0,G448/$U448)</f>
        <v>0</v>
      </c>
      <c r="Y448" s="202" t="n">
        <f aca="false">IF(ISERROR(H448/$U448),0,H448/$U448)</f>
        <v>0</v>
      </c>
      <c r="Z448" s="202" t="n">
        <f aca="false">IF(ISERROR(I448/$U448),0,I448/$U448)</f>
        <v>0</v>
      </c>
      <c r="AA448" s="202" t="n">
        <f aca="false">IF(ISERROR(J448/$U448),0,J448/$U448)</f>
        <v>0</v>
      </c>
      <c r="AB448" s="199" t="n">
        <f aca="false">SUM(V448:AA448)</f>
        <v>0</v>
      </c>
      <c r="AC448" s="202" t="n">
        <f aca="false">IF(ISERROR(L448/$U448),0,L448/$U448)</f>
        <v>0</v>
      </c>
    </row>
    <row r="449" customFormat="false" ht="19.4" hidden="false" customHeight="false" outlineLevel="0" collapsed="false">
      <c r="A449" s="195" t="s">
        <v>801</v>
      </c>
      <c r="B449" s="116" t="s">
        <v>201</v>
      </c>
      <c r="C449" s="196" t="s">
        <v>901</v>
      </c>
      <c r="D449" s="262" t="s">
        <v>902</v>
      </c>
      <c r="E449" s="198" t="n">
        <v>0</v>
      </c>
      <c r="F449" s="198" t="n">
        <v>0</v>
      </c>
      <c r="G449" s="198" t="n">
        <v>0</v>
      </c>
      <c r="H449" s="198" t="n">
        <v>0</v>
      </c>
      <c r="I449" s="198" t="n">
        <v>0</v>
      </c>
      <c r="J449" s="198" t="n">
        <v>0</v>
      </c>
      <c r="K449" s="199" t="n">
        <f aca="false">SUM(E449:J449)</f>
        <v>0</v>
      </c>
      <c r="L449" s="198" t="n">
        <v>40751200</v>
      </c>
      <c r="M449" s="29"/>
      <c r="P449" s="223" t="n">
        <f aca="false">K449/$K$23</f>
        <v>0</v>
      </c>
      <c r="Q449" s="224" t="n">
        <f aca="false">RANK(P449,$P$392:$P$471)</f>
        <v>17</v>
      </c>
      <c r="R449" s="225" t="n">
        <f aca="false">L449/$L$23</f>
        <v>0.000856231673319506</v>
      </c>
      <c r="S449" s="224" t="n">
        <f aca="false">RANK(R449,$R$392:$R$471)</f>
        <v>20</v>
      </c>
      <c r="U449" s="263" t="n">
        <f aca="false">VLOOKUP(D449,DVactu!$A$2:$D$198,4,0)</f>
        <v>8.43533161052923</v>
      </c>
      <c r="V449" s="202" t="n">
        <f aca="false">IF(ISERROR(E449/$U449),0,E449/$U449)</f>
        <v>0</v>
      </c>
      <c r="W449" s="202" t="n">
        <f aca="false">IF(ISERROR(F449/$U449),0,F449/$U449)</f>
        <v>0</v>
      </c>
      <c r="X449" s="202" t="n">
        <f aca="false">IF(ISERROR(G449/$U449),0,G449/$U449)</f>
        <v>0</v>
      </c>
      <c r="Y449" s="202" t="n">
        <f aca="false">IF(ISERROR(H449/$U449),0,H449/$U449)</f>
        <v>0</v>
      </c>
      <c r="Z449" s="202" t="n">
        <f aca="false">IF(ISERROR(I449/$U449),0,I449/$U449)</f>
        <v>0</v>
      </c>
      <c r="AA449" s="202" t="n">
        <f aca="false">IF(ISERROR(J449/$U449),0,J449/$U449)</f>
        <v>0</v>
      </c>
      <c r="AB449" s="199" t="n">
        <f aca="false">SUM(V449:AA449)</f>
        <v>0</v>
      </c>
      <c r="AC449" s="202" t="n">
        <f aca="false">IF(ISERROR(L449/$U449),0,L449/$U449)</f>
        <v>4831013.39479448</v>
      </c>
    </row>
    <row r="450" customFormat="false" ht="29.1" hidden="false" customHeight="false" outlineLevel="0" collapsed="false">
      <c r="A450" s="195" t="s">
        <v>801</v>
      </c>
      <c r="B450" s="116" t="s">
        <v>201</v>
      </c>
      <c r="C450" s="196" t="s">
        <v>903</v>
      </c>
      <c r="D450" s="262" t="s">
        <v>904</v>
      </c>
      <c r="E450" s="198" t="n">
        <v>0</v>
      </c>
      <c r="F450" s="198" t="n">
        <v>0</v>
      </c>
      <c r="G450" s="198" t="n">
        <v>0</v>
      </c>
      <c r="H450" s="198" t="n">
        <v>0</v>
      </c>
      <c r="I450" s="198" t="n">
        <v>0</v>
      </c>
      <c r="J450" s="198" t="n">
        <v>0</v>
      </c>
      <c r="K450" s="199" t="n">
        <f aca="false">SUM(E450:J450)</f>
        <v>0</v>
      </c>
      <c r="L450" s="198" t="n">
        <v>335327</v>
      </c>
      <c r="M450" s="29"/>
      <c r="P450" s="223" t="n">
        <f aca="false">K450/$K$23</f>
        <v>0</v>
      </c>
      <c r="Q450" s="224" t="n">
        <f aca="false">RANK(P450,$P$392:$P$471)</f>
        <v>17</v>
      </c>
      <c r="R450" s="225" t="n">
        <f aca="false">L450/$L$23</f>
        <v>7.04562315512696E-006</v>
      </c>
      <c r="S450" s="224" t="n">
        <f aca="false">RANK(R450,$R$392:$R$471)</f>
        <v>37</v>
      </c>
      <c r="U450" s="263" t="n">
        <f aca="false">VLOOKUP(D450,DVactu!$A$2:$D$198,4,0)</f>
        <v>9.11089577935503</v>
      </c>
      <c r="V450" s="202" t="n">
        <f aca="false">IF(ISERROR(E450/$U450),0,E450/$U450)</f>
        <v>0</v>
      </c>
      <c r="W450" s="202" t="n">
        <f aca="false">IF(ISERROR(F450/$U450),0,F450/$U450)</f>
        <v>0</v>
      </c>
      <c r="X450" s="202" t="n">
        <f aca="false">IF(ISERROR(G450/$U450),0,G450/$U450)</f>
        <v>0</v>
      </c>
      <c r="Y450" s="202" t="n">
        <f aca="false">IF(ISERROR(H450/$U450),0,H450/$U450)</f>
        <v>0</v>
      </c>
      <c r="Z450" s="202" t="n">
        <f aca="false">IF(ISERROR(I450/$U450),0,I450/$U450)</f>
        <v>0</v>
      </c>
      <c r="AA450" s="202" t="n">
        <f aca="false">IF(ISERROR(J450/$U450),0,J450/$U450)</f>
        <v>0</v>
      </c>
      <c r="AB450" s="199" t="n">
        <f aca="false">SUM(V450:AA450)</f>
        <v>0</v>
      </c>
      <c r="AC450" s="202" t="n">
        <f aca="false">IF(ISERROR(L450/$U450),0,L450/$U450)</f>
        <v>36805.0527764613</v>
      </c>
    </row>
    <row r="451" customFormat="false" ht="12.8" hidden="false" customHeight="false" outlineLevel="0" collapsed="false">
      <c r="A451" s="195" t="s">
        <v>801</v>
      </c>
      <c r="B451" s="116" t="s">
        <v>201</v>
      </c>
      <c r="C451" s="196" t="s">
        <v>905</v>
      </c>
      <c r="D451" s="262" t="s">
        <v>906</v>
      </c>
      <c r="E451" s="198" t="n">
        <v>0</v>
      </c>
      <c r="F451" s="198" t="n">
        <v>0</v>
      </c>
      <c r="G451" s="198" t="n">
        <v>0</v>
      </c>
      <c r="H451" s="198" t="n">
        <v>0</v>
      </c>
      <c r="I451" s="198" t="n">
        <v>0</v>
      </c>
      <c r="J451" s="198" t="n">
        <v>0</v>
      </c>
      <c r="K451" s="199" t="n">
        <f aca="false">SUM(E451:J451)</f>
        <v>0</v>
      </c>
      <c r="L451" s="198" t="n">
        <v>459100</v>
      </c>
      <c r="M451" s="29"/>
      <c r="P451" s="223" t="n">
        <f aca="false">K451/$K$23</f>
        <v>0</v>
      </c>
      <c r="Q451" s="224" t="n">
        <f aca="false">RANK(P451,$P$392:$P$471)</f>
        <v>17</v>
      </c>
      <c r="R451" s="225" t="n">
        <f aca="false">L451/$L$23</f>
        <v>9.64624259459808E-006</v>
      </c>
      <c r="S451" s="224" t="n">
        <f aca="false">RANK(R451,$R$392:$R$471)</f>
        <v>34</v>
      </c>
      <c r="U451" s="263" t="n">
        <f aca="false">VLOOKUP(D451,DVactu!$A$2:$D$198,4,0)</f>
        <v>14.1339393987664</v>
      </c>
      <c r="V451" s="202" t="n">
        <f aca="false">IF(ISERROR(E451/$U451),0,E451/$U451)</f>
        <v>0</v>
      </c>
      <c r="W451" s="202" t="n">
        <f aca="false">IF(ISERROR(F451/$U451),0,F451/$U451)</f>
        <v>0</v>
      </c>
      <c r="X451" s="202" t="n">
        <f aca="false">IF(ISERROR(G451/$U451),0,G451/$U451)</f>
        <v>0</v>
      </c>
      <c r="Y451" s="202" t="n">
        <f aca="false">IF(ISERROR(H451/$U451),0,H451/$U451)</f>
        <v>0</v>
      </c>
      <c r="Z451" s="202" t="n">
        <f aca="false">IF(ISERROR(I451/$U451),0,I451/$U451)</f>
        <v>0</v>
      </c>
      <c r="AA451" s="202" t="n">
        <f aca="false">IF(ISERROR(J451/$U451),0,J451/$U451)</f>
        <v>0</v>
      </c>
      <c r="AB451" s="199" t="n">
        <f aca="false">SUM(V451:AA451)</f>
        <v>0</v>
      </c>
      <c r="AC451" s="202" t="n">
        <f aca="false">IF(ISERROR(L451/$U451),0,L451/$U451)</f>
        <v>32482.0976691091</v>
      </c>
    </row>
    <row r="452" customFormat="false" ht="19.4" hidden="false" customHeight="false" outlineLevel="0" collapsed="false">
      <c r="A452" s="195" t="s">
        <v>801</v>
      </c>
      <c r="B452" s="116" t="s">
        <v>201</v>
      </c>
      <c r="C452" s="196" t="s">
        <v>907</v>
      </c>
      <c r="D452" s="262" t="s">
        <v>908</v>
      </c>
      <c r="E452" s="198" t="n">
        <v>0</v>
      </c>
      <c r="F452" s="198" t="n">
        <v>0</v>
      </c>
      <c r="G452" s="198" t="n">
        <v>0</v>
      </c>
      <c r="H452" s="198" t="n">
        <v>0</v>
      </c>
      <c r="I452" s="198" t="n">
        <v>0</v>
      </c>
      <c r="J452" s="198" t="n">
        <v>0</v>
      </c>
      <c r="K452" s="199"/>
      <c r="L452" s="198" t="n">
        <v>0</v>
      </c>
      <c r="M452" s="29"/>
      <c r="P452" s="223" t="n">
        <f aca="false">K452/$K$23</f>
        <v>0</v>
      </c>
      <c r="Q452" s="224" t="n">
        <f aca="false">RANK(P452,$P$392:$P$471)</f>
        <v>17</v>
      </c>
      <c r="R452" s="225" t="n">
        <f aca="false">L452/$L$23</f>
        <v>0</v>
      </c>
      <c r="S452" s="224" t="n">
        <f aca="false">RANK(R452,$R$392:$R$471)</f>
        <v>42</v>
      </c>
      <c r="U452" s="263" t="e">
        <f aca="false">VLOOKUP(D452,DVactu!$A$2:$D$198,4,0)</f>
        <v>#N/A</v>
      </c>
      <c r="V452" s="202" t="n">
        <f aca="false">IF(ISERROR(E452/$U452),0,E452/$U452)</f>
        <v>0</v>
      </c>
      <c r="W452" s="202" t="n">
        <f aca="false">IF(ISERROR(F452/$U452),0,F452/$U452)</f>
        <v>0</v>
      </c>
      <c r="X452" s="202" t="n">
        <f aca="false">IF(ISERROR(G452/$U452),0,G452/$U452)</f>
        <v>0</v>
      </c>
      <c r="Y452" s="202" t="n">
        <f aca="false">IF(ISERROR(H452/$U452),0,H452/$U452)</f>
        <v>0</v>
      </c>
      <c r="Z452" s="202" t="n">
        <f aca="false">IF(ISERROR(I452/$U452),0,I452/$U452)</f>
        <v>0</v>
      </c>
      <c r="AA452" s="202" t="n">
        <f aca="false">IF(ISERROR(J452/$U452),0,J452/$U452)</f>
        <v>0</v>
      </c>
      <c r="AB452" s="199"/>
      <c r="AC452" s="202" t="n">
        <f aca="false">IF(ISERROR(L452/$U452),0,L452/$U452)</f>
        <v>0</v>
      </c>
    </row>
    <row r="453" customFormat="false" ht="19.4" hidden="false" customHeight="false" outlineLevel="0" collapsed="false">
      <c r="A453" s="195" t="s">
        <v>801</v>
      </c>
      <c r="B453" s="116" t="s">
        <v>201</v>
      </c>
      <c r="C453" s="196" t="s">
        <v>909</v>
      </c>
      <c r="D453" s="262" t="s">
        <v>910</v>
      </c>
      <c r="E453" s="198" t="n">
        <v>0</v>
      </c>
      <c r="F453" s="198" t="n">
        <v>0</v>
      </c>
      <c r="G453" s="198" t="n">
        <v>0</v>
      </c>
      <c r="H453" s="198" t="n">
        <v>0</v>
      </c>
      <c r="I453" s="198" t="n">
        <v>0</v>
      </c>
      <c r="J453" s="198" t="n">
        <v>0</v>
      </c>
      <c r="K453" s="199"/>
      <c r="L453" s="198" t="n">
        <v>0</v>
      </c>
      <c r="M453" s="29"/>
      <c r="P453" s="223" t="n">
        <f aca="false">K453/$K$23</f>
        <v>0</v>
      </c>
      <c r="Q453" s="224" t="n">
        <f aca="false">RANK(P453,$P$392:$P$471)</f>
        <v>17</v>
      </c>
      <c r="R453" s="225" t="n">
        <f aca="false">L453/$L$23</f>
        <v>0</v>
      </c>
      <c r="S453" s="224" t="n">
        <f aca="false">RANK(R453,$R$392:$R$471)</f>
        <v>42</v>
      </c>
      <c r="U453" s="263" t="e">
        <f aca="false">VLOOKUP(D453,DVactu!$A$2:$D$198,4,0)</f>
        <v>#N/A</v>
      </c>
      <c r="V453" s="202" t="n">
        <f aca="false">IF(ISERROR(E453/$U453),0,E453/$U453)</f>
        <v>0</v>
      </c>
      <c r="W453" s="202" t="n">
        <f aca="false">IF(ISERROR(F453/$U453),0,F453/$U453)</f>
        <v>0</v>
      </c>
      <c r="X453" s="202" t="n">
        <f aca="false">IF(ISERROR(G453/$U453),0,G453/$U453)</f>
        <v>0</v>
      </c>
      <c r="Y453" s="202" t="n">
        <f aca="false">IF(ISERROR(H453/$U453),0,H453/$U453)</f>
        <v>0</v>
      </c>
      <c r="Z453" s="202" t="n">
        <f aca="false">IF(ISERROR(I453/$U453),0,I453/$U453)</f>
        <v>0</v>
      </c>
      <c r="AA453" s="202" t="n">
        <f aca="false">IF(ISERROR(J453/$U453),0,J453/$U453)</f>
        <v>0</v>
      </c>
      <c r="AB453" s="199"/>
      <c r="AC453" s="202" t="n">
        <f aca="false">IF(ISERROR(L453/$U453),0,L453/$U453)</f>
        <v>0</v>
      </c>
    </row>
    <row r="454" customFormat="false" ht="19.4" hidden="false" customHeight="false" outlineLevel="0" collapsed="false">
      <c r="A454" s="195" t="s">
        <v>801</v>
      </c>
      <c r="B454" s="116" t="s">
        <v>201</v>
      </c>
      <c r="C454" s="196" t="s">
        <v>716</v>
      </c>
      <c r="D454" s="262" t="s">
        <v>911</v>
      </c>
      <c r="E454" s="198" t="n">
        <v>0</v>
      </c>
      <c r="F454" s="198" t="n">
        <v>0</v>
      </c>
      <c r="G454" s="198" t="n">
        <v>0</v>
      </c>
      <c r="H454" s="198" t="n">
        <v>0</v>
      </c>
      <c r="I454" s="198" t="n">
        <v>0</v>
      </c>
      <c r="J454" s="198" t="n">
        <v>0</v>
      </c>
      <c r="K454" s="199"/>
      <c r="L454" s="198" t="n">
        <v>0</v>
      </c>
      <c r="M454" s="29"/>
      <c r="P454" s="223"/>
      <c r="Q454" s="224"/>
      <c r="R454" s="225"/>
      <c r="S454" s="224"/>
      <c r="U454" s="263"/>
      <c r="V454" s="202"/>
      <c r="W454" s="202"/>
      <c r="X454" s="202"/>
      <c r="Y454" s="202"/>
      <c r="Z454" s="202"/>
      <c r="AA454" s="202"/>
      <c r="AB454" s="199"/>
      <c r="AC454" s="202"/>
    </row>
    <row r="455" customFormat="false" ht="12.8" hidden="false" customHeight="false" outlineLevel="0" collapsed="false">
      <c r="A455" s="195" t="s">
        <v>801</v>
      </c>
      <c r="B455" s="116" t="s">
        <v>201</v>
      </c>
      <c r="C455" s="196" t="s">
        <v>912</v>
      </c>
      <c r="D455" s="262" t="s">
        <v>913</v>
      </c>
      <c r="E455" s="198" t="n">
        <v>0</v>
      </c>
      <c r="F455" s="198" t="n">
        <v>0</v>
      </c>
      <c r="G455" s="198" t="n">
        <v>0</v>
      </c>
      <c r="H455" s="198" t="n">
        <v>0</v>
      </c>
      <c r="I455" s="198" t="n">
        <v>0</v>
      </c>
      <c r="J455" s="198" t="n">
        <v>0</v>
      </c>
      <c r="K455" s="199"/>
      <c r="L455" s="198" t="n">
        <v>0</v>
      </c>
      <c r="M455" s="29"/>
      <c r="P455" s="223"/>
      <c r="Q455" s="224"/>
      <c r="R455" s="225"/>
      <c r="S455" s="224"/>
      <c r="U455" s="263"/>
      <c r="V455" s="202"/>
      <c r="W455" s="202"/>
      <c r="X455" s="202"/>
      <c r="Y455" s="202"/>
      <c r="Z455" s="202"/>
      <c r="AA455" s="202"/>
      <c r="AB455" s="199"/>
      <c r="AC455" s="202"/>
    </row>
    <row r="456" customFormat="false" ht="12.8" hidden="false" customHeight="false" outlineLevel="0" collapsed="false">
      <c r="A456" s="195" t="s">
        <v>801</v>
      </c>
      <c r="B456" s="116" t="s">
        <v>201</v>
      </c>
      <c r="C456" s="196" t="s">
        <v>202</v>
      </c>
      <c r="D456" s="262" t="s">
        <v>914</v>
      </c>
      <c r="E456" s="198" t="n">
        <v>0</v>
      </c>
      <c r="F456" s="198" t="n">
        <v>0</v>
      </c>
      <c r="G456" s="198" t="n">
        <v>0</v>
      </c>
      <c r="H456" s="198" t="n">
        <v>0</v>
      </c>
      <c r="I456" s="198" t="n">
        <v>0</v>
      </c>
      <c r="J456" s="198" t="n">
        <v>0</v>
      </c>
      <c r="K456" s="199" t="n">
        <f aca="false">SUM(E456:J456)</f>
        <v>0</v>
      </c>
      <c r="L456" s="198" t="n">
        <v>1080000</v>
      </c>
      <c r="M456" s="29"/>
      <c r="P456" s="223" t="n">
        <f aca="false">K456/$K$23</f>
        <v>0</v>
      </c>
      <c r="Q456" s="224" t="n">
        <f aca="false">RANK(P456,$P$392:$P$471)</f>
        <v>17</v>
      </c>
      <c r="R456" s="225" t="n">
        <f aca="false">L456/$L$23</f>
        <v>2.26920975869439E-005</v>
      </c>
      <c r="S456" s="224" t="n">
        <f aca="false">RANK(R456,$R$392:$R$471)</f>
        <v>33</v>
      </c>
      <c r="U456" s="263" t="e">
        <f aca="false">VLOOKUP(D456,DVactu!$A$2:$D$198,4,0)</f>
        <v>#N/A</v>
      </c>
      <c r="V456" s="202" t="n">
        <f aca="false">IF(ISERROR(E456/$U456),0,E456/$U456)</f>
        <v>0</v>
      </c>
      <c r="W456" s="202" t="n">
        <f aca="false">IF(ISERROR(F456/$U456),0,F456/$U456)</f>
        <v>0</v>
      </c>
      <c r="X456" s="202" t="n">
        <f aca="false">IF(ISERROR(G456/$U456),0,G456/$U456)</f>
        <v>0</v>
      </c>
      <c r="Y456" s="202" t="n">
        <f aca="false">IF(ISERROR(H456/$U456),0,H456/$U456)</f>
        <v>0</v>
      </c>
      <c r="Z456" s="202" t="n">
        <f aca="false">IF(ISERROR(I456/$U456),0,I456/$U456)</f>
        <v>0</v>
      </c>
      <c r="AA456" s="202" t="n">
        <f aca="false">IF(ISERROR(J456/$U456),0,J456/$U456)</f>
        <v>0</v>
      </c>
      <c r="AB456" s="199" t="n">
        <f aca="false">SUM(V456:AA456)</f>
        <v>0</v>
      </c>
      <c r="AC456" s="202" t="n">
        <f aca="false">IF(ISERROR(L456/$U456),0,L456/$U456)</f>
        <v>0</v>
      </c>
    </row>
    <row r="457" customFormat="false" ht="19.4" hidden="false" customHeight="false" outlineLevel="0" collapsed="false">
      <c r="A457" s="195" t="s">
        <v>801</v>
      </c>
      <c r="B457" s="116" t="s">
        <v>201</v>
      </c>
      <c r="C457" s="196" t="s">
        <v>915</v>
      </c>
      <c r="D457" s="262" t="s">
        <v>916</v>
      </c>
      <c r="E457" s="198" t="n">
        <v>0</v>
      </c>
      <c r="F457" s="198" t="n">
        <v>0</v>
      </c>
      <c r="G457" s="198" t="n">
        <v>0</v>
      </c>
      <c r="H457" s="198" t="n">
        <v>0</v>
      </c>
      <c r="I457" s="198" t="n">
        <v>0</v>
      </c>
      <c r="J457" s="198" t="n">
        <v>0</v>
      </c>
      <c r="K457" s="199" t="n">
        <f aca="false">SUM(E457:J457)</f>
        <v>0</v>
      </c>
      <c r="L457" s="198" t="n">
        <v>0</v>
      </c>
      <c r="M457" s="29"/>
      <c r="P457" s="223" t="n">
        <f aca="false">K457/$K$23</f>
        <v>0</v>
      </c>
      <c r="Q457" s="224" t="n">
        <f aca="false">RANK(P457,$P$392:$P$471)</f>
        <v>17</v>
      </c>
      <c r="R457" s="225" t="n">
        <f aca="false">L457/$L$23</f>
        <v>0</v>
      </c>
      <c r="S457" s="224" t="n">
        <f aca="false">RANK(R457,$R$392:$R$471)</f>
        <v>42</v>
      </c>
      <c r="U457" s="263" t="e">
        <f aca="false">VLOOKUP(D457,DVactu!$A$2:$D$198,4,0)</f>
        <v>#N/A</v>
      </c>
      <c r="V457" s="202" t="n">
        <f aca="false">IF(ISERROR(E457/$U457),0,E457/$U457)</f>
        <v>0</v>
      </c>
      <c r="W457" s="202" t="n">
        <f aca="false">IF(ISERROR(F457/$U457),0,F457/$U457)</f>
        <v>0</v>
      </c>
      <c r="X457" s="202" t="n">
        <f aca="false">IF(ISERROR(G457/$U457),0,G457/$U457)</f>
        <v>0</v>
      </c>
      <c r="Y457" s="202" t="n">
        <f aca="false">IF(ISERROR(H457/$U457),0,H457/$U457)</f>
        <v>0</v>
      </c>
      <c r="Z457" s="202" t="n">
        <f aca="false">IF(ISERROR(I457/$U457),0,I457/$U457)</f>
        <v>0</v>
      </c>
      <c r="AA457" s="202" t="n">
        <f aca="false">IF(ISERROR(J457/$U457),0,J457/$U457)</f>
        <v>0</v>
      </c>
      <c r="AB457" s="199" t="n">
        <f aca="false">SUM(V457:AA457)</f>
        <v>0</v>
      </c>
      <c r="AC457" s="202" t="n">
        <f aca="false">IF(ISERROR(L457/$U457),0,L457/$U457)</f>
        <v>0</v>
      </c>
    </row>
    <row r="458" customFormat="false" ht="19.4" hidden="false" customHeight="false" outlineLevel="0" collapsed="false">
      <c r="A458" s="195" t="s">
        <v>801</v>
      </c>
      <c r="B458" s="116" t="s">
        <v>201</v>
      </c>
      <c r="C458" s="196" t="s">
        <v>917</v>
      </c>
      <c r="D458" s="262" t="s">
        <v>918</v>
      </c>
      <c r="E458" s="198" t="n">
        <v>0</v>
      </c>
      <c r="F458" s="198" t="n">
        <v>0</v>
      </c>
      <c r="G458" s="198" t="n">
        <v>0</v>
      </c>
      <c r="H458" s="198" t="n">
        <v>0</v>
      </c>
      <c r="I458" s="198" t="n">
        <v>0</v>
      </c>
      <c r="J458" s="198" t="n">
        <v>0</v>
      </c>
      <c r="K458" s="199" t="n">
        <f aca="false">SUM(E458:J458)</f>
        <v>0</v>
      </c>
      <c r="L458" s="198" t="n">
        <v>0</v>
      </c>
      <c r="M458" s="29"/>
      <c r="P458" s="223" t="n">
        <f aca="false">K458/$K$23</f>
        <v>0</v>
      </c>
      <c r="Q458" s="224" t="n">
        <f aca="false">RANK(P458,$P$392:$P$471)</f>
        <v>17</v>
      </c>
      <c r="R458" s="225" t="n">
        <f aca="false">L458/$L$23</f>
        <v>0</v>
      </c>
      <c r="S458" s="224" t="n">
        <f aca="false">RANK(R458,$R$392:$R$471)</f>
        <v>42</v>
      </c>
      <c r="U458" s="263" t="e">
        <f aca="false">VLOOKUP(D458,DVactu!$A$2:$D$198,4,0)</f>
        <v>#N/A</v>
      </c>
      <c r="V458" s="202" t="n">
        <f aca="false">IF(ISERROR(E458/$U458),0,E458/$U458)</f>
        <v>0</v>
      </c>
      <c r="W458" s="202" t="n">
        <f aca="false">IF(ISERROR(F458/$U458),0,F458/$U458)</f>
        <v>0</v>
      </c>
      <c r="X458" s="202" t="n">
        <f aca="false">IF(ISERROR(G458/$U458),0,G458/$U458)</f>
        <v>0</v>
      </c>
      <c r="Y458" s="202" t="n">
        <f aca="false">IF(ISERROR(H458/$U458),0,H458/$U458)</f>
        <v>0</v>
      </c>
      <c r="Z458" s="202" t="n">
        <f aca="false">IF(ISERROR(I458/$U458),0,I458/$U458)</f>
        <v>0</v>
      </c>
      <c r="AA458" s="202" t="n">
        <f aca="false">IF(ISERROR(J458/$U458),0,J458/$U458)</f>
        <v>0</v>
      </c>
      <c r="AB458" s="199" t="n">
        <f aca="false">SUM(V458:AA458)</f>
        <v>0</v>
      </c>
      <c r="AC458" s="202" t="n">
        <f aca="false">IF(ISERROR(L458/$U458),0,L458/$U458)</f>
        <v>0</v>
      </c>
    </row>
    <row r="459" customFormat="false" ht="19.4" hidden="false" customHeight="false" outlineLevel="0" collapsed="false">
      <c r="A459" s="195" t="s">
        <v>801</v>
      </c>
      <c r="B459" s="116" t="s">
        <v>201</v>
      </c>
      <c r="C459" s="196" t="s">
        <v>919</v>
      </c>
      <c r="D459" s="262" t="s">
        <v>920</v>
      </c>
      <c r="E459" s="198" t="n">
        <v>0</v>
      </c>
      <c r="F459" s="198" t="n">
        <v>0</v>
      </c>
      <c r="G459" s="198" t="n">
        <v>0</v>
      </c>
      <c r="H459" s="198" t="n">
        <v>0</v>
      </c>
      <c r="I459" s="198" t="n">
        <v>0</v>
      </c>
      <c r="J459" s="198" t="n">
        <v>0</v>
      </c>
      <c r="K459" s="199" t="n">
        <f aca="false">SUM(E459:J459)</f>
        <v>0</v>
      </c>
      <c r="L459" s="198" t="n">
        <v>0</v>
      </c>
      <c r="M459" s="29"/>
      <c r="P459" s="223" t="n">
        <f aca="false">K459/$K$23</f>
        <v>0</v>
      </c>
      <c r="Q459" s="224" t="n">
        <f aca="false">RANK(P459,$P$392:$P$471)</f>
        <v>17</v>
      </c>
      <c r="R459" s="225" t="n">
        <f aca="false">L459/$L$23</f>
        <v>0</v>
      </c>
      <c r="S459" s="224" t="n">
        <f aca="false">RANK(R459,$R$392:$R$471)</f>
        <v>42</v>
      </c>
      <c r="U459" s="263" t="e">
        <f aca="false">VLOOKUP(D459,DVactu!$A$2:$D$198,4,0)</f>
        <v>#N/A</v>
      </c>
      <c r="V459" s="202" t="n">
        <f aca="false">IF(ISERROR(E459/$U459),0,E459/$U459)</f>
        <v>0</v>
      </c>
      <c r="W459" s="202" t="n">
        <f aca="false">IF(ISERROR(F459/$U459),0,F459/$U459)</f>
        <v>0</v>
      </c>
      <c r="X459" s="202" t="n">
        <f aca="false">IF(ISERROR(G459/$U459),0,G459/$U459)</f>
        <v>0</v>
      </c>
      <c r="Y459" s="202" t="n">
        <f aca="false">IF(ISERROR(H459/$U459),0,H459/$U459)</f>
        <v>0</v>
      </c>
      <c r="Z459" s="202" t="n">
        <f aca="false">IF(ISERROR(I459/$U459),0,I459/$U459)</f>
        <v>0</v>
      </c>
      <c r="AA459" s="202" t="n">
        <f aca="false">IF(ISERROR(J459/$U459),0,J459/$U459)</f>
        <v>0</v>
      </c>
      <c r="AB459" s="199" t="n">
        <f aca="false">SUM(V459:AA459)</f>
        <v>0</v>
      </c>
      <c r="AC459" s="202" t="n">
        <f aca="false">IF(ISERROR(L459/$U459),0,L459/$U459)</f>
        <v>0</v>
      </c>
    </row>
    <row r="460" customFormat="false" ht="19.4" hidden="false" customHeight="false" outlineLevel="0" collapsed="false">
      <c r="A460" s="195" t="s">
        <v>801</v>
      </c>
      <c r="B460" s="116" t="s">
        <v>201</v>
      </c>
      <c r="C460" s="196" t="s">
        <v>921</v>
      </c>
      <c r="D460" s="262" t="s">
        <v>922</v>
      </c>
      <c r="E460" s="198" t="n">
        <v>0</v>
      </c>
      <c r="F460" s="198" t="n">
        <v>0</v>
      </c>
      <c r="G460" s="198" t="n">
        <v>0</v>
      </c>
      <c r="H460" s="198" t="n">
        <v>0</v>
      </c>
      <c r="I460" s="198" t="n">
        <v>0</v>
      </c>
      <c r="J460" s="198" t="n">
        <v>0</v>
      </c>
      <c r="K460" s="199" t="n">
        <f aca="false">SUM(E460:J460)</f>
        <v>0</v>
      </c>
      <c r="L460" s="198" t="n">
        <v>0</v>
      </c>
      <c r="M460" s="29"/>
      <c r="P460" s="223" t="n">
        <f aca="false">K460/$K$23</f>
        <v>0</v>
      </c>
      <c r="Q460" s="224" t="n">
        <f aca="false">RANK(P460,$P$392:$P$471)</f>
        <v>17</v>
      </c>
      <c r="R460" s="225" t="n">
        <f aca="false">L460/$L$23</f>
        <v>0</v>
      </c>
      <c r="S460" s="224" t="n">
        <f aca="false">RANK(R460,$R$392:$R$471)</f>
        <v>42</v>
      </c>
      <c r="U460" s="263" t="e">
        <f aca="false">VLOOKUP(D460,DVactu!$A$2:$D$198,4,0)</f>
        <v>#N/A</v>
      </c>
      <c r="V460" s="202" t="n">
        <f aca="false">IF(ISERROR(E460/$U460),0,E460/$U460)</f>
        <v>0</v>
      </c>
      <c r="W460" s="202" t="n">
        <f aca="false">IF(ISERROR(F460/$U460),0,F460/$U460)</f>
        <v>0</v>
      </c>
      <c r="X460" s="202" t="n">
        <f aca="false">IF(ISERROR(G460/$U460),0,G460/$U460)</f>
        <v>0</v>
      </c>
      <c r="Y460" s="202" t="n">
        <f aca="false">IF(ISERROR(H460/$U460),0,H460/$U460)</f>
        <v>0</v>
      </c>
      <c r="Z460" s="202" t="n">
        <f aca="false">IF(ISERROR(I460/$U460),0,I460/$U460)</f>
        <v>0</v>
      </c>
      <c r="AA460" s="202" t="n">
        <f aca="false">IF(ISERROR(J460/$U460),0,J460/$U460)</f>
        <v>0</v>
      </c>
      <c r="AB460" s="199" t="n">
        <f aca="false">SUM(V460:AA460)</f>
        <v>0</v>
      </c>
      <c r="AC460" s="202" t="n">
        <f aca="false">IF(ISERROR(L460/$U460),0,L460/$U460)</f>
        <v>0</v>
      </c>
    </row>
    <row r="461" customFormat="false" ht="12.8" hidden="false" customHeight="false" outlineLevel="0" collapsed="false">
      <c r="A461" s="195" t="s">
        <v>801</v>
      </c>
      <c r="B461" s="116" t="s">
        <v>201</v>
      </c>
      <c r="C461" s="196" t="s">
        <v>923</v>
      </c>
      <c r="D461" s="262" t="s">
        <v>924</v>
      </c>
      <c r="E461" s="198" t="n">
        <v>0</v>
      </c>
      <c r="F461" s="198" t="n">
        <v>0</v>
      </c>
      <c r="G461" s="198" t="n">
        <v>0</v>
      </c>
      <c r="H461" s="198" t="n">
        <v>0</v>
      </c>
      <c r="I461" s="198" t="n">
        <v>0</v>
      </c>
      <c r="J461" s="198" t="n">
        <v>0</v>
      </c>
      <c r="K461" s="199" t="n">
        <f aca="false">SUM(E461:J461)</f>
        <v>0</v>
      </c>
      <c r="L461" s="198" t="n">
        <v>0</v>
      </c>
      <c r="M461" s="29"/>
      <c r="P461" s="223" t="n">
        <f aca="false">K461/$K$23</f>
        <v>0</v>
      </c>
      <c r="Q461" s="224" t="n">
        <f aca="false">RANK(P461,$P$392:$P$471)</f>
        <v>17</v>
      </c>
      <c r="R461" s="225" t="n">
        <f aca="false">L461/$L$23</f>
        <v>0</v>
      </c>
      <c r="S461" s="224" t="n">
        <f aca="false">RANK(R461,$R$392:$R$471)</f>
        <v>42</v>
      </c>
      <c r="U461" s="263" t="e">
        <f aca="false">VLOOKUP(D461,DVactu!$A$2:$D$198,4,0)</f>
        <v>#N/A</v>
      </c>
      <c r="V461" s="202" t="n">
        <f aca="false">IF(ISERROR(E461/$U461),0,E461/$U461)</f>
        <v>0</v>
      </c>
      <c r="W461" s="202" t="n">
        <f aca="false">IF(ISERROR(F461/$U461),0,F461/$U461)</f>
        <v>0</v>
      </c>
      <c r="X461" s="202" t="n">
        <f aca="false">IF(ISERROR(G461/$U461),0,G461/$U461)</f>
        <v>0</v>
      </c>
      <c r="Y461" s="202" t="n">
        <f aca="false">IF(ISERROR(H461/$U461),0,H461/$U461)</f>
        <v>0</v>
      </c>
      <c r="Z461" s="202" t="n">
        <f aca="false">IF(ISERROR(I461/$U461),0,I461/$U461)</f>
        <v>0</v>
      </c>
      <c r="AA461" s="202" t="n">
        <f aca="false">IF(ISERROR(J461/$U461),0,J461/$U461)</f>
        <v>0</v>
      </c>
      <c r="AB461" s="199" t="n">
        <f aca="false">SUM(V461:AA461)</f>
        <v>0</v>
      </c>
      <c r="AC461" s="202" t="n">
        <f aca="false">IF(ISERROR(L461/$U461),0,L461/$U461)</f>
        <v>0</v>
      </c>
    </row>
    <row r="462" customFormat="false" ht="12.8" hidden="false" customHeight="false" outlineLevel="0" collapsed="false">
      <c r="A462" s="195" t="s">
        <v>801</v>
      </c>
      <c r="B462" s="116" t="s">
        <v>201</v>
      </c>
      <c r="C462" s="196" t="s">
        <v>925</v>
      </c>
      <c r="D462" s="262" t="s">
        <v>926</v>
      </c>
      <c r="E462" s="198" t="n">
        <v>0</v>
      </c>
      <c r="F462" s="198" t="n">
        <v>0</v>
      </c>
      <c r="G462" s="198" t="n">
        <v>0</v>
      </c>
      <c r="H462" s="198" t="n">
        <v>0</v>
      </c>
      <c r="I462" s="198" t="n">
        <v>0</v>
      </c>
      <c r="J462" s="198" t="n">
        <v>0</v>
      </c>
      <c r="K462" s="199" t="n">
        <f aca="false">SUM(E462:J462)</f>
        <v>0</v>
      </c>
      <c r="L462" s="198" t="n">
        <v>0</v>
      </c>
      <c r="M462" s="29"/>
      <c r="P462" s="223" t="n">
        <f aca="false">K462/$K$23</f>
        <v>0</v>
      </c>
      <c r="Q462" s="224" t="n">
        <f aca="false">RANK(P462,$P$392:$P$471)</f>
        <v>17</v>
      </c>
      <c r="R462" s="225" t="n">
        <f aca="false">L462/$L$23</f>
        <v>0</v>
      </c>
      <c r="S462" s="224" t="n">
        <f aca="false">RANK(R462,$R$392:$R$471)</f>
        <v>42</v>
      </c>
      <c r="U462" s="263" t="e">
        <f aca="false">VLOOKUP(D462,DVactu!$A$2:$D$198,4,0)</f>
        <v>#N/A</v>
      </c>
      <c r="V462" s="202" t="n">
        <f aca="false">IF(ISERROR(E462/$U462),0,E462/$U462)</f>
        <v>0</v>
      </c>
      <c r="W462" s="202" t="n">
        <f aca="false">IF(ISERROR(F462/$U462),0,F462/$U462)</f>
        <v>0</v>
      </c>
      <c r="X462" s="202" t="n">
        <f aca="false">IF(ISERROR(G462/$U462),0,G462/$U462)</f>
        <v>0</v>
      </c>
      <c r="Y462" s="202" t="n">
        <f aca="false">IF(ISERROR(H462/$U462),0,H462/$U462)</f>
        <v>0</v>
      </c>
      <c r="Z462" s="202" t="n">
        <f aca="false">IF(ISERROR(I462/$U462),0,I462/$U462)</f>
        <v>0</v>
      </c>
      <c r="AA462" s="202" t="n">
        <f aca="false">IF(ISERROR(J462/$U462),0,J462/$U462)</f>
        <v>0</v>
      </c>
      <c r="AB462" s="199" t="n">
        <f aca="false">SUM(V462:AA462)</f>
        <v>0</v>
      </c>
      <c r="AC462" s="202" t="n">
        <f aca="false">IF(ISERROR(L462/$U462),0,L462/$U462)</f>
        <v>0</v>
      </c>
    </row>
    <row r="463" customFormat="false" ht="19.4" hidden="false" customHeight="false" outlineLevel="0" collapsed="false">
      <c r="A463" s="195" t="s">
        <v>801</v>
      </c>
      <c r="B463" s="116" t="s">
        <v>201</v>
      </c>
      <c r="C463" s="196" t="s">
        <v>927</v>
      </c>
      <c r="D463" s="262" t="s">
        <v>928</v>
      </c>
      <c r="E463" s="198" t="n">
        <v>0</v>
      </c>
      <c r="F463" s="198" t="n">
        <v>0</v>
      </c>
      <c r="G463" s="198" t="n">
        <v>0</v>
      </c>
      <c r="H463" s="198" t="n">
        <v>0</v>
      </c>
      <c r="I463" s="198" t="n">
        <v>0</v>
      </c>
      <c r="J463" s="198" t="n">
        <v>0</v>
      </c>
      <c r="K463" s="199" t="n">
        <f aca="false">SUM(E463:J463)</f>
        <v>0</v>
      </c>
      <c r="L463" s="198" t="n">
        <v>6264540</v>
      </c>
      <c r="M463" s="29"/>
      <c r="P463" s="223" t="n">
        <f aca="false">K463/$K$23</f>
        <v>0</v>
      </c>
      <c r="Q463" s="224" t="n">
        <f aca="false">RANK(P463,$P$392:$P$471)</f>
        <v>17</v>
      </c>
      <c r="R463" s="225" t="n">
        <f aca="false">L463/$L$23</f>
        <v>0.000131625512053068</v>
      </c>
      <c r="S463" s="224" t="n">
        <f aca="false">RANK(R463,$R$392:$R$471)</f>
        <v>28</v>
      </c>
      <c r="U463" s="263" t="e">
        <f aca="false">VLOOKUP(D463,DVactu!$A$2:$D$198,4,0)</f>
        <v>#N/A</v>
      </c>
      <c r="V463" s="202" t="n">
        <f aca="false">IF(ISERROR(E463/$U463),0,E463/$U463)</f>
        <v>0</v>
      </c>
      <c r="W463" s="202" t="n">
        <f aca="false">IF(ISERROR(F463/$U463),0,F463/$U463)</f>
        <v>0</v>
      </c>
      <c r="X463" s="202" t="n">
        <f aca="false">IF(ISERROR(G463/$U463),0,G463/$U463)</f>
        <v>0</v>
      </c>
      <c r="Y463" s="202" t="n">
        <f aca="false">IF(ISERROR(H463/$U463),0,H463/$U463)</f>
        <v>0</v>
      </c>
      <c r="Z463" s="202" t="n">
        <f aca="false">IF(ISERROR(I463/$U463),0,I463/$U463)</f>
        <v>0</v>
      </c>
      <c r="AA463" s="202" t="n">
        <f aca="false">IF(ISERROR(J463/$U463),0,J463/$U463)</f>
        <v>0</v>
      </c>
      <c r="AB463" s="199" t="n">
        <f aca="false">SUM(V463:AA463)</f>
        <v>0</v>
      </c>
      <c r="AC463" s="202" t="n">
        <f aca="false">IF(ISERROR(L463/$U463),0,L463/$U463)</f>
        <v>0</v>
      </c>
    </row>
    <row r="464" customFormat="false" ht="12.8" hidden="false" customHeight="false" outlineLevel="0" collapsed="false">
      <c r="A464" s="195" t="s">
        <v>801</v>
      </c>
      <c r="B464" s="116" t="s">
        <v>201</v>
      </c>
      <c r="C464" s="196" t="s">
        <v>929</v>
      </c>
      <c r="D464" s="262" t="s">
        <v>930</v>
      </c>
      <c r="E464" s="198" t="n">
        <v>0</v>
      </c>
      <c r="F464" s="198" t="n">
        <v>0</v>
      </c>
      <c r="G464" s="198" t="n">
        <v>0</v>
      </c>
      <c r="H464" s="198" t="n">
        <v>0</v>
      </c>
      <c r="I464" s="198" t="n">
        <v>0</v>
      </c>
      <c r="J464" s="198" t="n">
        <v>0</v>
      </c>
      <c r="K464" s="199" t="n">
        <f aca="false">SUM(E464:J464)</f>
        <v>0</v>
      </c>
      <c r="L464" s="198" t="n">
        <v>0</v>
      </c>
      <c r="M464" s="29"/>
      <c r="P464" s="223" t="n">
        <f aca="false">K464/$K$23</f>
        <v>0</v>
      </c>
      <c r="Q464" s="224" t="n">
        <f aca="false">RANK(P464,$P$392:$P$471)</f>
        <v>17</v>
      </c>
      <c r="R464" s="225" t="n">
        <f aca="false">L464/$L$23</f>
        <v>0</v>
      </c>
      <c r="S464" s="224" t="n">
        <f aca="false">RANK(R464,$R$392:$R$471)</f>
        <v>42</v>
      </c>
      <c r="U464" s="263" t="e">
        <f aca="false">VLOOKUP(D464,DVactu!$A$2:$D$198,4,0)</f>
        <v>#N/A</v>
      </c>
      <c r="V464" s="202" t="n">
        <f aca="false">IF(ISERROR(E464/$U464),0,E464/$U464)</f>
        <v>0</v>
      </c>
      <c r="W464" s="202" t="n">
        <f aca="false">IF(ISERROR(F464/$U464),0,F464/$U464)</f>
        <v>0</v>
      </c>
      <c r="X464" s="202" t="n">
        <f aca="false">IF(ISERROR(G464/$U464),0,G464/$U464)</f>
        <v>0</v>
      </c>
      <c r="Y464" s="202" t="n">
        <f aca="false">IF(ISERROR(H464/$U464),0,H464/$U464)</f>
        <v>0</v>
      </c>
      <c r="Z464" s="202" t="n">
        <f aca="false">IF(ISERROR(I464/$U464),0,I464/$U464)</f>
        <v>0</v>
      </c>
      <c r="AA464" s="202" t="n">
        <f aca="false">IF(ISERROR(J464/$U464),0,J464/$U464)</f>
        <v>0</v>
      </c>
      <c r="AB464" s="199" t="n">
        <f aca="false">SUM(V464:AA464)</f>
        <v>0</v>
      </c>
      <c r="AC464" s="202" t="n">
        <f aca="false">IF(ISERROR(L464/$U464),0,L464/$U464)</f>
        <v>0</v>
      </c>
    </row>
    <row r="465" customFormat="false" ht="12.8" hidden="false" customHeight="false" outlineLevel="0" collapsed="false">
      <c r="A465" s="195" t="s">
        <v>801</v>
      </c>
      <c r="B465" s="116" t="s">
        <v>201</v>
      </c>
      <c r="C465" s="196" t="s">
        <v>931</v>
      </c>
      <c r="D465" s="262" t="s">
        <v>932</v>
      </c>
      <c r="E465" s="198" t="n">
        <v>0</v>
      </c>
      <c r="F465" s="198" t="n">
        <v>0</v>
      </c>
      <c r="G465" s="198" t="n">
        <v>0</v>
      </c>
      <c r="H465" s="198" t="n">
        <v>0</v>
      </c>
      <c r="I465" s="198" t="n">
        <v>0</v>
      </c>
      <c r="J465" s="198" t="n">
        <v>0</v>
      </c>
      <c r="K465" s="199" t="n">
        <f aca="false">SUM(E465:J465)</f>
        <v>0</v>
      </c>
      <c r="L465" s="198" t="n">
        <v>222800</v>
      </c>
      <c r="M465" s="29"/>
      <c r="P465" s="223" t="n">
        <f aca="false">K465/$K$23</f>
        <v>0</v>
      </c>
      <c r="Q465" s="224" t="n">
        <f aca="false">RANK(P465,$P$392:$P$471)</f>
        <v>17</v>
      </c>
      <c r="R465" s="225" t="n">
        <f aca="false">L465/$L$23</f>
        <v>4.68129568738064E-006</v>
      </c>
      <c r="S465" s="224" t="n">
        <f aca="false">RANK(R465,$R$392:$R$471)</f>
        <v>40</v>
      </c>
      <c r="U465" s="263" t="e">
        <f aca="false">VLOOKUP(D465,DVactu!$A$2:$D$198,4,0)</f>
        <v>#N/A</v>
      </c>
      <c r="V465" s="202" t="n">
        <f aca="false">IF(ISERROR(E465/$U465),0,E465/$U465)</f>
        <v>0</v>
      </c>
      <c r="W465" s="202" t="n">
        <f aca="false">IF(ISERROR(F465/$U465),0,F465/$U465)</f>
        <v>0</v>
      </c>
      <c r="X465" s="202" t="n">
        <f aca="false">IF(ISERROR(G465/$U465),0,G465/$U465)</f>
        <v>0</v>
      </c>
      <c r="Y465" s="202" t="n">
        <f aca="false">IF(ISERROR(H465/$U465),0,H465/$U465)</f>
        <v>0</v>
      </c>
      <c r="Z465" s="202" t="n">
        <f aca="false">IF(ISERROR(I465/$U465),0,I465/$U465)</f>
        <v>0</v>
      </c>
      <c r="AA465" s="202" t="n">
        <f aca="false">IF(ISERROR(J465/$U465),0,J465/$U465)</f>
        <v>0</v>
      </c>
      <c r="AB465" s="199" t="n">
        <f aca="false">SUM(V465:AA465)</f>
        <v>0</v>
      </c>
      <c r="AC465" s="202" t="n">
        <f aca="false">IF(ISERROR(L465/$U465),0,L465/$U465)</f>
        <v>0</v>
      </c>
    </row>
    <row r="466" customFormat="false" ht="19.4" hidden="false" customHeight="false" outlineLevel="0" collapsed="false">
      <c r="A466" s="195" t="s">
        <v>801</v>
      </c>
      <c r="B466" s="116" t="s">
        <v>201</v>
      </c>
      <c r="C466" s="196" t="s">
        <v>933</v>
      </c>
      <c r="D466" s="262" t="s">
        <v>934</v>
      </c>
      <c r="E466" s="198" t="n">
        <v>0</v>
      </c>
      <c r="F466" s="198" t="n">
        <v>0</v>
      </c>
      <c r="G466" s="198" t="n">
        <v>0</v>
      </c>
      <c r="H466" s="198" t="n">
        <v>0</v>
      </c>
      <c r="I466" s="198" t="n">
        <v>0</v>
      </c>
      <c r="J466" s="198" t="n">
        <v>0</v>
      </c>
      <c r="K466" s="199" t="n">
        <f aca="false">SUM(E466:J466)</f>
        <v>0</v>
      </c>
      <c r="L466" s="198" t="n">
        <v>247500</v>
      </c>
      <c r="M466" s="29"/>
      <c r="P466" s="223" t="n">
        <f aca="false">K466/$K$23</f>
        <v>0</v>
      </c>
      <c r="Q466" s="224" t="n">
        <f aca="false">RANK(P466,$P$392:$P$471)</f>
        <v>17</v>
      </c>
      <c r="R466" s="225" t="n">
        <f aca="false">L466/$L$23</f>
        <v>5.20027236367463E-006</v>
      </c>
      <c r="S466" s="224" t="n">
        <f aca="false">RANK(R466,$R$392:$R$471)</f>
        <v>39</v>
      </c>
      <c r="U466" s="263" t="e">
        <f aca="false">VLOOKUP(D466,DVactu!$A$2:$D$198,4,0)</f>
        <v>#N/A</v>
      </c>
      <c r="V466" s="202" t="n">
        <f aca="false">IF(ISERROR(E466/$U466),0,E466/$U466)</f>
        <v>0</v>
      </c>
      <c r="W466" s="202" t="n">
        <f aca="false">IF(ISERROR(F466/$U466),0,F466/$U466)</f>
        <v>0</v>
      </c>
      <c r="X466" s="202" t="n">
        <f aca="false">IF(ISERROR(G466/$U466),0,G466/$U466)</f>
        <v>0</v>
      </c>
      <c r="Y466" s="202" t="n">
        <f aca="false">IF(ISERROR(H466/$U466),0,H466/$U466)</f>
        <v>0</v>
      </c>
      <c r="Z466" s="202" t="n">
        <f aca="false">IF(ISERROR(I466/$U466),0,I466/$U466)</f>
        <v>0</v>
      </c>
      <c r="AA466" s="202" t="n">
        <f aca="false">IF(ISERROR(J466/$U466),0,J466/$U466)</f>
        <v>0</v>
      </c>
      <c r="AB466" s="199" t="n">
        <f aca="false">SUM(V466:AA466)</f>
        <v>0</v>
      </c>
      <c r="AC466" s="202" t="n">
        <f aca="false">IF(ISERROR(L466/$U466),0,L466/$U466)</f>
        <v>0</v>
      </c>
    </row>
    <row r="467" customFormat="false" ht="19.4" hidden="false" customHeight="false" outlineLevel="0" collapsed="false">
      <c r="A467" s="195" t="s">
        <v>801</v>
      </c>
      <c r="B467" s="116" t="s">
        <v>201</v>
      </c>
      <c r="C467" s="196" t="s">
        <v>894</v>
      </c>
      <c r="D467" s="262" t="s">
        <v>935</v>
      </c>
      <c r="E467" s="198" t="n">
        <v>0</v>
      </c>
      <c r="F467" s="198" t="n">
        <v>0</v>
      </c>
      <c r="G467" s="198" t="n">
        <v>0</v>
      </c>
      <c r="H467" s="198" t="n">
        <v>0</v>
      </c>
      <c r="I467" s="198" t="n">
        <v>0</v>
      </c>
      <c r="J467" s="198" t="n">
        <v>0</v>
      </c>
      <c r="K467" s="199" t="n">
        <f aca="false">SUM(E467:J467)</f>
        <v>0</v>
      </c>
      <c r="L467" s="198" t="n">
        <v>13670800</v>
      </c>
      <c r="M467" s="29"/>
      <c r="P467" s="223" t="n">
        <f aca="false">K467/$K$23</f>
        <v>0</v>
      </c>
      <c r="Q467" s="224" t="n">
        <f aca="false">RANK(P467,$P$392:$P$471)</f>
        <v>17</v>
      </c>
      <c r="R467" s="225" t="n">
        <f aca="false">L467/$L$23</f>
        <v>0.00028723993304777</v>
      </c>
      <c r="S467" s="224" t="n">
        <f aca="false">RANK(R467,$R$392:$R$471)</f>
        <v>24</v>
      </c>
      <c r="U467" s="263" t="e">
        <f aca="false">VLOOKUP(D467,DVactu!$A$2:$D$198,4,0)</f>
        <v>#N/A</v>
      </c>
      <c r="V467" s="202" t="n">
        <f aca="false">IF(ISERROR(E467/$U467),0,E467/$U467)</f>
        <v>0</v>
      </c>
      <c r="W467" s="202" t="n">
        <f aca="false">IF(ISERROR(F467/$U467),0,F467/$U467)</f>
        <v>0</v>
      </c>
      <c r="X467" s="202" t="n">
        <f aca="false">IF(ISERROR(G467/$U467),0,G467/$U467)</f>
        <v>0</v>
      </c>
      <c r="Y467" s="202" t="n">
        <f aca="false">IF(ISERROR(H467/$U467),0,H467/$U467)</f>
        <v>0</v>
      </c>
      <c r="Z467" s="202" t="n">
        <f aca="false">IF(ISERROR(I467/$U467),0,I467/$U467)</f>
        <v>0</v>
      </c>
      <c r="AA467" s="202" t="n">
        <f aca="false">IF(ISERROR(J467/$U467),0,J467/$U467)</f>
        <v>0</v>
      </c>
      <c r="AB467" s="199" t="n">
        <f aca="false">SUM(V467:AA467)</f>
        <v>0</v>
      </c>
      <c r="AC467" s="202" t="n">
        <f aca="false">IF(ISERROR(L467/$U467),0,L467/$U467)</f>
        <v>0</v>
      </c>
    </row>
    <row r="468" customFormat="false" ht="12.8" hidden="false" customHeight="false" outlineLevel="0" collapsed="false">
      <c r="A468" s="195" t="s">
        <v>801</v>
      </c>
      <c r="B468" s="116" t="s">
        <v>201</v>
      </c>
      <c r="C468" s="196" t="s">
        <v>936</v>
      </c>
      <c r="D468" s="262" t="s">
        <v>937</v>
      </c>
      <c r="E468" s="198" t="n">
        <v>0</v>
      </c>
      <c r="F468" s="198" t="n">
        <v>0</v>
      </c>
      <c r="G468" s="198" t="n">
        <v>0</v>
      </c>
      <c r="H468" s="198" t="n">
        <v>0</v>
      </c>
      <c r="I468" s="198" t="n">
        <v>0</v>
      </c>
      <c r="J468" s="198" t="n">
        <v>0</v>
      </c>
      <c r="K468" s="199" t="n">
        <f aca="false">SUM(E468:J468)</f>
        <v>0</v>
      </c>
      <c r="L468" s="198" t="n">
        <v>0</v>
      </c>
      <c r="M468" s="29"/>
      <c r="P468" s="223" t="n">
        <f aca="false">K468/$K$23</f>
        <v>0</v>
      </c>
      <c r="Q468" s="224" t="n">
        <f aca="false">RANK(P468,$P$392:$P$471)</f>
        <v>17</v>
      </c>
      <c r="R468" s="225" t="n">
        <f aca="false">L468/$L$23</f>
        <v>0</v>
      </c>
      <c r="S468" s="224" t="n">
        <f aca="false">RANK(R468,$R$392:$R$471)</f>
        <v>42</v>
      </c>
      <c r="U468" s="263" t="e">
        <f aca="false">VLOOKUP(D468,DVactu!$A$2:$D$198,4,0)</f>
        <v>#N/A</v>
      </c>
      <c r="V468" s="202" t="n">
        <f aca="false">IF(ISERROR(E468/$U468),0,E468/$U468)</f>
        <v>0</v>
      </c>
      <c r="W468" s="202" t="n">
        <f aca="false">IF(ISERROR(F468/$U468),0,F468/$U468)</f>
        <v>0</v>
      </c>
      <c r="X468" s="202" t="n">
        <f aca="false">IF(ISERROR(G468/$U468),0,G468/$U468)</f>
        <v>0</v>
      </c>
      <c r="Y468" s="202" t="n">
        <f aca="false">IF(ISERROR(H468/$U468),0,H468/$U468)</f>
        <v>0</v>
      </c>
      <c r="Z468" s="202" t="n">
        <f aca="false">IF(ISERROR(I468/$U468),0,I468/$U468)</f>
        <v>0</v>
      </c>
      <c r="AA468" s="202" t="n">
        <f aca="false">IF(ISERROR(J468/$U468),0,J468/$U468)</f>
        <v>0</v>
      </c>
      <c r="AB468" s="199" t="n">
        <f aca="false">SUM(V468:AA468)</f>
        <v>0</v>
      </c>
      <c r="AC468" s="202" t="n">
        <f aca="false">IF(ISERROR(L468/$U468),0,L468/$U468)</f>
        <v>0</v>
      </c>
    </row>
    <row r="469" customFormat="false" ht="12.8" hidden="false" customHeight="false" outlineLevel="0" collapsed="false">
      <c r="A469" s="195" t="s">
        <v>801</v>
      </c>
      <c r="B469" s="116" t="s">
        <v>201</v>
      </c>
      <c r="C469" s="196" t="s">
        <v>938</v>
      </c>
      <c r="D469" s="262" t="s">
        <v>939</v>
      </c>
      <c r="E469" s="198" t="n">
        <v>0</v>
      </c>
      <c r="F469" s="198" t="n">
        <v>0</v>
      </c>
      <c r="G469" s="198" t="n">
        <v>0</v>
      </c>
      <c r="H469" s="198" t="n">
        <v>0</v>
      </c>
      <c r="I469" s="198" t="n">
        <v>0</v>
      </c>
      <c r="J469" s="198" t="n">
        <v>0</v>
      </c>
      <c r="K469" s="199" t="n">
        <f aca="false">SUM(E469:J469)</f>
        <v>0</v>
      </c>
      <c r="L469" s="198" t="n">
        <v>0</v>
      </c>
      <c r="M469" s="29"/>
      <c r="P469" s="223" t="n">
        <f aca="false">K469/$K$23</f>
        <v>0</v>
      </c>
      <c r="Q469" s="224" t="n">
        <f aca="false">RANK(P469,$P$392:$P$471)</f>
        <v>17</v>
      </c>
      <c r="R469" s="225" t="n">
        <f aca="false">L469/$L$23</f>
        <v>0</v>
      </c>
      <c r="S469" s="224" t="n">
        <f aca="false">RANK(R469,$R$392:$R$471)</f>
        <v>42</v>
      </c>
      <c r="U469" s="263" t="e">
        <f aca="false">VLOOKUP(D469,DVactu!$A$2:$D$198,4,0)</f>
        <v>#N/A</v>
      </c>
      <c r="V469" s="202" t="n">
        <f aca="false">IF(ISERROR(E469/$U469),0,E469/$U469)</f>
        <v>0</v>
      </c>
      <c r="W469" s="202" t="n">
        <f aca="false">IF(ISERROR(F469/$U469),0,F469/$U469)</f>
        <v>0</v>
      </c>
      <c r="X469" s="202" t="n">
        <f aca="false">IF(ISERROR(G469/$U469),0,G469/$U469)</f>
        <v>0</v>
      </c>
      <c r="Y469" s="202" t="n">
        <f aca="false">IF(ISERROR(H469/$U469),0,H469/$U469)</f>
        <v>0</v>
      </c>
      <c r="Z469" s="202" t="n">
        <f aca="false">IF(ISERROR(I469/$U469),0,I469/$U469)</f>
        <v>0</v>
      </c>
      <c r="AA469" s="202" t="n">
        <f aca="false">IF(ISERROR(J469/$U469),0,J469/$U469)</f>
        <v>0</v>
      </c>
      <c r="AB469" s="199" t="n">
        <f aca="false">SUM(V469:AA469)</f>
        <v>0</v>
      </c>
      <c r="AC469" s="202" t="n">
        <f aca="false">IF(ISERROR(L469/$U469),0,L469/$U469)</f>
        <v>0</v>
      </c>
    </row>
    <row r="470" customFormat="false" ht="12.8" hidden="false" customHeight="false" outlineLevel="0" collapsed="false">
      <c r="A470" s="195" t="s">
        <v>801</v>
      </c>
      <c r="B470" s="116" t="s">
        <v>201</v>
      </c>
      <c r="C470" s="196" t="s">
        <v>940</v>
      </c>
      <c r="D470" s="262" t="s">
        <v>941</v>
      </c>
      <c r="E470" s="198" t="n">
        <v>0</v>
      </c>
      <c r="F470" s="198" t="n">
        <v>0</v>
      </c>
      <c r="G470" s="198" t="n">
        <v>0</v>
      </c>
      <c r="H470" s="198" t="n">
        <v>0</v>
      </c>
      <c r="I470" s="198" t="n">
        <v>0</v>
      </c>
      <c r="J470" s="198" t="n">
        <v>0</v>
      </c>
      <c r="K470" s="199" t="n">
        <f aca="false">SUM(E470:J470)</f>
        <v>0</v>
      </c>
      <c r="L470" s="198" t="n">
        <v>0</v>
      </c>
      <c r="M470" s="29"/>
      <c r="P470" s="223" t="n">
        <f aca="false">K470/$K$23</f>
        <v>0</v>
      </c>
      <c r="Q470" s="224" t="n">
        <f aca="false">RANK(P470,$P$392:$P$471)</f>
        <v>17</v>
      </c>
      <c r="R470" s="225" t="n">
        <f aca="false">L470/$L$23</f>
        <v>0</v>
      </c>
      <c r="S470" s="224" t="n">
        <f aca="false">RANK(R470,$R$392:$R$471)</f>
        <v>42</v>
      </c>
      <c r="U470" s="263" t="e">
        <f aca="false">VLOOKUP(D470,DVactu!$A$2:$D$198,4,0)</f>
        <v>#N/A</v>
      </c>
      <c r="V470" s="202" t="n">
        <f aca="false">IF(ISERROR(E470/$U470),0,E470/$U470)</f>
        <v>0</v>
      </c>
      <c r="W470" s="202" t="n">
        <f aca="false">IF(ISERROR(F470/$U470),0,F470/$U470)</f>
        <v>0</v>
      </c>
      <c r="X470" s="202" t="n">
        <f aca="false">IF(ISERROR(G470/$U470),0,G470/$U470)</f>
        <v>0</v>
      </c>
      <c r="Y470" s="202" t="n">
        <f aca="false">IF(ISERROR(H470/$U470),0,H470/$U470)</f>
        <v>0</v>
      </c>
      <c r="Z470" s="202" t="n">
        <f aca="false">IF(ISERROR(I470/$U470),0,I470/$U470)</f>
        <v>0</v>
      </c>
      <c r="AA470" s="202" t="n">
        <f aca="false">IF(ISERROR(J470/$U470),0,J470/$U470)</f>
        <v>0</v>
      </c>
      <c r="AB470" s="199" t="n">
        <f aca="false">SUM(V470:AA470)</f>
        <v>0</v>
      </c>
      <c r="AC470" s="202" t="n">
        <f aca="false">IF(ISERROR(L470/$U470),0,L470/$U470)</f>
        <v>0</v>
      </c>
    </row>
    <row r="471" customFormat="false" ht="12.8" hidden="false" customHeight="false" outlineLevel="0" collapsed="false">
      <c r="A471" s="195" t="s">
        <v>801</v>
      </c>
      <c r="B471" s="116" t="s">
        <v>201</v>
      </c>
      <c r="C471" s="196" t="s">
        <v>942</v>
      </c>
      <c r="D471" s="262" t="s">
        <v>943</v>
      </c>
      <c r="E471" s="198" t="n">
        <v>0</v>
      </c>
      <c r="F471" s="198" t="n">
        <v>0</v>
      </c>
      <c r="G471" s="198" t="n">
        <v>0</v>
      </c>
      <c r="H471" s="198" t="n">
        <v>0</v>
      </c>
      <c r="I471" s="198" t="n">
        <v>0</v>
      </c>
      <c r="J471" s="198" t="n">
        <v>0</v>
      </c>
      <c r="K471" s="199" t="n">
        <f aca="false">SUM(E471:J471)</f>
        <v>0</v>
      </c>
      <c r="L471" s="198" t="n">
        <v>0</v>
      </c>
      <c r="M471" s="29"/>
      <c r="P471" s="223" t="n">
        <f aca="false">K471/$K$23</f>
        <v>0</v>
      </c>
      <c r="Q471" s="224" t="n">
        <f aca="false">RANK(P471,$P$392:$P$471)</f>
        <v>17</v>
      </c>
      <c r="R471" s="225" t="n">
        <f aca="false">L471/$L$23</f>
        <v>0</v>
      </c>
      <c r="S471" s="224" t="n">
        <f aca="false">RANK(R471,$R$392:$R$471)</f>
        <v>42</v>
      </c>
      <c r="U471" s="263" t="e">
        <f aca="false">VLOOKUP(D471,DVactu!$A$2:$D$198,4,0)</f>
        <v>#N/A</v>
      </c>
      <c r="V471" s="202" t="n">
        <f aca="false">IF(ISERROR(E471/$U471),0,E471/$U471)</f>
        <v>0</v>
      </c>
      <c r="W471" s="202" t="n">
        <f aca="false">IF(ISERROR(F471/$U471),0,F471/$U471)</f>
        <v>0</v>
      </c>
      <c r="X471" s="202" t="n">
        <f aca="false">IF(ISERROR(G471/$U471),0,G471/$U471)</f>
        <v>0</v>
      </c>
      <c r="Y471" s="202" t="n">
        <f aca="false">IF(ISERROR(H471/$U471),0,H471/$U471)</f>
        <v>0</v>
      </c>
      <c r="Z471" s="202" t="n">
        <f aca="false">IF(ISERROR(I471/$U471),0,I471/$U471)</f>
        <v>0</v>
      </c>
      <c r="AA471" s="202" t="n">
        <f aca="false">IF(ISERROR(J471/$U471),0,J471/$U471)</f>
        <v>0</v>
      </c>
      <c r="AB471" s="199" t="n">
        <f aca="false">SUM(V471:AA471)</f>
        <v>0</v>
      </c>
      <c r="AC471" s="202" t="n">
        <f aca="false">IF(ISERROR(L471/$U471),0,L471/$U471)</f>
        <v>0</v>
      </c>
    </row>
    <row r="472" customFormat="false" ht="19.4" hidden="false" customHeight="false" outlineLevel="0" collapsed="false">
      <c r="A472" s="195" t="s">
        <v>944</v>
      </c>
      <c r="B472" s="116" t="s">
        <v>945</v>
      </c>
      <c r="C472" s="196" t="s">
        <v>946</v>
      </c>
      <c r="D472" s="278" t="s">
        <v>947</v>
      </c>
      <c r="E472" s="198" t="n">
        <v>0</v>
      </c>
      <c r="F472" s="198" t="n">
        <v>0</v>
      </c>
      <c r="G472" s="198" t="n">
        <v>0</v>
      </c>
      <c r="H472" s="198" t="n">
        <v>0</v>
      </c>
      <c r="I472" s="198" t="n">
        <v>0</v>
      </c>
      <c r="J472" s="198" t="n">
        <v>0</v>
      </c>
      <c r="K472" s="199" t="n">
        <f aca="false">SUM(E472:J472)</f>
        <v>0</v>
      </c>
      <c r="L472" s="198" t="n">
        <v>0</v>
      </c>
      <c r="P472" s="223" t="n">
        <f aca="false">K472/$K$24</f>
        <v>0</v>
      </c>
      <c r="Q472" s="224" t="n">
        <f aca="false">RANK(P472,$P$472:$P$500)</f>
        <v>6</v>
      </c>
      <c r="R472" s="279" t="n">
        <f aca="false">L472/$L$24</f>
        <v>0</v>
      </c>
      <c r="S472" s="224" t="n">
        <f aca="false">RANK(R472,$R$472:$R$500)</f>
        <v>18</v>
      </c>
      <c r="U472" s="280" t="e">
        <f aca="false">VLOOKUP(D472,DVactu!$A$2:$D$198,4,0)</f>
        <v>#N/A</v>
      </c>
      <c r="V472" s="202" t="n">
        <f aca="false">IF(ISERROR(E472/$U472),0,E472/$U472)</f>
        <v>0</v>
      </c>
      <c r="W472" s="202" t="n">
        <f aca="false">IF(ISERROR(F472/$U472),0,F472/$U472)</f>
        <v>0</v>
      </c>
      <c r="X472" s="202" t="n">
        <f aca="false">IF(ISERROR(G472/$U472),0,G472/$U472)</f>
        <v>0</v>
      </c>
      <c r="Y472" s="202" t="n">
        <f aca="false">IF(ISERROR(H472/$U472),0,H472/$U472)</f>
        <v>0</v>
      </c>
      <c r="Z472" s="202" t="n">
        <f aca="false">IF(ISERROR(I472/$U472),0,I472/$U472)</f>
        <v>0</v>
      </c>
      <c r="AA472" s="202" t="n">
        <f aca="false">IF(ISERROR(J472/$U472),0,J472/$U472)</f>
        <v>0</v>
      </c>
      <c r="AB472" s="199" t="n">
        <f aca="false">SUM(V472:AA472)</f>
        <v>0</v>
      </c>
      <c r="AC472" s="202" t="n">
        <f aca="false">IF(ISERROR(L472/$U472),0,L472/$U472)</f>
        <v>0</v>
      </c>
    </row>
    <row r="473" customFormat="false" ht="19.4" hidden="false" customHeight="false" outlineLevel="0" collapsed="false">
      <c r="A473" s="195" t="s">
        <v>944</v>
      </c>
      <c r="B473" s="116" t="s">
        <v>945</v>
      </c>
      <c r="C473" s="196" t="s">
        <v>948</v>
      </c>
      <c r="D473" s="278" t="s">
        <v>949</v>
      </c>
      <c r="E473" s="198" t="n">
        <v>0</v>
      </c>
      <c r="F473" s="198" t="n">
        <v>0</v>
      </c>
      <c r="G473" s="198" t="n">
        <v>0</v>
      </c>
      <c r="H473" s="198" t="n">
        <v>0</v>
      </c>
      <c r="I473" s="198" t="n">
        <v>0</v>
      </c>
      <c r="J473" s="198" t="n">
        <v>0</v>
      </c>
      <c r="K473" s="199" t="n">
        <f aca="false">SUM(E473:J473)</f>
        <v>0</v>
      </c>
      <c r="L473" s="198" t="n">
        <v>0</v>
      </c>
      <c r="P473" s="223" t="n">
        <f aca="false">K473/$K$24</f>
        <v>0</v>
      </c>
      <c r="Q473" s="224" t="n">
        <f aca="false">RANK(P473,$P$472:$P$500)</f>
        <v>6</v>
      </c>
      <c r="R473" s="279" t="n">
        <f aca="false">L473/$L$24</f>
        <v>0</v>
      </c>
      <c r="S473" s="224" t="n">
        <f aca="false">RANK(R473,$R$472:$R$500)</f>
        <v>18</v>
      </c>
      <c r="U473" s="280" t="e">
        <f aca="false">VLOOKUP(D473,DVactu!$A$2:$D$198,4,0)</f>
        <v>#N/A</v>
      </c>
      <c r="V473" s="202" t="n">
        <f aca="false">IF(ISERROR(E473/$U473),0,E473/$U473)</f>
        <v>0</v>
      </c>
      <c r="W473" s="202" t="n">
        <f aca="false">IF(ISERROR(F473/$U473),0,F473/$U473)</f>
        <v>0</v>
      </c>
      <c r="X473" s="202" t="n">
        <f aca="false">IF(ISERROR(G473/$U473),0,G473/$U473)</f>
        <v>0</v>
      </c>
      <c r="Y473" s="202" t="n">
        <f aca="false">IF(ISERROR(H473/$U473),0,H473/$U473)</f>
        <v>0</v>
      </c>
      <c r="Z473" s="202" t="n">
        <f aca="false">IF(ISERROR(I473/$U473),0,I473/$U473)</f>
        <v>0</v>
      </c>
      <c r="AA473" s="202" t="n">
        <f aca="false">IF(ISERROR(J473/$U473),0,J473/$U473)</f>
        <v>0</v>
      </c>
      <c r="AB473" s="199" t="n">
        <f aca="false">SUM(V473:AA473)</f>
        <v>0</v>
      </c>
      <c r="AC473" s="202" t="n">
        <f aca="false">IF(ISERROR(L473/$U473),0,L473/$U473)</f>
        <v>0</v>
      </c>
    </row>
    <row r="474" customFormat="false" ht="19.4" hidden="false" customHeight="false" outlineLevel="0" collapsed="false">
      <c r="A474" s="195" t="s">
        <v>944</v>
      </c>
      <c r="B474" s="116" t="s">
        <v>945</v>
      </c>
      <c r="C474" s="196" t="s">
        <v>950</v>
      </c>
      <c r="D474" s="278" t="s">
        <v>951</v>
      </c>
      <c r="E474" s="198" t="n">
        <v>0</v>
      </c>
      <c r="F474" s="198" t="n">
        <v>0</v>
      </c>
      <c r="G474" s="198" t="n">
        <v>0</v>
      </c>
      <c r="H474" s="198" t="n">
        <v>0</v>
      </c>
      <c r="I474" s="198" t="n">
        <v>0</v>
      </c>
      <c r="J474" s="198" t="n">
        <v>0</v>
      </c>
      <c r="K474" s="199" t="n">
        <f aca="false">SUM(E474:J474)</f>
        <v>0</v>
      </c>
      <c r="L474" s="198" t="n">
        <v>521246.24</v>
      </c>
      <c r="P474" s="223" t="n">
        <f aca="false">K474/$K$24</f>
        <v>0</v>
      </c>
      <c r="Q474" s="224" t="n">
        <f aca="false">RANK(P474,$P$472:$P$500)</f>
        <v>6</v>
      </c>
      <c r="R474" s="279" t="n">
        <f aca="false">L474/$L$24</f>
        <v>0.000174350503017763</v>
      </c>
      <c r="S474" s="224" t="n">
        <f aca="false">RANK(R474,$R$472:$R$500)</f>
        <v>15</v>
      </c>
      <c r="U474" s="280" t="e">
        <f aca="false">VLOOKUP(D474,DVactu!$A$2:$D$198,4,0)</f>
        <v>#N/A</v>
      </c>
      <c r="V474" s="202" t="n">
        <f aca="false">IF(ISERROR(E474/$U474),0,E474/$U474)</f>
        <v>0</v>
      </c>
      <c r="W474" s="202" t="n">
        <f aca="false">IF(ISERROR(F474/$U474),0,F474/$U474)</f>
        <v>0</v>
      </c>
      <c r="X474" s="202" t="n">
        <f aca="false">IF(ISERROR(G474/$U474),0,G474/$U474)</f>
        <v>0</v>
      </c>
      <c r="Y474" s="202" t="n">
        <f aca="false">IF(ISERROR(H474/$U474),0,H474/$U474)</f>
        <v>0</v>
      </c>
      <c r="Z474" s="202" t="n">
        <f aca="false">IF(ISERROR(I474/$U474),0,I474/$U474)</f>
        <v>0</v>
      </c>
      <c r="AA474" s="202" t="n">
        <f aca="false">IF(ISERROR(J474/$U474),0,J474/$U474)</f>
        <v>0</v>
      </c>
      <c r="AB474" s="199" t="n">
        <f aca="false">SUM(V474:AA474)</f>
        <v>0</v>
      </c>
      <c r="AC474" s="202" t="n">
        <f aca="false">IF(ISERROR(L474/$U474),0,L474/$U474)</f>
        <v>0</v>
      </c>
    </row>
    <row r="475" customFormat="false" ht="19.4" hidden="false" customHeight="false" outlineLevel="0" collapsed="false">
      <c r="A475" s="195" t="s">
        <v>944</v>
      </c>
      <c r="B475" s="116" t="s">
        <v>945</v>
      </c>
      <c r="C475" s="196" t="s">
        <v>952</v>
      </c>
      <c r="D475" s="278" t="s">
        <v>953</v>
      </c>
      <c r="E475" s="198" t="n">
        <v>0</v>
      </c>
      <c r="F475" s="198" t="n">
        <v>0</v>
      </c>
      <c r="G475" s="198" t="n">
        <v>0</v>
      </c>
      <c r="H475" s="198" t="n">
        <v>0</v>
      </c>
      <c r="I475" s="198" t="n">
        <v>0</v>
      </c>
      <c r="J475" s="198" t="n">
        <v>0</v>
      </c>
      <c r="K475" s="199" t="n">
        <f aca="false">SUM(E475:J475)</f>
        <v>0</v>
      </c>
      <c r="L475" s="198" t="n">
        <v>0</v>
      </c>
      <c r="P475" s="223" t="n">
        <f aca="false">K475/$K$24</f>
        <v>0</v>
      </c>
      <c r="Q475" s="224" t="n">
        <f aca="false">RANK(P475,$P$472:$P$500)</f>
        <v>6</v>
      </c>
      <c r="R475" s="279" t="n">
        <f aca="false">L475/$L$24</f>
        <v>0</v>
      </c>
      <c r="S475" s="224" t="n">
        <f aca="false">RANK(R475,$R$472:$R$500)</f>
        <v>18</v>
      </c>
      <c r="U475" s="280" t="e">
        <f aca="false">VLOOKUP(D475,DVactu!$A$2:$D$198,4,0)</f>
        <v>#N/A</v>
      </c>
      <c r="V475" s="202" t="n">
        <f aca="false">IF(ISERROR(E475/$U475),0,E475/$U475)</f>
        <v>0</v>
      </c>
      <c r="W475" s="202" t="n">
        <f aca="false">IF(ISERROR(F475/$U475),0,F475/$U475)</f>
        <v>0</v>
      </c>
      <c r="X475" s="202" t="n">
        <f aca="false">IF(ISERROR(G475/$U475),0,G475/$U475)</f>
        <v>0</v>
      </c>
      <c r="Y475" s="202" t="n">
        <f aca="false">IF(ISERROR(H475/$U475),0,H475/$U475)</f>
        <v>0</v>
      </c>
      <c r="Z475" s="202" t="n">
        <f aca="false">IF(ISERROR(I475/$U475),0,I475/$U475)</f>
        <v>0</v>
      </c>
      <c r="AA475" s="202" t="n">
        <f aca="false">IF(ISERROR(J475/$U475),0,J475/$U475)</f>
        <v>0</v>
      </c>
      <c r="AB475" s="199" t="n">
        <f aca="false">SUM(V475:AA475)</f>
        <v>0</v>
      </c>
      <c r="AC475" s="202" t="n">
        <f aca="false">IF(ISERROR(L475/$U475),0,L475/$U475)</f>
        <v>0</v>
      </c>
    </row>
    <row r="476" customFormat="false" ht="19.4" hidden="false" customHeight="false" outlineLevel="0" collapsed="false">
      <c r="A476" s="195" t="s">
        <v>944</v>
      </c>
      <c r="B476" s="116" t="s">
        <v>945</v>
      </c>
      <c r="C476" s="196" t="s">
        <v>954</v>
      </c>
      <c r="D476" s="278" t="s">
        <v>955</v>
      </c>
      <c r="E476" s="198" t="n">
        <v>0</v>
      </c>
      <c r="F476" s="198" t="n">
        <v>0</v>
      </c>
      <c r="G476" s="198" t="n">
        <v>0</v>
      </c>
      <c r="H476" s="198" t="n">
        <v>0</v>
      </c>
      <c r="I476" s="198" t="n">
        <v>0</v>
      </c>
      <c r="J476" s="198" t="n">
        <v>0</v>
      </c>
      <c r="K476" s="199" t="n">
        <f aca="false">SUM(E476:J476)</f>
        <v>0</v>
      </c>
      <c r="L476" s="198" t="n">
        <v>18392800</v>
      </c>
      <c r="P476" s="223" t="n">
        <f aca="false">K476/$K$24</f>
        <v>0</v>
      </c>
      <c r="Q476" s="224" t="n">
        <f aca="false">RANK(P476,$P$472:$P$500)</f>
        <v>6</v>
      </c>
      <c r="R476" s="279" t="n">
        <f aca="false">L476/$L$24</f>
        <v>0.00615216702935856</v>
      </c>
      <c r="S476" s="224" t="n">
        <f aca="false">RANK(R476,$R$472:$R$500)</f>
        <v>8</v>
      </c>
      <c r="U476" s="280" t="e">
        <f aca="false">VLOOKUP(D476,DVactu!$A$2:$D$198,4,0)</f>
        <v>#N/A</v>
      </c>
      <c r="V476" s="202" t="n">
        <f aca="false">IF(ISERROR(E476/$U476),0,E476/$U476)</f>
        <v>0</v>
      </c>
      <c r="W476" s="202" t="n">
        <f aca="false">IF(ISERROR(F476/$U476),0,F476/$U476)</f>
        <v>0</v>
      </c>
      <c r="X476" s="202" t="n">
        <f aca="false">IF(ISERROR(G476/$U476),0,G476/$U476)</f>
        <v>0</v>
      </c>
      <c r="Y476" s="202" t="n">
        <f aca="false">IF(ISERROR(H476/$U476),0,H476/$U476)</f>
        <v>0</v>
      </c>
      <c r="Z476" s="202" t="n">
        <f aca="false">IF(ISERROR(I476/$U476),0,I476/$U476)</f>
        <v>0</v>
      </c>
      <c r="AA476" s="202" t="n">
        <f aca="false">IF(ISERROR(J476/$U476),0,J476/$U476)</f>
        <v>0</v>
      </c>
      <c r="AB476" s="199" t="n">
        <f aca="false">SUM(V476:AA476)</f>
        <v>0</v>
      </c>
      <c r="AC476" s="202" t="n">
        <f aca="false">IF(ISERROR(L476/$U476),0,L476/$U476)</f>
        <v>0</v>
      </c>
    </row>
    <row r="477" customFormat="false" ht="19.4" hidden="false" customHeight="false" outlineLevel="0" collapsed="false">
      <c r="A477" s="195" t="s">
        <v>944</v>
      </c>
      <c r="B477" s="116" t="s">
        <v>945</v>
      </c>
      <c r="C477" s="196" t="s">
        <v>956</v>
      </c>
      <c r="D477" s="278" t="s">
        <v>957</v>
      </c>
      <c r="E477" s="198" t="n">
        <v>0</v>
      </c>
      <c r="F477" s="198" t="n">
        <v>0</v>
      </c>
      <c r="G477" s="198" t="n">
        <v>0</v>
      </c>
      <c r="H477" s="198" t="n">
        <v>0</v>
      </c>
      <c r="I477" s="198" t="n">
        <v>0</v>
      </c>
      <c r="J477" s="198" t="n">
        <v>0</v>
      </c>
      <c r="K477" s="199" t="n">
        <f aca="false">SUM(E477:J477)</f>
        <v>0</v>
      </c>
      <c r="L477" s="198" t="n">
        <v>0</v>
      </c>
      <c r="P477" s="223" t="n">
        <f aca="false">K477/$K$24</f>
        <v>0</v>
      </c>
      <c r="Q477" s="224" t="n">
        <f aca="false">RANK(P477,$P$472:$P$500)</f>
        <v>6</v>
      </c>
      <c r="R477" s="279" t="n">
        <f aca="false">L477/$L$24</f>
        <v>0</v>
      </c>
      <c r="S477" s="224" t="n">
        <f aca="false">RANK(R477,$R$472:$R$500)</f>
        <v>18</v>
      </c>
      <c r="U477" s="280" t="e">
        <f aca="false">VLOOKUP(D477,DVactu!$A$2:$D$198,4,0)</f>
        <v>#N/A</v>
      </c>
      <c r="V477" s="202" t="n">
        <f aca="false">IF(ISERROR(E477/$U477),0,E477/$U477)</f>
        <v>0</v>
      </c>
      <c r="W477" s="202" t="n">
        <f aca="false">IF(ISERROR(F477/$U477),0,F477/$U477)</f>
        <v>0</v>
      </c>
      <c r="X477" s="202" t="n">
        <f aca="false">IF(ISERROR(G477/$U477),0,G477/$U477)</f>
        <v>0</v>
      </c>
      <c r="Y477" s="202" t="n">
        <f aca="false">IF(ISERROR(H477/$U477),0,H477/$U477)</f>
        <v>0</v>
      </c>
      <c r="Z477" s="202" t="n">
        <f aca="false">IF(ISERROR(I477/$U477),0,I477/$U477)</f>
        <v>0</v>
      </c>
      <c r="AA477" s="202" t="n">
        <f aca="false">IF(ISERROR(J477/$U477),0,J477/$U477)</f>
        <v>0</v>
      </c>
      <c r="AB477" s="199" t="n">
        <f aca="false">SUM(V477:AA477)</f>
        <v>0</v>
      </c>
      <c r="AC477" s="202" t="n">
        <f aca="false">IF(ISERROR(L477/$U477),0,L477/$U477)</f>
        <v>0</v>
      </c>
    </row>
    <row r="478" customFormat="false" ht="19.4" hidden="false" customHeight="false" outlineLevel="0" collapsed="false">
      <c r="A478" s="195" t="s">
        <v>944</v>
      </c>
      <c r="B478" s="116" t="s">
        <v>945</v>
      </c>
      <c r="C478" s="196" t="s">
        <v>958</v>
      </c>
      <c r="D478" s="278" t="s">
        <v>959</v>
      </c>
      <c r="E478" s="198" t="n">
        <v>0</v>
      </c>
      <c r="F478" s="198" t="n">
        <v>0</v>
      </c>
      <c r="G478" s="198" t="n">
        <v>0</v>
      </c>
      <c r="H478" s="198" t="n">
        <v>0</v>
      </c>
      <c r="I478" s="198" t="n">
        <v>0</v>
      </c>
      <c r="J478" s="198" t="n">
        <v>0</v>
      </c>
      <c r="K478" s="199" t="n">
        <f aca="false">SUM(E478:J478)</f>
        <v>0</v>
      </c>
      <c r="L478" s="198" t="n">
        <v>6006217</v>
      </c>
      <c r="P478" s="223" t="n">
        <f aca="false">K478/$K$24</f>
        <v>0</v>
      </c>
      <c r="Q478" s="224" t="n">
        <f aca="false">RANK(P478,$P$472:$P$500)</f>
        <v>6</v>
      </c>
      <c r="R478" s="279" t="n">
        <f aca="false">L478/$L$24</f>
        <v>0.00200900625236902</v>
      </c>
      <c r="S478" s="224" t="n">
        <f aca="false">RANK(R478,$R$472:$R$500)</f>
        <v>10</v>
      </c>
      <c r="U478" s="280" t="e">
        <f aca="false">VLOOKUP(D478,DVactu!$A$2:$D$198,4,0)</f>
        <v>#N/A</v>
      </c>
      <c r="V478" s="202" t="n">
        <f aca="false">IF(ISERROR(E478/$U478),0,E478/$U478)</f>
        <v>0</v>
      </c>
      <c r="W478" s="202" t="n">
        <f aca="false">IF(ISERROR(F478/$U478),0,F478/$U478)</f>
        <v>0</v>
      </c>
      <c r="X478" s="202" t="n">
        <f aca="false">IF(ISERROR(G478/$U478),0,G478/$U478)</f>
        <v>0</v>
      </c>
      <c r="Y478" s="202" t="n">
        <f aca="false">IF(ISERROR(H478/$U478),0,H478/$U478)</f>
        <v>0</v>
      </c>
      <c r="Z478" s="202" t="n">
        <f aca="false">IF(ISERROR(I478/$U478),0,I478/$U478)</f>
        <v>0</v>
      </c>
      <c r="AA478" s="202" t="n">
        <f aca="false">IF(ISERROR(J478/$U478),0,J478/$U478)</f>
        <v>0</v>
      </c>
      <c r="AB478" s="199" t="n">
        <f aca="false">SUM(V478:AA478)</f>
        <v>0</v>
      </c>
      <c r="AC478" s="202" t="n">
        <f aca="false">IF(ISERROR(L478/$U478),0,L478/$U478)</f>
        <v>0</v>
      </c>
    </row>
    <row r="479" customFormat="false" ht="12.8" hidden="false" customHeight="false" outlineLevel="0" collapsed="false">
      <c r="A479" s="195" t="s">
        <v>944</v>
      </c>
      <c r="B479" s="116" t="s">
        <v>945</v>
      </c>
      <c r="C479" s="196" t="s">
        <v>960</v>
      </c>
      <c r="D479" s="278" t="s">
        <v>961</v>
      </c>
      <c r="E479" s="198" t="n">
        <v>0</v>
      </c>
      <c r="F479" s="198" t="n">
        <v>0</v>
      </c>
      <c r="G479" s="198" t="n">
        <v>0</v>
      </c>
      <c r="H479" s="198" t="n">
        <v>0</v>
      </c>
      <c r="I479" s="198" t="n">
        <v>0</v>
      </c>
      <c r="J479" s="198" t="n">
        <v>0</v>
      </c>
      <c r="K479" s="199" t="n">
        <f aca="false">SUM(E479:J479)</f>
        <v>0</v>
      </c>
      <c r="L479" s="198" t="n">
        <v>0</v>
      </c>
      <c r="P479" s="223" t="n">
        <f aca="false">K479/$K$24</f>
        <v>0</v>
      </c>
      <c r="Q479" s="224" t="n">
        <f aca="false">RANK(P479,$P$472:$P$500)</f>
        <v>6</v>
      </c>
      <c r="R479" s="279" t="n">
        <f aca="false">L479/$L$24</f>
        <v>0</v>
      </c>
      <c r="S479" s="224" t="n">
        <f aca="false">RANK(R479,$R$472:$R$500)</f>
        <v>18</v>
      </c>
      <c r="U479" s="280" t="e">
        <f aca="false">VLOOKUP(D479,DVactu!$A$2:$D$198,4,0)</f>
        <v>#N/A</v>
      </c>
      <c r="V479" s="202" t="n">
        <f aca="false">IF(ISERROR(E479/$U479),0,E479/$U479)</f>
        <v>0</v>
      </c>
      <c r="W479" s="202" t="n">
        <f aca="false">IF(ISERROR(F479/$U479),0,F479/$U479)</f>
        <v>0</v>
      </c>
      <c r="X479" s="202" t="n">
        <f aca="false">IF(ISERROR(G479/$U479),0,G479/$U479)</f>
        <v>0</v>
      </c>
      <c r="Y479" s="202" t="n">
        <f aca="false">IF(ISERROR(H479/$U479),0,H479/$U479)</f>
        <v>0</v>
      </c>
      <c r="Z479" s="202" t="n">
        <f aca="false">IF(ISERROR(I479/$U479),0,I479/$U479)</f>
        <v>0</v>
      </c>
      <c r="AA479" s="202" t="n">
        <f aca="false">IF(ISERROR(J479/$U479),0,J479/$U479)</f>
        <v>0</v>
      </c>
      <c r="AB479" s="199" t="n">
        <f aca="false">SUM(V479:AA479)</f>
        <v>0</v>
      </c>
      <c r="AC479" s="202" t="n">
        <f aca="false">IF(ISERROR(L479/$U479),0,L479/$U479)</f>
        <v>0</v>
      </c>
    </row>
    <row r="480" customFormat="false" ht="19.4" hidden="false" customHeight="false" outlineLevel="0" collapsed="false">
      <c r="A480" s="195" t="s">
        <v>944</v>
      </c>
      <c r="B480" s="116" t="s">
        <v>945</v>
      </c>
      <c r="C480" s="196" t="s">
        <v>962</v>
      </c>
      <c r="D480" s="278" t="s">
        <v>963</v>
      </c>
      <c r="E480" s="198" t="n">
        <v>0</v>
      </c>
      <c r="F480" s="198" t="n">
        <v>0</v>
      </c>
      <c r="G480" s="198" t="n">
        <v>0</v>
      </c>
      <c r="H480" s="198" t="n">
        <v>0</v>
      </c>
      <c r="I480" s="198" t="n">
        <v>0</v>
      </c>
      <c r="J480" s="198" t="n">
        <v>0</v>
      </c>
      <c r="K480" s="199" t="n">
        <f aca="false">SUM(E480:J480)</f>
        <v>0</v>
      </c>
      <c r="L480" s="198" t="n">
        <v>1776884078</v>
      </c>
      <c r="P480" s="223" t="n">
        <f aca="false">K480/$K$24</f>
        <v>0</v>
      </c>
      <c r="Q480" s="224" t="n">
        <f aca="false">RANK(P480,$P$472:$P$500)</f>
        <v>6</v>
      </c>
      <c r="R480" s="279" t="n">
        <f aca="false">L480/$L$24</f>
        <v>0.594346028862587</v>
      </c>
      <c r="S480" s="224" t="n">
        <f aca="false">RANK(R480,$R$472:$R$500)</f>
        <v>1</v>
      </c>
      <c r="U480" s="280" t="n">
        <f aca="false">VLOOKUP(D480,DVactu!$A$2:$D$198,4,0)</f>
        <v>14.1339393987664</v>
      </c>
      <c r="V480" s="202" t="n">
        <f aca="false">IF(ISERROR(E480/$U480),0,E480/$U480)</f>
        <v>0</v>
      </c>
      <c r="W480" s="202" t="n">
        <f aca="false">IF(ISERROR(F480/$U480),0,F480/$U480)</f>
        <v>0</v>
      </c>
      <c r="X480" s="202" t="n">
        <f aca="false">IF(ISERROR(G480/$U480),0,G480/$U480)</f>
        <v>0</v>
      </c>
      <c r="Y480" s="202" t="n">
        <f aca="false">IF(ISERROR(H480/$U480),0,H480/$U480)</f>
        <v>0</v>
      </c>
      <c r="Z480" s="202" t="n">
        <f aca="false">IF(ISERROR(I480/$U480),0,I480/$U480)</f>
        <v>0</v>
      </c>
      <c r="AA480" s="202" t="n">
        <f aca="false">IF(ISERROR(J480/$U480),0,J480/$U480)</f>
        <v>0</v>
      </c>
      <c r="AB480" s="199" t="n">
        <f aca="false">SUM(V480:AA480)</f>
        <v>0</v>
      </c>
      <c r="AC480" s="202" t="n">
        <f aca="false">IF(ISERROR(L480/$U480),0,L480/$U480)</f>
        <v>125717539.029146</v>
      </c>
    </row>
    <row r="481" customFormat="false" ht="19.4" hidden="false" customHeight="false" outlineLevel="0" collapsed="false">
      <c r="A481" s="195" t="s">
        <v>944</v>
      </c>
      <c r="B481" s="116" t="s">
        <v>945</v>
      </c>
      <c r="C481" s="196" t="s">
        <v>964</v>
      </c>
      <c r="D481" s="278" t="s">
        <v>965</v>
      </c>
      <c r="E481" s="198" t="n">
        <v>0</v>
      </c>
      <c r="F481" s="198" t="n">
        <v>0</v>
      </c>
      <c r="G481" s="198" t="n">
        <v>0</v>
      </c>
      <c r="H481" s="198" t="n">
        <v>0</v>
      </c>
      <c r="I481" s="198" t="n">
        <v>0</v>
      </c>
      <c r="J481" s="198" t="n">
        <v>0</v>
      </c>
      <c r="K481" s="199" t="n">
        <f aca="false">SUM(E481:J481)</f>
        <v>0</v>
      </c>
      <c r="L481" s="198" t="n">
        <v>19157652</v>
      </c>
      <c r="P481" s="223" t="n">
        <f aca="false">K481/$K$24</f>
        <v>0</v>
      </c>
      <c r="Q481" s="224" t="n">
        <f aca="false">RANK(P481,$P$472:$P$500)</f>
        <v>6</v>
      </c>
      <c r="R481" s="279" t="n">
        <f aca="false">L481/$L$24</f>
        <v>0.00640800068474213</v>
      </c>
      <c r="S481" s="224" t="n">
        <f aca="false">RANK(R481,$R$472:$R$500)</f>
        <v>7</v>
      </c>
      <c r="U481" s="280" t="n">
        <f aca="false">VLOOKUP(D481,DVactu!$A$2:$D$198,4,0)</f>
        <v>14.1339393987664</v>
      </c>
      <c r="V481" s="202" t="n">
        <f aca="false">IF(ISERROR(E481/$U481),0,E481/$U481)</f>
        <v>0</v>
      </c>
      <c r="W481" s="202" t="n">
        <f aca="false">IF(ISERROR(F481/$U481),0,F481/$U481)</f>
        <v>0</v>
      </c>
      <c r="X481" s="202" t="n">
        <f aca="false">IF(ISERROR(G481/$U481),0,G481/$U481)</f>
        <v>0</v>
      </c>
      <c r="Y481" s="202" t="n">
        <f aca="false">IF(ISERROR(H481/$U481),0,H481/$U481)</f>
        <v>0</v>
      </c>
      <c r="Z481" s="202" t="n">
        <f aca="false">IF(ISERROR(I481/$U481),0,I481/$U481)</f>
        <v>0</v>
      </c>
      <c r="AA481" s="202" t="n">
        <f aca="false">IF(ISERROR(J481/$U481),0,J481/$U481)</f>
        <v>0</v>
      </c>
      <c r="AB481" s="199" t="n">
        <f aca="false">SUM(V481:AA481)</f>
        <v>0</v>
      </c>
      <c r="AC481" s="202" t="n">
        <f aca="false">IF(ISERROR(L481/$U481),0,L481/$U481)</f>
        <v>1355436.12148727</v>
      </c>
    </row>
    <row r="482" customFormat="false" ht="19.4" hidden="false" customHeight="false" outlineLevel="0" collapsed="false">
      <c r="A482" s="195" t="s">
        <v>944</v>
      </c>
      <c r="B482" s="116" t="s">
        <v>945</v>
      </c>
      <c r="C482" s="196" t="s">
        <v>966</v>
      </c>
      <c r="D482" s="278" t="s">
        <v>967</v>
      </c>
      <c r="E482" s="198" t="n">
        <v>0</v>
      </c>
      <c r="F482" s="198" t="n">
        <v>0</v>
      </c>
      <c r="G482" s="198" t="n">
        <v>0</v>
      </c>
      <c r="H482" s="198" t="n">
        <v>0</v>
      </c>
      <c r="I482" s="198" t="n">
        <v>0</v>
      </c>
      <c r="J482" s="198" t="n">
        <v>0</v>
      </c>
      <c r="K482" s="199" t="n">
        <f aca="false">SUM(E482:J482)</f>
        <v>0</v>
      </c>
      <c r="L482" s="198" t="n">
        <v>154801584</v>
      </c>
      <c r="P482" s="223" t="n">
        <f aca="false">K482/$K$24</f>
        <v>0</v>
      </c>
      <c r="Q482" s="224" t="n">
        <f aca="false">RANK(P482,$P$472:$P$500)</f>
        <v>6</v>
      </c>
      <c r="R482" s="279" t="n">
        <f aca="false">L482/$L$24</f>
        <v>0.0517792397664999</v>
      </c>
      <c r="S482" s="224" t="n">
        <f aca="false">RANK(R482,$R$472:$R$500)</f>
        <v>3</v>
      </c>
      <c r="U482" s="280" t="n">
        <f aca="false">VLOOKUP(D482,DVactu!$A$2:$D$198,4,0)</f>
        <v>14.1339393987664</v>
      </c>
      <c r="V482" s="202" t="n">
        <f aca="false">IF(ISERROR(E482/$U482),0,E482/$U482)</f>
        <v>0</v>
      </c>
      <c r="W482" s="202" t="n">
        <f aca="false">IF(ISERROR(F482/$U482),0,F482/$U482)</f>
        <v>0</v>
      </c>
      <c r="X482" s="202" t="n">
        <f aca="false">IF(ISERROR(G482/$U482),0,G482/$U482)</f>
        <v>0</v>
      </c>
      <c r="Y482" s="202" t="n">
        <f aca="false">IF(ISERROR(H482/$U482),0,H482/$U482)</f>
        <v>0</v>
      </c>
      <c r="Z482" s="202" t="n">
        <f aca="false">IF(ISERROR(I482/$U482),0,I482/$U482)</f>
        <v>0</v>
      </c>
      <c r="AA482" s="202" t="n">
        <f aca="false">IF(ISERROR(J482/$U482),0,J482/$U482)</f>
        <v>0</v>
      </c>
      <c r="AB482" s="199" t="n">
        <f aca="false">SUM(V482:AA482)</f>
        <v>0</v>
      </c>
      <c r="AC482" s="202" t="n">
        <f aca="false">IF(ISERROR(L482/$U482),0,L482/$U482)</f>
        <v>10952472.6003503</v>
      </c>
    </row>
    <row r="483" customFormat="false" ht="19.4" hidden="false" customHeight="false" outlineLevel="0" collapsed="false">
      <c r="A483" s="195" t="s">
        <v>944</v>
      </c>
      <c r="B483" s="116" t="s">
        <v>945</v>
      </c>
      <c r="C483" s="196" t="s">
        <v>968</v>
      </c>
      <c r="D483" s="278" t="s">
        <v>969</v>
      </c>
      <c r="E483" s="198" t="n">
        <v>0</v>
      </c>
      <c r="F483" s="198" t="n">
        <v>0</v>
      </c>
      <c r="G483" s="198" t="n">
        <v>0</v>
      </c>
      <c r="H483" s="198" t="n">
        <v>0</v>
      </c>
      <c r="I483" s="198" t="n">
        <v>0</v>
      </c>
      <c r="J483" s="198" t="n">
        <v>0</v>
      </c>
      <c r="K483" s="199" t="n">
        <f aca="false">SUM(E483:J483)</f>
        <v>0</v>
      </c>
      <c r="L483" s="198" t="n">
        <v>133155118</v>
      </c>
      <c r="P483" s="223" t="n">
        <f aca="false">K483/$K$24</f>
        <v>0</v>
      </c>
      <c r="Q483" s="224" t="n">
        <f aca="false">RANK(P483,$P$472:$P$500)</f>
        <v>6</v>
      </c>
      <c r="R483" s="279" t="n">
        <f aca="false">L483/$L$24</f>
        <v>0.0445387611864397</v>
      </c>
      <c r="S483" s="224" t="n">
        <f aca="false">RANK(R483,$R$472:$R$500)</f>
        <v>4</v>
      </c>
      <c r="U483" s="280" t="n">
        <f aca="false">VLOOKUP(D483,DVactu!$A$2:$D$198,4,0)</f>
        <v>17.9837146326911</v>
      </c>
      <c r="V483" s="202" t="n">
        <f aca="false">IF(ISERROR(E483/$U483),0,E483/$U483)</f>
        <v>0</v>
      </c>
      <c r="W483" s="202" t="n">
        <f aca="false">IF(ISERROR(F483/$U483),0,F483/$U483)</f>
        <v>0</v>
      </c>
      <c r="X483" s="202" t="n">
        <f aca="false">IF(ISERROR(G483/$U483),0,G483/$U483)</f>
        <v>0</v>
      </c>
      <c r="Y483" s="202" t="n">
        <f aca="false">IF(ISERROR(H483/$U483),0,H483/$U483)</f>
        <v>0</v>
      </c>
      <c r="Z483" s="202" t="n">
        <f aca="false">IF(ISERROR(I483/$U483),0,I483/$U483)</f>
        <v>0</v>
      </c>
      <c r="AA483" s="202" t="n">
        <f aca="false">IF(ISERROR(J483/$U483),0,J483/$U483)</f>
        <v>0</v>
      </c>
      <c r="AB483" s="199" t="n">
        <f aca="false">SUM(V483:AA483)</f>
        <v>0</v>
      </c>
      <c r="AC483" s="202" t="n">
        <f aca="false">IF(ISERROR(L483/$U483),0,L483/$U483)</f>
        <v>7404205.45585996</v>
      </c>
    </row>
    <row r="484" customFormat="false" ht="19.4" hidden="false" customHeight="false" outlineLevel="0" collapsed="false">
      <c r="A484" s="195" t="s">
        <v>944</v>
      </c>
      <c r="B484" s="116" t="s">
        <v>945</v>
      </c>
      <c r="C484" s="196" t="s">
        <v>970</v>
      </c>
      <c r="D484" s="278" t="s">
        <v>971</v>
      </c>
      <c r="E484" s="198" t="n">
        <v>0</v>
      </c>
      <c r="F484" s="198" t="n">
        <v>0</v>
      </c>
      <c r="G484" s="198" t="n">
        <v>0</v>
      </c>
      <c r="H484" s="198" t="n">
        <v>0</v>
      </c>
      <c r="I484" s="198" t="n">
        <v>0</v>
      </c>
      <c r="J484" s="198" t="n">
        <v>0</v>
      </c>
      <c r="K484" s="199" t="n">
        <f aca="false">SUM(E484:J484)</f>
        <v>0</v>
      </c>
      <c r="L484" s="198" t="n">
        <v>5623208</v>
      </c>
      <c r="P484" s="223" t="n">
        <f aca="false">K484/$K$24</f>
        <v>0</v>
      </c>
      <c r="Q484" s="224" t="n">
        <f aca="false">RANK(P484,$P$472:$P$500)</f>
        <v>6</v>
      </c>
      <c r="R484" s="279" t="n">
        <f aca="false">L484/$L$24</f>
        <v>0.00188089441829549</v>
      </c>
      <c r="S484" s="224" t="n">
        <f aca="false">RANK(R484,$R$472:$R$500)</f>
        <v>11</v>
      </c>
      <c r="U484" s="280" t="n">
        <f aca="false">VLOOKUP(D484,DVactu!$A$2:$D$198,4,0)</f>
        <v>17.9837146326911</v>
      </c>
      <c r="V484" s="202" t="n">
        <f aca="false">IF(ISERROR(E484/$U484),0,E484/$U484)</f>
        <v>0</v>
      </c>
      <c r="W484" s="202" t="n">
        <f aca="false">IF(ISERROR(F484/$U484),0,F484/$U484)</f>
        <v>0</v>
      </c>
      <c r="X484" s="202" t="n">
        <f aca="false">IF(ISERROR(G484/$U484),0,G484/$U484)</f>
        <v>0</v>
      </c>
      <c r="Y484" s="202" t="n">
        <f aca="false">IF(ISERROR(H484/$U484),0,H484/$U484)</f>
        <v>0</v>
      </c>
      <c r="Z484" s="202" t="n">
        <f aca="false">IF(ISERROR(I484/$U484),0,I484/$U484)</f>
        <v>0</v>
      </c>
      <c r="AA484" s="202" t="n">
        <f aca="false">IF(ISERROR(J484/$U484),0,J484/$U484)</f>
        <v>0</v>
      </c>
      <c r="AB484" s="199" t="n">
        <f aca="false">SUM(V484:AA484)</f>
        <v>0</v>
      </c>
      <c r="AC484" s="202" t="n">
        <f aca="false">IF(ISERROR(L484/$U484),0,L484/$U484)</f>
        <v>312683.342393458</v>
      </c>
    </row>
    <row r="485" customFormat="false" ht="19.4" hidden="false" customHeight="false" outlineLevel="0" collapsed="false">
      <c r="A485" s="195" t="s">
        <v>944</v>
      </c>
      <c r="B485" s="116" t="s">
        <v>945</v>
      </c>
      <c r="C485" s="196" t="s">
        <v>972</v>
      </c>
      <c r="D485" s="278" t="s">
        <v>973</v>
      </c>
      <c r="E485" s="198" t="n">
        <v>0</v>
      </c>
      <c r="F485" s="198" t="n">
        <v>0</v>
      </c>
      <c r="G485" s="198" t="n">
        <v>0</v>
      </c>
      <c r="H485" s="198" t="n">
        <v>0</v>
      </c>
      <c r="I485" s="198" t="n">
        <v>0</v>
      </c>
      <c r="J485" s="198" t="n">
        <v>0</v>
      </c>
      <c r="K485" s="199" t="n">
        <f aca="false">SUM(E485:J485)</f>
        <v>0</v>
      </c>
      <c r="L485" s="198" t="n">
        <v>3280800</v>
      </c>
      <c r="P485" s="223" t="n">
        <f aca="false">K485/$K$24</f>
        <v>0</v>
      </c>
      <c r="Q485" s="224" t="n">
        <f aca="false">RANK(P485,$P$472:$P$500)</f>
        <v>6</v>
      </c>
      <c r="R485" s="279" t="n">
        <f aca="false">L485/$L$24</f>
        <v>0.00109738754240353</v>
      </c>
      <c r="S485" s="224" t="n">
        <f aca="false">RANK(R485,$R$472:$R$500)</f>
        <v>13</v>
      </c>
      <c r="U485" s="280" t="n">
        <f aca="false">VLOOKUP(D485,DVactu!$A$2:$D$198,4,0)</f>
        <v>4.62989522425685</v>
      </c>
      <c r="V485" s="202" t="n">
        <f aca="false">IF(ISERROR(E485/$U485),0,E485/$U485)</f>
        <v>0</v>
      </c>
      <c r="W485" s="202" t="n">
        <f aca="false">IF(ISERROR(F485/$U485),0,F485/$U485)</f>
        <v>0</v>
      </c>
      <c r="X485" s="202" t="n">
        <f aca="false">IF(ISERROR(G485/$U485),0,G485/$U485)</f>
        <v>0</v>
      </c>
      <c r="Y485" s="202" t="n">
        <f aca="false">IF(ISERROR(H485/$U485),0,H485/$U485)</f>
        <v>0</v>
      </c>
      <c r="Z485" s="202" t="n">
        <f aca="false">IF(ISERROR(I485/$U485),0,I485/$U485)</f>
        <v>0</v>
      </c>
      <c r="AA485" s="202" t="n">
        <f aca="false">IF(ISERROR(J485/$U485),0,J485/$U485)</f>
        <v>0</v>
      </c>
      <c r="AB485" s="199" t="n">
        <f aca="false">SUM(V485:AA485)</f>
        <v>0</v>
      </c>
      <c r="AC485" s="202" t="n">
        <f aca="false">IF(ISERROR(L485/$U485),0,L485/$U485)</f>
        <v>708612.148026871</v>
      </c>
    </row>
    <row r="486" customFormat="false" ht="19.4" hidden="false" customHeight="false" outlineLevel="0" collapsed="false">
      <c r="A486" s="195" t="s">
        <v>944</v>
      </c>
      <c r="B486" s="116" t="s">
        <v>976</v>
      </c>
      <c r="C486" s="196" t="s">
        <v>977</v>
      </c>
      <c r="D486" s="278" t="s">
        <v>978</v>
      </c>
      <c r="E486" s="198" t="n">
        <v>0</v>
      </c>
      <c r="F486" s="198" t="n">
        <v>0</v>
      </c>
      <c r="G486" s="198" t="n">
        <v>0</v>
      </c>
      <c r="H486" s="198" t="n">
        <v>0</v>
      </c>
      <c r="I486" s="198" t="n">
        <v>0</v>
      </c>
      <c r="J486" s="198" t="n">
        <v>0</v>
      </c>
      <c r="K486" s="199" t="n">
        <f aca="false">SUM(E486:J486)</f>
        <v>0</v>
      </c>
      <c r="L486" s="198" t="n">
        <v>0</v>
      </c>
      <c r="P486" s="223" t="n">
        <f aca="false">K486/$K$24</f>
        <v>0</v>
      </c>
      <c r="Q486" s="224" t="n">
        <f aca="false">RANK(P486,$P$472:$P$500)</f>
        <v>6</v>
      </c>
      <c r="R486" s="279" t="n">
        <f aca="false">L486/$L$24</f>
        <v>0</v>
      </c>
      <c r="S486" s="224" t="n">
        <f aca="false">RANK(R486,$R$472:$R$500)</f>
        <v>18</v>
      </c>
      <c r="U486" s="280" t="e">
        <f aca="false">VLOOKUP(D486,DVactu!$A$2:$D$198,4,0)</f>
        <v>#N/A</v>
      </c>
      <c r="V486" s="202" t="n">
        <f aca="false">IF(ISERROR(E486/$U486),0,E486/$U486)</f>
        <v>0</v>
      </c>
      <c r="W486" s="202" t="n">
        <f aca="false">IF(ISERROR(F486/$U486),0,F486/$U486)</f>
        <v>0</v>
      </c>
      <c r="X486" s="202" t="n">
        <f aca="false">IF(ISERROR(G486/$U486),0,G486/$U486)</f>
        <v>0</v>
      </c>
      <c r="Y486" s="202" t="n">
        <f aca="false">IF(ISERROR(H486/$U486),0,H486/$U486)</f>
        <v>0</v>
      </c>
      <c r="Z486" s="202" t="n">
        <f aca="false">IF(ISERROR(I486/$U486),0,I486/$U486)</f>
        <v>0</v>
      </c>
      <c r="AA486" s="202" t="n">
        <f aca="false">IF(ISERROR(J486/$U486),0,J486/$U486)</f>
        <v>0</v>
      </c>
      <c r="AB486" s="199" t="n">
        <f aca="false">SUM(V486:AA486)</f>
        <v>0</v>
      </c>
      <c r="AC486" s="202" t="n">
        <f aca="false">IF(ISERROR(L486/$U486),0,L486/$U486)</f>
        <v>0</v>
      </c>
    </row>
    <row r="487" customFormat="false" ht="19.4" hidden="false" customHeight="false" outlineLevel="0" collapsed="false">
      <c r="A487" s="195" t="s">
        <v>944</v>
      </c>
      <c r="B487" s="116" t="s">
        <v>976</v>
      </c>
      <c r="C487" s="196" t="s">
        <v>979</v>
      </c>
      <c r="D487" s="278" t="s">
        <v>980</v>
      </c>
      <c r="E487" s="198" t="n">
        <v>0</v>
      </c>
      <c r="F487" s="198" t="n">
        <v>0</v>
      </c>
      <c r="G487" s="198" t="n">
        <v>0</v>
      </c>
      <c r="H487" s="198" t="n">
        <v>0</v>
      </c>
      <c r="I487" s="198" t="n">
        <v>0</v>
      </c>
      <c r="J487" s="198" t="n">
        <v>0</v>
      </c>
      <c r="K487" s="199" t="n">
        <f aca="false">SUM(E487:J487)</f>
        <v>0</v>
      </c>
      <c r="L487" s="198" t="n">
        <v>34944</v>
      </c>
      <c r="P487" s="223" t="n">
        <f aca="false">K487/$K$24</f>
        <v>0</v>
      </c>
      <c r="Q487" s="224" t="n">
        <f aca="false">RANK(P487,$P$472:$P$500)</f>
        <v>6</v>
      </c>
      <c r="R487" s="279" t="n">
        <f aca="false">L487/$L$24</f>
        <v>1.16883413441078E-005</v>
      </c>
      <c r="S487" s="224" t="n">
        <f aca="false">RANK(R487,$R$472:$R$500)</f>
        <v>16</v>
      </c>
      <c r="U487" s="280" t="e">
        <f aca="false">VLOOKUP(D487,DVactu!$A$2:$D$198,4,0)</f>
        <v>#N/A</v>
      </c>
      <c r="V487" s="202" t="n">
        <f aca="false">IF(ISERROR(E487/$U487),0,E487/$U487)</f>
        <v>0</v>
      </c>
      <c r="W487" s="202" t="n">
        <f aca="false">IF(ISERROR(F487/$U487),0,F487/$U487)</f>
        <v>0</v>
      </c>
      <c r="X487" s="202" t="n">
        <f aca="false">IF(ISERROR(G487/$U487),0,G487/$U487)</f>
        <v>0</v>
      </c>
      <c r="Y487" s="202" t="n">
        <f aca="false">IF(ISERROR(H487/$U487),0,H487/$U487)</f>
        <v>0</v>
      </c>
      <c r="Z487" s="202" t="n">
        <f aca="false">IF(ISERROR(I487/$U487),0,I487/$U487)</f>
        <v>0</v>
      </c>
      <c r="AA487" s="202" t="n">
        <f aca="false">IF(ISERROR(J487/$U487),0,J487/$U487)</f>
        <v>0</v>
      </c>
      <c r="AB487" s="199" t="n">
        <f aca="false">SUM(V487:AA487)</f>
        <v>0</v>
      </c>
      <c r="AC487" s="202" t="n">
        <f aca="false">IF(ISERROR(L487/$U487),0,L487/$U487)</f>
        <v>0</v>
      </c>
    </row>
    <row r="488" customFormat="false" ht="19.4" hidden="false" customHeight="false" outlineLevel="0" collapsed="false">
      <c r="A488" s="195" t="s">
        <v>944</v>
      </c>
      <c r="B488" s="116" t="s">
        <v>976</v>
      </c>
      <c r="C488" s="196" t="s">
        <v>981</v>
      </c>
      <c r="D488" s="278" t="s">
        <v>982</v>
      </c>
      <c r="E488" s="198" t="n">
        <v>0</v>
      </c>
      <c r="F488" s="198" t="n">
        <v>0</v>
      </c>
      <c r="G488" s="198" t="n">
        <v>0</v>
      </c>
      <c r="H488" s="198" t="n">
        <v>0</v>
      </c>
      <c r="I488" s="198" t="n">
        <v>0</v>
      </c>
      <c r="J488" s="198" t="n">
        <v>0</v>
      </c>
      <c r="K488" s="199" t="n">
        <f aca="false">SUM(E488:J488)</f>
        <v>0</v>
      </c>
      <c r="L488" s="198" t="n">
        <v>992</v>
      </c>
      <c r="P488" s="223" t="n">
        <f aca="false">K488/$K$24</f>
        <v>0</v>
      </c>
      <c r="Q488" s="224" t="n">
        <f aca="false">RANK(P488,$P$472:$P$500)</f>
        <v>6</v>
      </c>
      <c r="R488" s="279" t="n">
        <f aca="false">L488/$L$24</f>
        <v>3.31811887973756E-007</v>
      </c>
      <c r="S488" s="224" t="n">
        <f aca="false">RANK(R488,$R$472:$R$500)</f>
        <v>17</v>
      </c>
      <c r="U488" s="280" t="e">
        <f aca="false">VLOOKUP(D488,DVactu!$A$2:$D$198,4,0)</f>
        <v>#N/A</v>
      </c>
      <c r="V488" s="202" t="n">
        <f aca="false">IF(ISERROR(E488/$U488),0,E488/$U488)</f>
        <v>0</v>
      </c>
      <c r="W488" s="202" t="n">
        <f aca="false">IF(ISERROR(F488/$U488),0,F488/$U488)</f>
        <v>0</v>
      </c>
      <c r="X488" s="202" t="n">
        <f aca="false">IF(ISERROR(G488/$U488),0,G488/$U488)</f>
        <v>0</v>
      </c>
      <c r="Y488" s="202" t="n">
        <f aca="false">IF(ISERROR(H488/$U488),0,H488/$U488)</f>
        <v>0</v>
      </c>
      <c r="Z488" s="202" t="n">
        <f aca="false">IF(ISERROR(I488/$U488),0,I488/$U488)</f>
        <v>0</v>
      </c>
      <c r="AA488" s="202" t="n">
        <f aca="false">IF(ISERROR(J488/$U488),0,J488/$U488)</f>
        <v>0</v>
      </c>
      <c r="AB488" s="199" t="n">
        <f aca="false">SUM(V488:AA488)</f>
        <v>0</v>
      </c>
      <c r="AC488" s="202" t="n">
        <f aca="false">IF(ISERROR(L488/$U488),0,L488/$U488)</f>
        <v>0</v>
      </c>
    </row>
    <row r="489" customFormat="false" ht="12.8" hidden="false" customHeight="false" outlineLevel="0" collapsed="false">
      <c r="A489" s="195" t="s">
        <v>944</v>
      </c>
      <c r="B489" s="116" t="s">
        <v>976</v>
      </c>
      <c r="C489" s="196" t="s">
        <v>983</v>
      </c>
      <c r="D489" s="278" t="s">
        <v>984</v>
      </c>
      <c r="E489" s="198" t="n">
        <v>0</v>
      </c>
      <c r="F489" s="198" t="n">
        <v>0</v>
      </c>
      <c r="G489" s="198" t="n">
        <v>0</v>
      </c>
      <c r="H489" s="198" t="n">
        <v>0</v>
      </c>
      <c r="I489" s="198" t="n">
        <v>0</v>
      </c>
      <c r="J489" s="198" t="n">
        <v>0</v>
      </c>
      <c r="K489" s="199" t="n">
        <f aca="false">SUM(E489:J489)</f>
        <v>0</v>
      </c>
      <c r="L489" s="198" t="n">
        <v>8434800</v>
      </c>
      <c r="P489" s="223" t="n">
        <f aca="false">K489/$K$24</f>
        <v>0</v>
      </c>
      <c r="Q489" s="224" t="n">
        <f aca="false">RANK(P489,$P$472:$P$500)</f>
        <v>6</v>
      </c>
      <c r="R489" s="279" t="n">
        <f aca="false">L489/$L$24</f>
        <v>0.00282133761358975</v>
      </c>
      <c r="S489" s="224" t="n">
        <f aca="false">RANK(R489,$R$472:$R$500)</f>
        <v>9</v>
      </c>
      <c r="U489" s="280" t="e">
        <f aca="false">VLOOKUP(D489,DVactu!$A$2:$D$198,4,0)</f>
        <v>#N/A</v>
      </c>
      <c r="V489" s="202" t="n">
        <f aca="false">IF(ISERROR(E489/$U489),0,E489/$U489)</f>
        <v>0</v>
      </c>
      <c r="W489" s="202" t="n">
        <f aca="false">IF(ISERROR(F489/$U489),0,F489/$U489)</f>
        <v>0</v>
      </c>
      <c r="X489" s="202" t="n">
        <f aca="false">IF(ISERROR(G489/$U489),0,G489/$U489)</f>
        <v>0</v>
      </c>
      <c r="Y489" s="202" t="n">
        <f aca="false">IF(ISERROR(H489/$U489),0,H489/$U489)</f>
        <v>0</v>
      </c>
      <c r="Z489" s="202" t="n">
        <f aca="false">IF(ISERROR(I489/$U489),0,I489/$U489)</f>
        <v>0</v>
      </c>
      <c r="AA489" s="202" t="n">
        <f aca="false">IF(ISERROR(J489/$U489),0,J489/$U489)</f>
        <v>0</v>
      </c>
      <c r="AB489" s="199" t="n">
        <f aca="false">SUM(V489:AA489)</f>
        <v>0</v>
      </c>
      <c r="AC489" s="202" t="n">
        <f aca="false">IF(ISERROR(L489/$U489),0,L489/$U489)</f>
        <v>0</v>
      </c>
    </row>
    <row r="490" customFormat="false" ht="19.4" hidden="false" customHeight="false" outlineLevel="0" collapsed="false">
      <c r="A490" s="195" t="s">
        <v>944</v>
      </c>
      <c r="B490" s="116" t="s">
        <v>976</v>
      </c>
      <c r="C490" s="196" t="s">
        <v>985</v>
      </c>
      <c r="D490" s="278" t="s">
        <v>986</v>
      </c>
      <c r="E490" s="198" t="n">
        <v>0</v>
      </c>
      <c r="F490" s="198" t="n">
        <v>0</v>
      </c>
      <c r="G490" s="198" t="n">
        <v>0</v>
      </c>
      <c r="H490" s="198" t="n">
        <v>0</v>
      </c>
      <c r="I490" s="198" t="n">
        <v>0</v>
      </c>
      <c r="J490" s="198" t="n">
        <v>0</v>
      </c>
      <c r="K490" s="199" t="n">
        <f aca="false">SUM(E490:J490)</f>
        <v>0</v>
      </c>
      <c r="L490" s="198" t="n">
        <v>0</v>
      </c>
      <c r="P490" s="223" t="n">
        <f aca="false">K490/$K$24</f>
        <v>0</v>
      </c>
      <c r="Q490" s="224" t="n">
        <f aca="false">RANK(P490,$P$472:$P$500)</f>
        <v>6</v>
      </c>
      <c r="R490" s="279" t="n">
        <f aca="false">L490/$L$24</f>
        <v>0</v>
      </c>
      <c r="S490" s="224" t="n">
        <f aca="false">RANK(R490,$R$472:$R$500)</f>
        <v>18</v>
      </c>
      <c r="U490" s="280" t="e">
        <f aca="false">VLOOKUP(D490,DVactu!$A$2:$D$198,4,0)</f>
        <v>#N/A</v>
      </c>
      <c r="V490" s="202" t="n">
        <f aca="false">IF(ISERROR(E490/$U490),0,E490/$U490)</f>
        <v>0</v>
      </c>
      <c r="W490" s="202" t="n">
        <f aca="false">IF(ISERROR(F490/$U490),0,F490/$U490)</f>
        <v>0</v>
      </c>
      <c r="X490" s="202" t="n">
        <f aca="false">IF(ISERROR(G490/$U490),0,G490/$U490)</f>
        <v>0</v>
      </c>
      <c r="Y490" s="202" t="n">
        <f aca="false">IF(ISERROR(H490/$U490),0,H490/$U490)</f>
        <v>0</v>
      </c>
      <c r="Z490" s="202" t="n">
        <f aca="false">IF(ISERROR(I490/$U490),0,I490/$U490)</f>
        <v>0</v>
      </c>
      <c r="AA490" s="202" t="n">
        <f aca="false">IF(ISERROR(J490/$U490),0,J490/$U490)</f>
        <v>0</v>
      </c>
      <c r="AB490" s="199" t="n">
        <f aca="false">SUM(V490:AA490)</f>
        <v>0</v>
      </c>
      <c r="AC490" s="202" t="n">
        <f aca="false">IF(ISERROR(L490/$U490),0,L490/$U490)</f>
        <v>0</v>
      </c>
    </row>
    <row r="491" customFormat="false" ht="12.8" hidden="false" customHeight="false" outlineLevel="0" collapsed="false">
      <c r="A491" s="195" t="s">
        <v>944</v>
      </c>
      <c r="B491" s="116" t="s">
        <v>976</v>
      </c>
      <c r="C491" s="196" t="s">
        <v>987</v>
      </c>
      <c r="D491" s="278" t="s">
        <v>988</v>
      </c>
      <c r="E491" s="198" t="n">
        <v>0</v>
      </c>
      <c r="F491" s="198" t="n">
        <v>0</v>
      </c>
      <c r="G491" s="198" t="n">
        <v>0</v>
      </c>
      <c r="H491" s="198" t="n">
        <v>0</v>
      </c>
      <c r="I491" s="198" t="n">
        <v>0</v>
      </c>
      <c r="J491" s="198" t="n">
        <v>0</v>
      </c>
      <c r="K491" s="199" t="n">
        <f aca="false">SUM(E491:J491)</f>
        <v>0</v>
      </c>
      <c r="L491" s="198" t="n">
        <v>0</v>
      </c>
      <c r="P491" s="223" t="n">
        <f aca="false">K491/$K$24</f>
        <v>0</v>
      </c>
      <c r="Q491" s="224" t="n">
        <f aca="false">RANK(P491,$P$472:$P$500)</f>
        <v>6</v>
      </c>
      <c r="R491" s="279" t="n">
        <f aca="false">L491/$L$24</f>
        <v>0</v>
      </c>
      <c r="S491" s="224" t="n">
        <f aca="false">RANK(R491,$R$472:$R$500)</f>
        <v>18</v>
      </c>
      <c r="U491" s="280" t="e">
        <f aca="false">VLOOKUP(D491,DVactu!$A$2:$D$198,4,0)</f>
        <v>#N/A</v>
      </c>
      <c r="V491" s="202" t="n">
        <f aca="false">IF(ISERROR(E491/$U491),0,E491/$U491)</f>
        <v>0</v>
      </c>
      <c r="W491" s="202" t="n">
        <f aca="false">IF(ISERROR(F491/$U491),0,F491/$U491)</f>
        <v>0</v>
      </c>
      <c r="X491" s="202" t="n">
        <f aca="false">IF(ISERROR(G491/$U491),0,G491/$U491)</f>
        <v>0</v>
      </c>
      <c r="Y491" s="202" t="n">
        <f aca="false">IF(ISERROR(H491/$U491),0,H491/$U491)</f>
        <v>0</v>
      </c>
      <c r="Z491" s="202" t="n">
        <f aca="false">IF(ISERROR(I491/$U491),0,I491/$U491)</f>
        <v>0</v>
      </c>
      <c r="AA491" s="202" t="n">
        <f aca="false">IF(ISERROR(J491/$U491),0,J491/$U491)</f>
        <v>0</v>
      </c>
      <c r="AB491" s="199" t="n">
        <f aca="false">SUM(V491:AA491)</f>
        <v>0</v>
      </c>
      <c r="AC491" s="202" t="n">
        <f aca="false">IF(ISERROR(L491/$U491),0,L491/$U491)</f>
        <v>0</v>
      </c>
    </row>
    <row r="492" customFormat="false" ht="12.8" hidden="false" customHeight="false" outlineLevel="0" collapsed="false">
      <c r="A492" s="195" t="s">
        <v>944</v>
      </c>
      <c r="B492" s="116" t="s">
        <v>976</v>
      </c>
      <c r="C492" s="196" t="s">
        <v>989</v>
      </c>
      <c r="D492" s="278" t="s">
        <v>990</v>
      </c>
      <c r="E492" s="198" t="n">
        <v>0</v>
      </c>
      <c r="F492" s="198" t="n">
        <v>0</v>
      </c>
      <c r="G492" s="198" t="n">
        <v>0</v>
      </c>
      <c r="H492" s="198" t="n">
        <v>0</v>
      </c>
      <c r="I492" s="198" t="n">
        <v>0</v>
      </c>
      <c r="J492" s="198" t="n">
        <v>0</v>
      </c>
      <c r="K492" s="199" t="n">
        <f aca="false">SUM(E492:J492)</f>
        <v>0</v>
      </c>
      <c r="L492" s="198" t="n">
        <v>0</v>
      </c>
      <c r="P492" s="223" t="n">
        <f aca="false">K492/$K$24</f>
        <v>0</v>
      </c>
      <c r="Q492" s="224" t="n">
        <f aca="false">RANK(P492,$P$472:$P$500)</f>
        <v>6</v>
      </c>
      <c r="R492" s="279" t="n">
        <f aca="false">L492/$L$24</f>
        <v>0</v>
      </c>
      <c r="S492" s="224" t="n">
        <f aca="false">RANK(R492,$R$472:$R$500)</f>
        <v>18</v>
      </c>
      <c r="U492" s="280" t="e">
        <f aca="false">VLOOKUP(D492,DVactu!$A$2:$D$198,4,0)</f>
        <v>#N/A</v>
      </c>
      <c r="V492" s="202" t="n">
        <f aca="false">IF(ISERROR(E492/$U492),0,E492/$U492)</f>
        <v>0</v>
      </c>
      <c r="W492" s="202" t="n">
        <f aca="false">IF(ISERROR(F492/$U492),0,F492/$U492)</f>
        <v>0</v>
      </c>
      <c r="X492" s="202" t="n">
        <f aca="false">IF(ISERROR(G492/$U492),0,G492/$U492)</f>
        <v>0</v>
      </c>
      <c r="Y492" s="202" t="n">
        <f aca="false">IF(ISERROR(H492/$U492),0,H492/$U492)</f>
        <v>0</v>
      </c>
      <c r="Z492" s="202" t="n">
        <f aca="false">IF(ISERROR(I492/$U492),0,I492/$U492)</f>
        <v>0</v>
      </c>
      <c r="AA492" s="202" t="n">
        <f aca="false">IF(ISERROR(J492/$U492),0,J492/$U492)</f>
        <v>0</v>
      </c>
      <c r="AB492" s="199" t="n">
        <f aca="false">SUM(V492:AA492)</f>
        <v>0</v>
      </c>
      <c r="AC492" s="202" t="n">
        <f aca="false">IF(ISERROR(L492/$U492),0,L492/$U492)</f>
        <v>0</v>
      </c>
    </row>
    <row r="493" customFormat="false" ht="19.3" hidden="false" customHeight="false" outlineLevel="0" collapsed="false">
      <c r="A493" s="281" t="s">
        <v>944</v>
      </c>
      <c r="B493" s="281" t="s">
        <v>991</v>
      </c>
      <c r="C493" s="281" t="s">
        <v>977</v>
      </c>
      <c r="D493" s="282" t="s">
        <v>992</v>
      </c>
      <c r="E493" s="283" t="n">
        <v>0</v>
      </c>
      <c r="F493" s="283" t="n">
        <v>0</v>
      </c>
      <c r="G493" s="283" t="n">
        <v>8700</v>
      </c>
      <c r="H493" s="283" t="n">
        <v>0</v>
      </c>
      <c r="I493" s="283" t="n">
        <v>0</v>
      </c>
      <c r="J493" s="283" t="n">
        <v>0</v>
      </c>
      <c r="K493" s="284" t="n">
        <f aca="false">SUM(E493:J493)</f>
        <v>8700</v>
      </c>
      <c r="L493" s="283" t="n">
        <v>3651971.4</v>
      </c>
      <c r="M493" s="368" t="n">
        <f aca="false">K493*$O$15/1000</f>
        <v>43.71025</v>
      </c>
      <c r="P493" s="286" t="n">
        <f aca="false">K493/$K$24</f>
        <v>0.000387471919420093</v>
      </c>
      <c r="Q493" s="287" t="n">
        <f aca="false">RANK(P493,$P$472:$P$500)</f>
        <v>4</v>
      </c>
      <c r="R493" s="223" t="n">
        <f aca="false">L493/$L$24</f>
        <v>0.00122153984381064</v>
      </c>
      <c r="S493" s="239" t="n">
        <f aca="false">RANK(R493,$R$472:$R$500)</f>
        <v>12</v>
      </c>
      <c r="U493" s="280" t="n">
        <f aca="false">VLOOKUP(D493,DVactu!$A$2:$D$198,4,0)</f>
        <v>9.7604767109183</v>
      </c>
      <c r="V493" s="202" t="n">
        <f aca="false">IF(ISERROR(E493/$U493),0,E493/$U493)</f>
        <v>0</v>
      </c>
      <c r="W493" s="202" t="n">
        <f aca="false">IF(ISERROR(F493/$U493),0,F493/$U493)</f>
        <v>0</v>
      </c>
      <c r="X493" s="202" t="n">
        <f aca="false">IF(ISERROR(G493/$U493),0,G493/$U493)</f>
        <v>891.349906123742</v>
      </c>
      <c r="Y493" s="202" t="n">
        <f aca="false">IF(ISERROR(H493/$U493),0,H493/$U493)</f>
        <v>0</v>
      </c>
      <c r="Z493" s="202" t="n">
        <f aca="false">IF(ISERROR(I493/$U493),0,I493/$U493)</f>
        <v>0</v>
      </c>
      <c r="AA493" s="202" t="n">
        <f aca="false">IF(ISERROR(J493/$U493),0,J493/$U493)</f>
        <v>0</v>
      </c>
      <c r="AB493" s="288" t="n">
        <f aca="false">SUM(V493:AA493)</f>
        <v>891.349906123742</v>
      </c>
      <c r="AC493" s="202" t="n">
        <f aca="false">IF(ISERROR(L493/$U493),0,L493/$U493)</f>
        <v>374159.122362827</v>
      </c>
    </row>
    <row r="494" customFormat="false" ht="19.3" hidden="false" customHeight="false" outlineLevel="0" collapsed="false">
      <c r="A494" s="281" t="s">
        <v>944</v>
      </c>
      <c r="B494" s="281" t="s">
        <v>991</v>
      </c>
      <c r="C494" s="281" t="s">
        <v>979</v>
      </c>
      <c r="D494" s="282" t="s">
        <v>993</v>
      </c>
      <c r="E494" s="283" t="n">
        <v>0</v>
      </c>
      <c r="F494" s="283" t="n">
        <v>0</v>
      </c>
      <c r="G494" s="283" t="n">
        <v>6960</v>
      </c>
      <c r="H494" s="283" t="n">
        <v>0</v>
      </c>
      <c r="I494" s="283" t="n">
        <v>0</v>
      </c>
      <c r="J494" s="283" t="n">
        <v>0</v>
      </c>
      <c r="K494" s="284" t="n">
        <f aca="false">SUM(E494:J494)</f>
        <v>6960</v>
      </c>
      <c r="L494" s="283" t="n">
        <v>1426985.12</v>
      </c>
      <c r="M494" s="369" t="n">
        <f aca="false">K494*$O$15/1000</f>
        <v>34.9682</v>
      </c>
      <c r="P494" s="286" t="n">
        <f aca="false">K494/$K$24</f>
        <v>0.000309977535536074</v>
      </c>
      <c r="Q494" s="287" t="n">
        <f aca="false">RANK(P494,$P$472:$P$500)</f>
        <v>5</v>
      </c>
      <c r="R494" s="223" t="n">
        <f aca="false">L494/$L$24</f>
        <v>0.00047730909957425</v>
      </c>
      <c r="S494" s="239" t="n">
        <f aca="false">RANK(R494,$R$472:$R$500)</f>
        <v>14</v>
      </c>
      <c r="U494" s="280" t="n">
        <f aca="false">VLOOKUP(D494,DVactu!$A$2:$D$198,4,0)</f>
        <v>9.7604767109183</v>
      </c>
      <c r="V494" s="202" t="n">
        <f aca="false">IF(ISERROR(E494/$U494),0,E494/$U494)</f>
        <v>0</v>
      </c>
      <c r="W494" s="202" t="n">
        <f aca="false">IF(ISERROR(F494/$U494),0,F494/$U494)</f>
        <v>0</v>
      </c>
      <c r="X494" s="202" t="n">
        <f aca="false">IF(ISERROR(G494/$U494),0,G494/$U494)</f>
        <v>713.079924898994</v>
      </c>
      <c r="Y494" s="202" t="n">
        <f aca="false">IF(ISERROR(H494/$U494),0,H494/$U494)</f>
        <v>0</v>
      </c>
      <c r="Z494" s="202" t="n">
        <f aca="false">IF(ISERROR(I494/$U494),0,I494/$U494)</f>
        <v>0</v>
      </c>
      <c r="AA494" s="202" t="n">
        <f aca="false">IF(ISERROR(J494/$U494),0,J494/$U494)</f>
        <v>0</v>
      </c>
      <c r="AB494" s="288" t="n">
        <f aca="false">SUM(V494:AA494)</f>
        <v>713.079924898994</v>
      </c>
      <c r="AC494" s="202" t="n">
        <f aca="false">IF(ISERROR(L494/$U494),0,L494/$U494)</f>
        <v>146200.350891032</v>
      </c>
    </row>
    <row r="495" customFormat="false" ht="19.3" hidden="false" customHeight="false" outlineLevel="0" collapsed="false">
      <c r="A495" s="281" t="s">
        <v>944</v>
      </c>
      <c r="B495" s="281" t="s">
        <v>991</v>
      </c>
      <c r="C495" s="281" t="s">
        <v>981</v>
      </c>
      <c r="D495" s="282" t="s">
        <v>994</v>
      </c>
      <c r="E495" s="283" t="n">
        <v>0</v>
      </c>
      <c r="F495" s="283" t="n">
        <v>0</v>
      </c>
      <c r="G495" s="283" t="n">
        <v>34800</v>
      </c>
      <c r="H495" s="283" t="n">
        <v>0</v>
      </c>
      <c r="I495" s="283" t="n">
        <v>0</v>
      </c>
      <c r="J495" s="283" t="n">
        <v>0</v>
      </c>
      <c r="K495" s="284" t="n">
        <f aca="false">SUM(E495:J495)</f>
        <v>34800</v>
      </c>
      <c r="L495" s="283" t="n">
        <v>21919772.19</v>
      </c>
      <c r="M495" s="369" t="n">
        <f aca="false">K495*$O$15/1000</f>
        <v>174.841</v>
      </c>
      <c r="P495" s="286" t="n">
        <f aca="false">K495/$K$24</f>
        <v>0.00154988767768037</v>
      </c>
      <c r="Q495" s="287" t="n">
        <f aca="false">RANK(P495,$P$472:$P$500)</f>
        <v>3</v>
      </c>
      <c r="R495" s="223" t="n">
        <f aca="false">L495/$L$24</f>
        <v>0.00733189616362754</v>
      </c>
      <c r="S495" s="287" t="n">
        <f aca="false">RANK(R495,$R$472:$R$500)</f>
        <v>6</v>
      </c>
      <c r="U495" s="280" t="n">
        <f aca="false">VLOOKUP(D495,DVactu!$A$2:$D$198,4,0)</f>
        <v>9.7604767109183</v>
      </c>
      <c r="V495" s="202" t="n">
        <f aca="false">IF(ISERROR(E495/$U495),0,E495/$U495)</f>
        <v>0</v>
      </c>
      <c r="W495" s="202" t="n">
        <f aca="false">IF(ISERROR(F495/$U495),0,F495/$U495)</f>
        <v>0</v>
      </c>
      <c r="X495" s="202" t="n">
        <f aca="false">IF(ISERROR(G495/$U495),0,G495/$U495)</f>
        <v>3565.39962449497</v>
      </c>
      <c r="Y495" s="202" t="n">
        <f aca="false">IF(ISERROR(H495/$U495),0,H495/$U495)</f>
        <v>0</v>
      </c>
      <c r="Z495" s="202" t="n">
        <f aca="false">IF(ISERROR(I495/$U495),0,I495/$U495)</f>
        <v>0</v>
      </c>
      <c r="AA495" s="202" t="n">
        <f aca="false">IF(ISERROR(J495/$U495),0,J495/$U495)</f>
        <v>0</v>
      </c>
      <c r="AB495" s="288" t="n">
        <f aca="false">SUM(V495:AA495)</f>
        <v>3565.39962449497</v>
      </c>
      <c r="AC495" s="202" t="n">
        <f aca="false">IF(ISERROR(L495/$U495),0,L495/$U495)</f>
        <v>2245768.60733452</v>
      </c>
    </row>
    <row r="496" customFormat="false" ht="12.8" hidden="false" customHeight="false" outlineLevel="0" collapsed="false">
      <c r="A496" s="281" t="s">
        <v>944</v>
      </c>
      <c r="B496" s="281" t="s">
        <v>991</v>
      </c>
      <c r="C496" s="281" t="s">
        <v>983</v>
      </c>
      <c r="D496" s="282" t="s">
        <v>995</v>
      </c>
      <c r="E496" s="283" t="n">
        <v>0</v>
      </c>
      <c r="F496" s="283" t="n">
        <v>0</v>
      </c>
      <c r="G496" s="283" t="n">
        <v>21578280</v>
      </c>
      <c r="H496" s="283" t="n">
        <v>0</v>
      </c>
      <c r="I496" s="283" t="n">
        <v>702000</v>
      </c>
      <c r="J496" s="283" t="n">
        <v>0</v>
      </c>
      <c r="K496" s="284" t="n">
        <f aca="false">SUM(E496:J496)</f>
        <v>22280280</v>
      </c>
      <c r="L496" s="283" t="n">
        <v>728641080</v>
      </c>
      <c r="M496" s="369" t="n">
        <f aca="false">K496*$O$15/1000</f>
        <v>111939.8401</v>
      </c>
      <c r="P496" s="286" t="n">
        <f aca="false">K496/$K$24</f>
        <v>0.99229688009392</v>
      </c>
      <c r="Q496" s="287" t="n">
        <f aca="false">RANK(P496,$P$472:$P$500)</f>
        <v>1</v>
      </c>
      <c r="R496" s="223" t="n">
        <f aca="false">L496/$L$24</f>
        <v>0.243721544768182</v>
      </c>
      <c r="S496" s="287" t="n">
        <f aca="false">RANK(R496,$R$472:$R$500)</f>
        <v>2</v>
      </c>
      <c r="U496" s="280" t="n">
        <f aca="false">VLOOKUP(D496,DVactu!$A$2:$D$198,4,0)</f>
        <v>17.9837146326911</v>
      </c>
      <c r="V496" s="202" t="n">
        <f aca="false">IF(ISERROR(E496/$U496),0,E496/$U496)</f>
        <v>0</v>
      </c>
      <c r="W496" s="202" t="n">
        <f aca="false">IF(ISERROR(F496/$U496),0,F496/$U496)</f>
        <v>0</v>
      </c>
      <c r="X496" s="202" t="n">
        <f aca="false">IF(ISERROR(G496/$U496),0,G496/$U496)</f>
        <v>1199878.91493644</v>
      </c>
      <c r="Y496" s="202" t="n">
        <f aca="false">IF(ISERROR(H496/$U496),0,H496/$U496)</f>
        <v>0</v>
      </c>
      <c r="Z496" s="202" t="n">
        <f aca="false">IF(ISERROR(I496/$U496),0,I496/$U496)</f>
        <v>39035.3169152213</v>
      </c>
      <c r="AA496" s="202" t="n">
        <f aca="false">IF(ISERROR(J496/$U496),0,J496/$U496)</f>
        <v>0</v>
      </c>
      <c r="AB496" s="288" t="n">
        <f aca="false">SUM(V496:AA496)</f>
        <v>1238914.23185166</v>
      </c>
      <c r="AC496" s="202" t="n">
        <f aca="false">IF(ISERROR(L496/$U496),0,L496/$U496)</f>
        <v>40516717.2012096</v>
      </c>
    </row>
    <row r="497" customFormat="false" ht="12.8" hidden="false" customHeight="false" outlineLevel="0" collapsed="false">
      <c r="A497" s="370" t="s">
        <v>944</v>
      </c>
      <c r="B497" s="370" t="s">
        <v>991</v>
      </c>
      <c r="C497" s="370" t="s">
        <v>996</v>
      </c>
      <c r="D497" s="371" t="s">
        <v>997</v>
      </c>
      <c r="E497" s="372" t="n">
        <v>0</v>
      </c>
      <c r="F497" s="372" t="n">
        <v>0</v>
      </c>
      <c r="G497" s="372" t="n">
        <v>122500</v>
      </c>
      <c r="H497" s="372" t="n">
        <v>0</v>
      </c>
      <c r="I497" s="372" t="n">
        <v>0</v>
      </c>
      <c r="J497" s="372" t="n">
        <v>0</v>
      </c>
      <c r="K497" s="373" t="n">
        <f aca="false">SUM(E497:J497)</f>
        <v>122500</v>
      </c>
      <c r="L497" s="372" t="n">
        <v>107712500</v>
      </c>
      <c r="M497" s="374" t="n">
        <f aca="false">K497*$O$15/1000</f>
        <v>615.460416666667</v>
      </c>
      <c r="P497" s="286" t="n">
        <f aca="false">K497/$K$24</f>
        <v>0.00545578277344383</v>
      </c>
      <c r="Q497" s="287" t="n">
        <f aca="false">RANK(P497,$P$472:$P$500)</f>
        <v>2</v>
      </c>
      <c r="R497" s="223" t="n">
        <f aca="false">L497/$L$24</f>
        <v>0.0360285161122713</v>
      </c>
      <c r="S497" s="287" t="n">
        <f aca="false">RANK(R497,$R$472:$R$500)</f>
        <v>5</v>
      </c>
      <c r="U497" s="280" t="n">
        <f aca="false">VLOOKUP(D497,DVactu!$A$2:$D$198,4,0)</f>
        <v>11.5631229294548</v>
      </c>
      <c r="V497" s="202" t="n">
        <f aca="false">IF(ISERROR(E497/$U497),0,E497/$U497)</f>
        <v>0</v>
      </c>
      <c r="W497" s="202" t="n">
        <f aca="false">IF(ISERROR(F497/$U497),0,F497/$U497)</f>
        <v>0</v>
      </c>
      <c r="X497" s="202" t="n">
        <f aca="false">IF(ISERROR(G497/$U497),0,G497/$U497)</f>
        <v>10594.0238417733</v>
      </c>
      <c r="Y497" s="202" t="n">
        <f aca="false">IF(ISERROR(H497/$U497),0,H497/$U497)</f>
        <v>0</v>
      </c>
      <c r="Z497" s="202" t="n">
        <f aca="false">IF(ISERROR(I497/$U497),0,I497/$U497)</f>
        <v>0</v>
      </c>
      <c r="AA497" s="202" t="n">
        <f aca="false">IF(ISERROR(J497/$U497),0,J497/$U497)</f>
        <v>0</v>
      </c>
      <c r="AB497" s="288" t="n">
        <f aca="false">SUM(V497:AA497)</f>
        <v>10594.0238417733</v>
      </c>
      <c r="AC497" s="202" t="n">
        <f aca="false">IF(ISERROR(L497/$U497),0,L497/$U497)</f>
        <v>9315173.82087355</v>
      </c>
    </row>
    <row r="498" customFormat="false" ht="19.4" hidden="false" customHeight="false" outlineLevel="0" collapsed="false">
      <c r="A498" s="195" t="s">
        <v>944</v>
      </c>
      <c r="B498" s="116" t="s">
        <v>976</v>
      </c>
      <c r="C498" s="196" t="s">
        <v>998</v>
      </c>
      <c r="D498" s="278" t="s">
        <v>999</v>
      </c>
      <c r="E498" s="198" t="n">
        <v>0</v>
      </c>
      <c r="F498" s="198" t="n">
        <v>0</v>
      </c>
      <c r="G498" s="198" t="n">
        <v>0</v>
      </c>
      <c r="H498" s="198" t="n">
        <v>0</v>
      </c>
      <c r="I498" s="198" t="n">
        <v>0</v>
      </c>
      <c r="J498" s="198" t="n">
        <v>0</v>
      </c>
      <c r="K498" s="199" t="n">
        <f aca="false">SUM(E498:J498)</f>
        <v>0</v>
      </c>
      <c r="L498" s="198" t="n">
        <v>0</v>
      </c>
      <c r="P498" s="223" t="n">
        <f aca="false">K498/$K$24</f>
        <v>0</v>
      </c>
      <c r="Q498" s="224" t="n">
        <f aca="false">RANK(P498,$P$472:$P$500)</f>
        <v>6</v>
      </c>
      <c r="R498" s="279" t="n">
        <f aca="false">L498/$L$24</f>
        <v>0</v>
      </c>
      <c r="S498" s="224" t="n">
        <f aca="false">RANK(R498,$R$472:$R$500)</f>
        <v>18</v>
      </c>
      <c r="U498" s="280" t="e">
        <f aca="false">VLOOKUP(D498,DVactu!$A$2:$D$198,4,0)</f>
        <v>#N/A</v>
      </c>
      <c r="V498" s="202" t="n">
        <f aca="false">IF(ISERROR(E498/$U498),0,E498/$U498)</f>
        <v>0</v>
      </c>
      <c r="W498" s="202" t="n">
        <f aca="false">IF(ISERROR(F498/$U498),0,F498/$U498)</f>
        <v>0</v>
      </c>
      <c r="X498" s="202" t="n">
        <f aca="false">IF(ISERROR(G498/$U498),0,G498/$U498)</f>
        <v>0</v>
      </c>
      <c r="Y498" s="202" t="n">
        <f aca="false">IF(ISERROR(H498/$U498),0,H498/$U498)</f>
        <v>0</v>
      </c>
      <c r="Z498" s="202" t="n">
        <f aca="false">IF(ISERROR(I498/$U498),0,I498/$U498)</f>
        <v>0</v>
      </c>
      <c r="AA498" s="202" t="n">
        <f aca="false">IF(ISERROR(J498/$U498),0,J498/$U498)</f>
        <v>0</v>
      </c>
      <c r="AB498" s="199" t="n">
        <f aca="false">SUM(V498:AA498)</f>
        <v>0</v>
      </c>
      <c r="AC498" s="202" t="n">
        <f aca="false">IF(ISERROR(L498/$U498),0,L498/$U498)</f>
        <v>0</v>
      </c>
    </row>
    <row r="499" customFormat="false" ht="19.4" hidden="false" customHeight="false" outlineLevel="0" collapsed="false">
      <c r="A499" s="195" t="s">
        <v>944</v>
      </c>
      <c r="B499" s="116" t="s">
        <v>1000</v>
      </c>
      <c r="C499" s="196" t="s">
        <v>998</v>
      </c>
      <c r="D499" s="278" t="s">
        <v>1001</v>
      </c>
      <c r="E499" s="198" t="n">
        <v>0</v>
      </c>
      <c r="F499" s="198" t="n">
        <v>0</v>
      </c>
      <c r="G499" s="198" t="n">
        <v>0</v>
      </c>
      <c r="H499" s="198" t="n">
        <v>0</v>
      </c>
      <c r="I499" s="198" t="n">
        <v>0</v>
      </c>
      <c r="J499" s="198" t="n">
        <v>0</v>
      </c>
      <c r="K499" s="199" t="n">
        <f aca="false">SUM(E499:J499)</f>
        <v>0</v>
      </c>
      <c r="L499" s="198" t="n">
        <v>0</v>
      </c>
      <c r="P499" s="223" t="n">
        <f aca="false">K499/$K$24</f>
        <v>0</v>
      </c>
      <c r="Q499" s="224" t="n">
        <f aca="false">RANK(P499,$P$472:$P$500)</f>
        <v>6</v>
      </c>
      <c r="R499" s="279" t="n">
        <f aca="false">L499/$L$24</f>
        <v>0</v>
      </c>
      <c r="S499" s="224" t="n">
        <f aca="false">RANK(R499,$R$472:$R$500)</f>
        <v>18</v>
      </c>
      <c r="U499" s="280" t="e">
        <f aca="false">VLOOKUP(D499,DVactu!$A$2:$D$198,4,0)</f>
        <v>#N/A</v>
      </c>
      <c r="V499" s="202" t="n">
        <f aca="false">IF(ISERROR(E499/$U499),0,E499/$U499)</f>
        <v>0</v>
      </c>
      <c r="W499" s="202" t="n">
        <f aca="false">IF(ISERROR(F499/$U499),0,F499/$U499)</f>
        <v>0</v>
      </c>
      <c r="X499" s="202" t="n">
        <f aca="false">IF(ISERROR(G499/$U499),0,G499/$U499)</f>
        <v>0</v>
      </c>
      <c r="Y499" s="202" t="n">
        <f aca="false">IF(ISERROR(H499/$U499),0,H499/$U499)</f>
        <v>0</v>
      </c>
      <c r="Z499" s="202" t="n">
        <f aca="false">IF(ISERROR(I499/$U499),0,I499/$U499)</f>
        <v>0</v>
      </c>
      <c r="AA499" s="202" t="n">
        <f aca="false">IF(ISERROR(J499/$U499),0,J499/$U499)</f>
        <v>0</v>
      </c>
      <c r="AB499" s="199" t="n">
        <f aca="false">SUM(V499:AA499)</f>
        <v>0</v>
      </c>
      <c r="AC499" s="202" t="n">
        <f aca="false">IF(ISERROR(L499/$U499),0,L499/$U499)</f>
        <v>0</v>
      </c>
    </row>
    <row r="500" customFormat="false" ht="12.8" hidden="false" customHeight="false" outlineLevel="0" collapsed="false">
      <c r="A500" s="195" t="s">
        <v>944</v>
      </c>
      <c r="B500" s="116" t="s">
        <v>135</v>
      </c>
      <c r="C500" s="196" t="s">
        <v>286</v>
      </c>
      <c r="D500" s="278" t="s">
        <v>1002</v>
      </c>
      <c r="E500" s="198" t="n">
        <v>0</v>
      </c>
      <c r="F500" s="198" t="n">
        <v>0</v>
      </c>
      <c r="G500" s="198" t="n">
        <v>0</v>
      </c>
      <c r="H500" s="198" t="n">
        <v>0</v>
      </c>
      <c r="I500" s="198" t="n">
        <v>0</v>
      </c>
      <c r="J500" s="198" t="n">
        <v>0</v>
      </c>
      <c r="K500" s="199" t="n">
        <f aca="false">SUM(E500:J500)</f>
        <v>0</v>
      </c>
      <c r="L500" s="198" t="n">
        <v>0</v>
      </c>
      <c r="P500" s="223" t="n">
        <f aca="false">K500/$K$24</f>
        <v>0</v>
      </c>
      <c r="Q500" s="224" t="n">
        <f aca="false">RANK(P500,$P$472:$P$500)</f>
        <v>6</v>
      </c>
      <c r="R500" s="279" t="n">
        <f aca="false">L500/$L$24</f>
        <v>0</v>
      </c>
      <c r="S500" s="224" t="n">
        <f aca="false">RANK(R500,$R$472:$R$500)</f>
        <v>18</v>
      </c>
      <c r="U500" s="280" t="e">
        <f aca="false">VLOOKUP(D500,DVactu!$A$2:$D$198,4,0)</f>
        <v>#N/A</v>
      </c>
      <c r="V500" s="202" t="n">
        <f aca="false">IF(ISERROR(E500/$U500),0,E500/$U500)</f>
        <v>0</v>
      </c>
      <c r="W500" s="202" t="n">
        <f aca="false">IF(ISERROR(F500/$U500),0,F500/$U500)</f>
        <v>0</v>
      </c>
      <c r="X500" s="202" t="n">
        <f aca="false">IF(ISERROR(G500/$U500),0,G500/$U500)</f>
        <v>0</v>
      </c>
      <c r="Y500" s="202" t="n">
        <f aca="false">IF(ISERROR(H500/$U500),0,H500/$U500)</f>
        <v>0</v>
      </c>
      <c r="Z500" s="202" t="n">
        <f aca="false">IF(ISERROR(I500/$U500),0,I500/$U500)</f>
        <v>0</v>
      </c>
      <c r="AA500" s="202" t="n">
        <f aca="false">IF(ISERROR(J500/$U500),0,J500/$U500)</f>
        <v>0</v>
      </c>
      <c r="AB500" s="199" t="n">
        <f aca="false">SUM(V500:AA500)</f>
        <v>0</v>
      </c>
      <c r="AC500" s="202" t="n">
        <f aca="false">IF(ISERROR(L500/$U500),0,L500/$U500)</f>
        <v>0</v>
      </c>
    </row>
    <row r="501" customFormat="false" ht="19.4" hidden="false" customHeight="false" outlineLevel="0" collapsed="false">
      <c r="A501" s="195" t="s">
        <v>1003</v>
      </c>
      <c r="B501" s="116" t="s">
        <v>561</v>
      </c>
      <c r="C501" s="196" t="s">
        <v>1004</v>
      </c>
      <c r="D501" s="289" t="s">
        <v>1005</v>
      </c>
      <c r="E501" s="198" t="n">
        <v>0</v>
      </c>
      <c r="F501" s="198" t="n">
        <v>0</v>
      </c>
      <c r="G501" s="198" t="n">
        <v>0</v>
      </c>
      <c r="H501" s="198" t="n">
        <v>0</v>
      </c>
      <c r="I501" s="198" t="n">
        <v>0</v>
      </c>
      <c r="J501" s="198" t="n">
        <v>0</v>
      </c>
      <c r="K501" s="199" t="n">
        <f aca="false">SUM(E501:J501)</f>
        <v>0</v>
      </c>
      <c r="L501" s="198" t="n">
        <v>11536000</v>
      </c>
      <c r="M501" s="29"/>
      <c r="P501" s="223" t="n">
        <f aca="false">K501/$K$25</f>
        <v>0</v>
      </c>
      <c r="Q501" s="224" t="n">
        <f aca="false">RANK(P501,$P$501:$P$560)</f>
        <v>11</v>
      </c>
      <c r="R501" s="279" t="n">
        <f aca="false">L501/$L$25</f>
        <v>0.00175800949676906</v>
      </c>
      <c r="S501" s="224" t="n">
        <f aca="false">RANK(R501,$R$501:$R$560)</f>
        <v>14</v>
      </c>
      <c r="U501" s="290" t="e">
        <f aca="false">VLOOKUP(D501,DVactu!$A$2:$D$198,4,0)</f>
        <v>#N/A</v>
      </c>
      <c r="V501" s="202" t="n">
        <f aca="false">IF(ISERROR(E501/$U501),0,E501/$U501)</f>
        <v>0</v>
      </c>
      <c r="W501" s="202" t="n">
        <f aca="false">IF(ISERROR(F501/$U501),0,F501/$U501)</f>
        <v>0</v>
      </c>
      <c r="X501" s="202" t="n">
        <f aca="false">IF(ISERROR(G501/$U501),0,G501/$U501)</f>
        <v>0</v>
      </c>
      <c r="Y501" s="202" t="n">
        <f aca="false">IF(ISERROR(H501/$U501),0,H501/$U501)</f>
        <v>0</v>
      </c>
      <c r="Z501" s="202" t="n">
        <f aca="false">IF(ISERROR(I501/$U501),0,I501/$U501)</f>
        <v>0</v>
      </c>
      <c r="AA501" s="202" t="n">
        <f aca="false">IF(ISERROR(J501/$U501),0,J501/$U501)</f>
        <v>0</v>
      </c>
      <c r="AB501" s="199" t="n">
        <f aca="false">SUM(V501:AA501)</f>
        <v>0</v>
      </c>
      <c r="AC501" s="202" t="n">
        <f aca="false">IF(ISERROR(L501/$U501),0,L501/$U501)</f>
        <v>0</v>
      </c>
    </row>
    <row r="502" customFormat="false" ht="12.8" hidden="false" customHeight="false" outlineLevel="0" collapsed="false">
      <c r="A502" s="195" t="s">
        <v>1003</v>
      </c>
      <c r="B502" s="116" t="s">
        <v>561</v>
      </c>
      <c r="C502" s="196" t="s">
        <v>1006</v>
      </c>
      <c r="D502" s="289" t="s">
        <v>1007</v>
      </c>
      <c r="E502" s="198" t="n">
        <v>0</v>
      </c>
      <c r="F502" s="198" t="n">
        <v>0</v>
      </c>
      <c r="G502" s="198" t="n">
        <v>0</v>
      </c>
      <c r="H502" s="198" t="n">
        <v>0</v>
      </c>
      <c r="I502" s="198" t="n">
        <v>0</v>
      </c>
      <c r="J502" s="198" t="n">
        <v>0</v>
      </c>
      <c r="K502" s="199" t="n">
        <f aca="false">SUM(E502:J502)</f>
        <v>0</v>
      </c>
      <c r="L502" s="198" t="n">
        <v>0</v>
      </c>
      <c r="M502" s="29"/>
      <c r="P502" s="223" t="n">
        <f aca="false">K502/$K$25</f>
        <v>0</v>
      </c>
      <c r="Q502" s="224" t="n">
        <f aca="false">RANK(P502,$P$501:$P$560)</f>
        <v>11</v>
      </c>
      <c r="R502" s="279" t="n">
        <f aca="false">L502/$L$25</f>
        <v>0</v>
      </c>
      <c r="S502" s="224" t="n">
        <f aca="false">RANK(R502,$R$501:$R$560)</f>
        <v>28</v>
      </c>
      <c r="U502" s="290" t="e">
        <f aca="false">VLOOKUP(D502,DVactu!$A$2:$D$198,4,0)</f>
        <v>#N/A</v>
      </c>
      <c r="V502" s="202" t="n">
        <f aca="false">IF(ISERROR(E502/$U502),0,E502/$U502)</f>
        <v>0</v>
      </c>
      <c r="W502" s="202" t="n">
        <f aca="false">IF(ISERROR(F502/$U502),0,F502/$U502)</f>
        <v>0</v>
      </c>
      <c r="X502" s="202" t="n">
        <f aca="false">IF(ISERROR(G502/$U502),0,G502/$U502)</f>
        <v>0</v>
      </c>
      <c r="Y502" s="202" t="n">
        <f aca="false">IF(ISERROR(H502/$U502),0,H502/$U502)</f>
        <v>0</v>
      </c>
      <c r="Z502" s="202" t="n">
        <f aca="false">IF(ISERROR(I502/$U502),0,I502/$U502)</f>
        <v>0</v>
      </c>
      <c r="AA502" s="202" t="n">
        <f aca="false">IF(ISERROR(J502/$U502),0,J502/$U502)</f>
        <v>0</v>
      </c>
      <c r="AB502" s="199" t="n">
        <f aca="false">SUM(V502:AA502)</f>
        <v>0</v>
      </c>
      <c r="AC502" s="202" t="n">
        <f aca="false">IF(ISERROR(L502/$U502),0,L502/$U502)</f>
        <v>0</v>
      </c>
    </row>
    <row r="503" customFormat="false" ht="19.4" hidden="false" customHeight="false" outlineLevel="0" collapsed="false">
      <c r="A503" s="195" t="s">
        <v>1003</v>
      </c>
      <c r="B503" s="116" t="s">
        <v>561</v>
      </c>
      <c r="C503" s="196" t="s">
        <v>1008</v>
      </c>
      <c r="D503" s="289" t="s">
        <v>1009</v>
      </c>
      <c r="E503" s="198" t="n">
        <v>0</v>
      </c>
      <c r="F503" s="198" t="n">
        <v>0</v>
      </c>
      <c r="G503" s="198" t="n">
        <v>0</v>
      </c>
      <c r="H503" s="198" t="n">
        <v>0</v>
      </c>
      <c r="I503" s="198" t="n">
        <v>0</v>
      </c>
      <c r="J503" s="198" t="n">
        <v>0</v>
      </c>
      <c r="K503" s="199" t="n">
        <f aca="false">SUM(E503:J503)</f>
        <v>0</v>
      </c>
      <c r="L503" s="198" t="n">
        <v>18420000</v>
      </c>
      <c r="M503" s="29"/>
      <c r="P503" s="223" t="n">
        <f aca="false">K503/$K$25</f>
        <v>0</v>
      </c>
      <c r="Q503" s="224" t="n">
        <f aca="false">RANK(P503,$P$501:$P$560)</f>
        <v>11</v>
      </c>
      <c r="R503" s="279" t="n">
        <f aca="false">L503/$L$25</f>
        <v>0.00280708520548596</v>
      </c>
      <c r="S503" s="224" t="n">
        <f aca="false">RANK(R503,$R$501:$R$560)</f>
        <v>13</v>
      </c>
      <c r="U503" s="290" t="e">
        <f aca="false">VLOOKUP(D503,DVactu!$A$2:$D$198,4,0)</f>
        <v>#N/A</v>
      </c>
      <c r="V503" s="202" t="n">
        <f aca="false">IF(ISERROR(E503/$U503),0,E503/$U503)</f>
        <v>0</v>
      </c>
      <c r="W503" s="202" t="n">
        <f aca="false">IF(ISERROR(F503/$U503),0,F503/$U503)</f>
        <v>0</v>
      </c>
      <c r="X503" s="202" t="n">
        <f aca="false">IF(ISERROR(G503/$U503),0,G503/$U503)</f>
        <v>0</v>
      </c>
      <c r="Y503" s="202" t="n">
        <f aca="false">IF(ISERROR(H503/$U503),0,H503/$U503)</f>
        <v>0</v>
      </c>
      <c r="Z503" s="202" t="n">
        <f aca="false">IF(ISERROR(I503/$U503),0,I503/$U503)</f>
        <v>0</v>
      </c>
      <c r="AA503" s="202" t="n">
        <f aca="false">IF(ISERROR(J503/$U503),0,J503/$U503)</f>
        <v>0</v>
      </c>
      <c r="AB503" s="199" t="n">
        <f aca="false">SUM(V503:AA503)</f>
        <v>0</v>
      </c>
      <c r="AC503" s="202" t="n">
        <f aca="false">IF(ISERROR(L503/$U503),0,L503/$U503)</f>
        <v>0</v>
      </c>
    </row>
    <row r="504" customFormat="false" ht="19.4" hidden="false" customHeight="false" outlineLevel="0" collapsed="false">
      <c r="A504" s="195" t="s">
        <v>1003</v>
      </c>
      <c r="B504" s="116" t="s">
        <v>561</v>
      </c>
      <c r="C504" s="196" t="s">
        <v>1010</v>
      </c>
      <c r="D504" s="289" t="s">
        <v>1011</v>
      </c>
      <c r="E504" s="198" t="n">
        <v>0</v>
      </c>
      <c r="F504" s="198" t="n">
        <v>0</v>
      </c>
      <c r="G504" s="198" t="n">
        <v>0</v>
      </c>
      <c r="H504" s="198" t="n">
        <v>0</v>
      </c>
      <c r="I504" s="198" t="n">
        <v>0</v>
      </c>
      <c r="J504" s="198" t="n">
        <v>0</v>
      </c>
      <c r="K504" s="199" t="n">
        <f aca="false">SUM(E504:J504)</f>
        <v>0</v>
      </c>
      <c r="L504" s="198" t="n">
        <v>0</v>
      </c>
      <c r="M504" s="29"/>
      <c r="P504" s="223" t="n">
        <f aca="false">K504/$K$25</f>
        <v>0</v>
      </c>
      <c r="Q504" s="224" t="n">
        <f aca="false">RANK(P504,$P$501:$P$560)</f>
        <v>11</v>
      </c>
      <c r="R504" s="279" t="n">
        <f aca="false">L504/$L$25</f>
        <v>0</v>
      </c>
      <c r="S504" s="224" t="n">
        <f aca="false">RANK(R504,$R$501:$R$560)</f>
        <v>28</v>
      </c>
      <c r="U504" s="290" t="e">
        <f aca="false">VLOOKUP(D504,DVactu!$A$2:$D$198,4,0)</f>
        <v>#N/A</v>
      </c>
      <c r="V504" s="202" t="n">
        <f aca="false">IF(ISERROR(E504/$U504),0,E504/$U504)</f>
        <v>0</v>
      </c>
      <c r="W504" s="202" t="n">
        <f aca="false">IF(ISERROR(F504/$U504),0,F504/$U504)</f>
        <v>0</v>
      </c>
      <c r="X504" s="202" t="n">
        <f aca="false">IF(ISERROR(G504/$U504),0,G504/$U504)</f>
        <v>0</v>
      </c>
      <c r="Y504" s="202" t="n">
        <f aca="false">IF(ISERROR(H504/$U504),0,H504/$U504)</f>
        <v>0</v>
      </c>
      <c r="Z504" s="202" t="n">
        <f aca="false">IF(ISERROR(I504/$U504),0,I504/$U504)</f>
        <v>0</v>
      </c>
      <c r="AA504" s="202" t="n">
        <f aca="false">IF(ISERROR(J504/$U504),0,J504/$U504)</f>
        <v>0</v>
      </c>
      <c r="AB504" s="199" t="n">
        <f aca="false">SUM(V504:AA504)</f>
        <v>0</v>
      </c>
      <c r="AC504" s="202" t="n">
        <f aca="false">IF(ISERROR(L504/$U504),0,L504/$U504)</f>
        <v>0</v>
      </c>
    </row>
    <row r="505" customFormat="false" ht="19.4" hidden="false" customHeight="false" outlineLevel="0" collapsed="false">
      <c r="A505" s="195" t="s">
        <v>1003</v>
      </c>
      <c r="B505" s="116" t="s">
        <v>561</v>
      </c>
      <c r="C505" s="196" t="s">
        <v>1012</v>
      </c>
      <c r="D505" s="289" t="s">
        <v>1013</v>
      </c>
      <c r="E505" s="198" t="n">
        <v>0</v>
      </c>
      <c r="F505" s="198" t="n">
        <v>0</v>
      </c>
      <c r="G505" s="198" t="n">
        <v>0</v>
      </c>
      <c r="H505" s="198" t="n">
        <v>0</v>
      </c>
      <c r="I505" s="198" t="n">
        <v>0</v>
      </c>
      <c r="J505" s="198" t="n">
        <v>0</v>
      </c>
      <c r="K505" s="199" t="n">
        <f aca="false">SUM(E505:J505)</f>
        <v>0</v>
      </c>
      <c r="L505" s="198" t="n">
        <v>52500</v>
      </c>
      <c r="M505" s="29"/>
      <c r="P505" s="223" t="n">
        <f aca="false">K505/$K$25</f>
        <v>0</v>
      </c>
      <c r="Q505" s="224" t="n">
        <f aca="false">RANK(P505,$P$501:$P$560)</f>
        <v>11</v>
      </c>
      <c r="R505" s="279" t="n">
        <f aca="false">L505/$L$25</f>
        <v>8.00065001563589E-006</v>
      </c>
      <c r="S505" s="224" t="n">
        <f aca="false">RANK(R505,$R$501:$R$560)</f>
        <v>25</v>
      </c>
      <c r="U505" s="290" t="e">
        <f aca="false">VLOOKUP(D505,DVactu!$A$2:$D$198,4,0)</f>
        <v>#N/A</v>
      </c>
      <c r="V505" s="202" t="n">
        <f aca="false">IF(ISERROR(E505/$U505),0,E505/$U505)</f>
        <v>0</v>
      </c>
      <c r="W505" s="202" t="n">
        <f aca="false">IF(ISERROR(F505/$U505),0,F505/$U505)</f>
        <v>0</v>
      </c>
      <c r="X505" s="202" t="n">
        <f aca="false">IF(ISERROR(G505/$U505),0,G505/$U505)</f>
        <v>0</v>
      </c>
      <c r="Y505" s="202" t="n">
        <f aca="false">IF(ISERROR(H505/$U505),0,H505/$U505)</f>
        <v>0</v>
      </c>
      <c r="Z505" s="202" t="n">
        <f aca="false">IF(ISERROR(I505/$U505),0,I505/$U505)</f>
        <v>0</v>
      </c>
      <c r="AA505" s="202" t="n">
        <f aca="false">IF(ISERROR(J505/$U505),0,J505/$U505)</f>
        <v>0</v>
      </c>
      <c r="AB505" s="199" t="n">
        <f aca="false">SUM(V505:AA505)</f>
        <v>0</v>
      </c>
      <c r="AC505" s="202" t="n">
        <f aca="false">IF(ISERROR(L505/$U505),0,L505/$U505)</f>
        <v>0</v>
      </c>
    </row>
    <row r="506" customFormat="false" ht="19.4" hidden="false" customHeight="false" outlineLevel="0" collapsed="false">
      <c r="A506" s="195" t="s">
        <v>1003</v>
      </c>
      <c r="B506" s="116" t="s">
        <v>561</v>
      </c>
      <c r="C506" s="196" t="s">
        <v>1014</v>
      </c>
      <c r="D506" s="289" t="s">
        <v>1015</v>
      </c>
      <c r="E506" s="198" t="n">
        <v>0</v>
      </c>
      <c r="F506" s="198" t="n">
        <v>0</v>
      </c>
      <c r="G506" s="198" t="n">
        <v>0</v>
      </c>
      <c r="H506" s="198" t="n">
        <v>0</v>
      </c>
      <c r="I506" s="198" t="n">
        <v>0</v>
      </c>
      <c r="J506" s="198" t="n">
        <v>0</v>
      </c>
      <c r="K506" s="199" t="n">
        <f aca="false">SUM(E506:J506)</f>
        <v>0</v>
      </c>
      <c r="L506" s="198" t="n">
        <v>0</v>
      </c>
      <c r="M506" s="29"/>
      <c r="P506" s="223" t="n">
        <f aca="false">K506/$K$25</f>
        <v>0</v>
      </c>
      <c r="Q506" s="224" t="n">
        <f aca="false">RANK(P506,$P$501:$P$560)</f>
        <v>11</v>
      </c>
      <c r="R506" s="279" t="n">
        <f aca="false">L506/$L$25</f>
        <v>0</v>
      </c>
      <c r="S506" s="224" t="n">
        <f aca="false">RANK(R506,$R$501:$R$560)</f>
        <v>28</v>
      </c>
      <c r="U506" s="290" t="e">
        <f aca="false">VLOOKUP(D506,DVactu!$A$2:$D$198,4,0)</f>
        <v>#N/A</v>
      </c>
      <c r="V506" s="202" t="n">
        <f aca="false">IF(ISERROR(E506/$U506),0,E506/$U506)</f>
        <v>0</v>
      </c>
      <c r="W506" s="202" t="n">
        <f aca="false">IF(ISERROR(F506/$U506),0,F506/$U506)</f>
        <v>0</v>
      </c>
      <c r="X506" s="202" t="n">
        <f aca="false">IF(ISERROR(G506/$U506),0,G506/$U506)</f>
        <v>0</v>
      </c>
      <c r="Y506" s="202" t="n">
        <f aca="false">IF(ISERROR(H506/$U506),0,H506/$U506)</f>
        <v>0</v>
      </c>
      <c r="Z506" s="202" t="n">
        <f aca="false">IF(ISERROR(I506/$U506),0,I506/$U506)</f>
        <v>0</v>
      </c>
      <c r="AA506" s="202" t="n">
        <f aca="false">IF(ISERROR(J506/$U506),0,J506/$U506)</f>
        <v>0</v>
      </c>
      <c r="AB506" s="199" t="n">
        <f aca="false">SUM(V506:AA506)</f>
        <v>0</v>
      </c>
      <c r="AC506" s="202" t="n">
        <f aca="false">IF(ISERROR(L506/$U506),0,L506/$U506)</f>
        <v>0</v>
      </c>
    </row>
    <row r="507" customFormat="false" ht="19.4" hidden="false" customHeight="false" outlineLevel="0" collapsed="false">
      <c r="A507" s="195" t="s">
        <v>1003</v>
      </c>
      <c r="B507" s="116" t="s">
        <v>561</v>
      </c>
      <c r="C507" s="196" t="s">
        <v>1016</v>
      </c>
      <c r="D507" s="289" t="s">
        <v>1017</v>
      </c>
      <c r="E507" s="198" t="n">
        <v>0</v>
      </c>
      <c r="F507" s="198" t="n">
        <v>0</v>
      </c>
      <c r="G507" s="198" t="n">
        <v>0</v>
      </c>
      <c r="H507" s="198" t="n">
        <v>0</v>
      </c>
      <c r="I507" s="198" t="n">
        <v>0</v>
      </c>
      <c r="J507" s="198" t="n">
        <v>0</v>
      </c>
      <c r="K507" s="199" t="n">
        <f aca="false">SUM(E507:J507)</f>
        <v>0</v>
      </c>
      <c r="L507" s="198" t="n">
        <v>0</v>
      </c>
      <c r="M507" s="29"/>
      <c r="P507" s="223" t="n">
        <f aca="false">K507/$K$25</f>
        <v>0</v>
      </c>
      <c r="Q507" s="224" t="n">
        <f aca="false">RANK(P507,$P$501:$P$560)</f>
        <v>11</v>
      </c>
      <c r="R507" s="279" t="n">
        <f aca="false">L507/$L$25</f>
        <v>0</v>
      </c>
      <c r="S507" s="224" t="n">
        <f aca="false">RANK(R507,$R$501:$R$560)</f>
        <v>28</v>
      </c>
      <c r="U507" s="290" t="e">
        <f aca="false">VLOOKUP(D507,DVactu!$A$2:$D$198,4,0)</f>
        <v>#N/A</v>
      </c>
      <c r="V507" s="202" t="n">
        <f aca="false">IF(ISERROR(E507/$U507),0,E507/$U507)</f>
        <v>0</v>
      </c>
      <c r="W507" s="202" t="n">
        <f aca="false">IF(ISERROR(F507/$U507),0,F507/$U507)</f>
        <v>0</v>
      </c>
      <c r="X507" s="202" t="n">
        <f aca="false">IF(ISERROR(G507/$U507),0,G507/$U507)</f>
        <v>0</v>
      </c>
      <c r="Y507" s="202" t="n">
        <f aca="false">IF(ISERROR(H507/$U507),0,H507/$U507)</f>
        <v>0</v>
      </c>
      <c r="Z507" s="202" t="n">
        <f aca="false">IF(ISERROR(I507/$U507),0,I507/$U507)</f>
        <v>0</v>
      </c>
      <c r="AA507" s="202" t="n">
        <f aca="false">IF(ISERROR(J507/$U507),0,J507/$U507)</f>
        <v>0</v>
      </c>
      <c r="AB507" s="199" t="n">
        <f aca="false">SUM(V507:AA507)</f>
        <v>0</v>
      </c>
      <c r="AC507" s="202" t="n">
        <f aca="false">IF(ISERROR(L507/$U507),0,L507/$U507)</f>
        <v>0</v>
      </c>
    </row>
    <row r="508" customFormat="false" ht="12.8" hidden="false" customHeight="false" outlineLevel="0" collapsed="false">
      <c r="A508" s="195" t="s">
        <v>1003</v>
      </c>
      <c r="B508" s="116" t="s">
        <v>561</v>
      </c>
      <c r="C508" s="196" t="s">
        <v>1018</v>
      </c>
      <c r="D508" s="289" t="s">
        <v>1019</v>
      </c>
      <c r="E508" s="198" t="n">
        <v>0</v>
      </c>
      <c r="F508" s="198" t="n">
        <v>0</v>
      </c>
      <c r="G508" s="198" t="n">
        <v>0</v>
      </c>
      <c r="H508" s="198" t="n">
        <v>0</v>
      </c>
      <c r="I508" s="198" t="n">
        <v>0</v>
      </c>
      <c r="J508" s="198" t="n">
        <v>0</v>
      </c>
      <c r="K508" s="199" t="n">
        <f aca="false">SUM(E508:J508)</f>
        <v>0</v>
      </c>
      <c r="L508" s="198" t="n">
        <v>0</v>
      </c>
      <c r="M508" s="29"/>
      <c r="P508" s="223" t="n">
        <f aca="false">K508/$K$25</f>
        <v>0</v>
      </c>
      <c r="Q508" s="224" t="n">
        <f aca="false">RANK(P508,$P$501:$P$560)</f>
        <v>11</v>
      </c>
      <c r="R508" s="279" t="n">
        <f aca="false">L508/$L$25</f>
        <v>0</v>
      </c>
      <c r="S508" s="224" t="n">
        <f aca="false">RANK(R508,$R$501:$R$560)</f>
        <v>28</v>
      </c>
      <c r="T508" s="0"/>
      <c r="U508" s="290" t="e">
        <f aca="false">VLOOKUP(D508,DVactu!$A$2:$D$198,4,0)</f>
        <v>#N/A</v>
      </c>
      <c r="V508" s="202" t="n">
        <f aca="false">IF(ISERROR(E508/$U508),0,E508/$U508)</f>
        <v>0</v>
      </c>
      <c r="W508" s="202" t="n">
        <f aca="false">IF(ISERROR(F508/$U508),0,F508/$U508)</f>
        <v>0</v>
      </c>
      <c r="X508" s="202" t="n">
        <f aca="false">IF(ISERROR(G508/$U508),0,G508/$U508)</f>
        <v>0</v>
      </c>
      <c r="Y508" s="202" t="n">
        <f aca="false">IF(ISERROR(H508/$U508),0,H508/$U508)</f>
        <v>0</v>
      </c>
      <c r="Z508" s="202" t="n">
        <f aca="false">IF(ISERROR(I508/$U508),0,I508/$U508)</f>
        <v>0</v>
      </c>
      <c r="AA508" s="202" t="n">
        <f aca="false">IF(ISERROR(J508/$U508),0,J508/$U508)</f>
        <v>0</v>
      </c>
      <c r="AB508" s="199" t="n">
        <f aca="false">SUM(V508:AA508)</f>
        <v>0</v>
      </c>
      <c r="AC508" s="202" t="n">
        <f aca="false">IF(ISERROR(L508/$U508),0,L508/$U508)</f>
        <v>0</v>
      </c>
    </row>
    <row r="509" customFormat="false" ht="12.8" hidden="false" customHeight="false" outlineLevel="0" collapsed="false">
      <c r="A509" s="195" t="s">
        <v>1003</v>
      </c>
      <c r="B509" s="116" t="s">
        <v>561</v>
      </c>
      <c r="C509" s="196" t="s">
        <v>1020</v>
      </c>
      <c r="D509" s="289" t="s">
        <v>1021</v>
      </c>
      <c r="E509" s="198" t="n">
        <v>0</v>
      </c>
      <c r="F509" s="198" t="n">
        <v>0</v>
      </c>
      <c r="G509" s="198" t="n">
        <v>0</v>
      </c>
      <c r="H509" s="198" t="n">
        <v>0</v>
      </c>
      <c r="I509" s="198" t="n">
        <v>0</v>
      </c>
      <c r="J509" s="198" t="n">
        <v>0</v>
      </c>
      <c r="K509" s="199" t="n">
        <f aca="false">SUM(E509:J509)</f>
        <v>0</v>
      </c>
      <c r="L509" s="198" t="n">
        <v>0</v>
      </c>
      <c r="M509" s="29"/>
      <c r="P509" s="223" t="n">
        <f aca="false">K509/$K$25</f>
        <v>0</v>
      </c>
      <c r="Q509" s="224" t="n">
        <f aca="false">RANK(P509,$P$501:$P$560)</f>
        <v>11</v>
      </c>
      <c r="R509" s="279" t="n">
        <f aca="false">L509/$L$25</f>
        <v>0</v>
      </c>
      <c r="S509" s="224" t="n">
        <f aca="false">RANK(R509,$R$501:$R$560)</f>
        <v>28</v>
      </c>
      <c r="U509" s="290" t="e">
        <f aca="false">VLOOKUP(D509,DVactu!$A$2:$D$198,4,0)</f>
        <v>#N/A</v>
      </c>
      <c r="V509" s="202" t="n">
        <f aca="false">IF(ISERROR(E509/$U509),0,E509/$U509)</f>
        <v>0</v>
      </c>
      <c r="W509" s="202" t="n">
        <f aca="false">IF(ISERROR(F509/$U509),0,F509/$U509)</f>
        <v>0</v>
      </c>
      <c r="X509" s="202" t="n">
        <f aca="false">IF(ISERROR(G509/$U509),0,G509/$U509)</f>
        <v>0</v>
      </c>
      <c r="Y509" s="202" t="n">
        <f aca="false">IF(ISERROR(H509/$U509),0,H509/$U509)</f>
        <v>0</v>
      </c>
      <c r="Z509" s="202" t="n">
        <f aca="false">IF(ISERROR(I509/$U509),0,I509/$U509)</f>
        <v>0</v>
      </c>
      <c r="AA509" s="202" t="n">
        <f aca="false">IF(ISERROR(J509/$U509),0,J509/$U509)</f>
        <v>0</v>
      </c>
      <c r="AB509" s="199" t="n">
        <f aca="false">SUM(V509:AA509)</f>
        <v>0</v>
      </c>
      <c r="AC509" s="202" t="n">
        <f aca="false">IF(ISERROR(L509/$U509),0,L509/$U509)</f>
        <v>0</v>
      </c>
    </row>
    <row r="510" customFormat="false" ht="12.8" hidden="false" customHeight="false" outlineLevel="0" collapsed="false">
      <c r="A510" s="195" t="s">
        <v>1003</v>
      </c>
      <c r="B510" s="116" t="s">
        <v>561</v>
      </c>
      <c r="C510" s="196" t="s">
        <v>1022</v>
      </c>
      <c r="D510" s="289" t="s">
        <v>1023</v>
      </c>
      <c r="E510" s="198" t="n">
        <v>0</v>
      </c>
      <c r="F510" s="198" t="n">
        <v>0</v>
      </c>
      <c r="G510" s="198" t="n">
        <v>0</v>
      </c>
      <c r="H510" s="198" t="n">
        <v>0</v>
      </c>
      <c r="I510" s="198" t="n">
        <v>0</v>
      </c>
      <c r="J510" s="198" t="n">
        <v>0</v>
      </c>
      <c r="K510" s="199" t="n">
        <f aca="false">SUM(E510:J510)</f>
        <v>0</v>
      </c>
      <c r="L510" s="198" t="n">
        <v>0</v>
      </c>
      <c r="M510" s="29"/>
      <c r="P510" s="223" t="n">
        <f aca="false">K510/$K$25</f>
        <v>0</v>
      </c>
      <c r="Q510" s="224" t="n">
        <f aca="false">RANK(P510,$P$501:$P$560)</f>
        <v>11</v>
      </c>
      <c r="R510" s="279" t="n">
        <f aca="false">L510/$L$25</f>
        <v>0</v>
      </c>
      <c r="S510" s="224" t="n">
        <f aca="false">RANK(R510,$R$501:$R$560)</f>
        <v>28</v>
      </c>
      <c r="U510" s="290" t="e">
        <f aca="false">VLOOKUP(D510,DVactu!$A$2:$D$198,4,0)</f>
        <v>#N/A</v>
      </c>
      <c r="V510" s="202" t="n">
        <f aca="false">IF(ISERROR(E510/$U510),0,E510/$U510)</f>
        <v>0</v>
      </c>
      <c r="W510" s="202" t="n">
        <f aca="false">IF(ISERROR(F510/$U510),0,F510/$U510)</f>
        <v>0</v>
      </c>
      <c r="X510" s="202" t="n">
        <f aca="false">IF(ISERROR(G510/$U510),0,G510/$U510)</f>
        <v>0</v>
      </c>
      <c r="Y510" s="202" t="n">
        <f aca="false">IF(ISERROR(H510/$U510),0,H510/$U510)</f>
        <v>0</v>
      </c>
      <c r="Z510" s="202" t="n">
        <f aca="false">IF(ISERROR(I510/$U510),0,I510/$U510)</f>
        <v>0</v>
      </c>
      <c r="AA510" s="202" t="n">
        <f aca="false">IF(ISERROR(J510/$U510),0,J510/$U510)</f>
        <v>0</v>
      </c>
      <c r="AB510" s="199" t="n">
        <f aca="false">SUM(V510:AA510)</f>
        <v>0</v>
      </c>
      <c r="AC510" s="202" t="n">
        <f aca="false">IF(ISERROR(L510/$U510),0,L510/$U510)</f>
        <v>0</v>
      </c>
    </row>
    <row r="511" customFormat="false" ht="19.4" hidden="false" customHeight="false" outlineLevel="0" collapsed="false">
      <c r="A511" s="291" t="s">
        <v>1003</v>
      </c>
      <c r="B511" s="291" t="s">
        <v>561</v>
      </c>
      <c r="C511" s="291" t="s">
        <v>1004</v>
      </c>
      <c r="D511" s="292" t="s">
        <v>1024</v>
      </c>
      <c r="E511" s="293" t="n">
        <v>0</v>
      </c>
      <c r="F511" s="293" t="n">
        <v>0</v>
      </c>
      <c r="G511" s="293" t="n">
        <v>0</v>
      </c>
      <c r="H511" s="293" t="n">
        <v>89244000</v>
      </c>
      <c r="I511" s="293" t="n">
        <v>0</v>
      </c>
      <c r="J511" s="293" t="n">
        <v>93240000</v>
      </c>
      <c r="K511" s="294" t="n">
        <f aca="false">SUM(E511:J511)</f>
        <v>182484000</v>
      </c>
      <c r="L511" s="293" t="n">
        <v>496133000</v>
      </c>
      <c r="M511" s="375" t="n">
        <f aca="false">K511*$O$15/1000</f>
        <v>916830.03</v>
      </c>
      <c r="P511" s="296" t="n">
        <f aca="false">K511/$K$25</f>
        <v>0.609611564013315</v>
      </c>
      <c r="Q511" s="297" t="n">
        <f aca="false">RANK(P511,$P$501:$P$560)</f>
        <v>1</v>
      </c>
      <c r="R511" s="279" t="n">
        <f aca="false">L511/$L$25</f>
        <v>0.0756073617944282</v>
      </c>
      <c r="S511" s="297" t="n">
        <f aca="false">RANK(R511,$R$501:$R$560)</f>
        <v>4</v>
      </c>
      <c r="U511" s="290" t="n">
        <f aca="false">VLOOKUP(D511,DVactu!$A$2:$D$198,4,0)</f>
        <v>9.7604767109183</v>
      </c>
      <c r="V511" s="202" t="n">
        <f aca="false">IF(ISERROR(E511/$U511),0,E511/$U511)</f>
        <v>0</v>
      </c>
      <c r="W511" s="202" t="n">
        <f aca="false">IF(ISERROR(F511/$U511),0,F511/$U511)</f>
        <v>0</v>
      </c>
      <c r="X511" s="202" t="n">
        <f aca="false">IF(ISERROR(G511/$U511),0,G511/$U511)</f>
        <v>0</v>
      </c>
      <c r="Y511" s="202" t="n">
        <f aca="false">IF(ISERROR(H511/$U511),0,H511/$U511)</f>
        <v>9143405.86461003</v>
      </c>
      <c r="Z511" s="202" t="n">
        <f aca="false">IF(ISERROR(I511/$U511),0,I511/$U511)</f>
        <v>0</v>
      </c>
      <c r="AA511" s="202" t="n">
        <f aca="false">IF(ISERROR(J511/$U511),0,J511/$U511)</f>
        <v>9552812.09735376</v>
      </c>
      <c r="AB511" s="298" t="n">
        <f aca="false">SUM(V511:AA511)</f>
        <v>18696217.9619638</v>
      </c>
      <c r="AC511" s="202" t="n">
        <f aca="false">IF(ISERROR(L511/$U511),0,L511/$U511)</f>
        <v>50830816.4338955</v>
      </c>
    </row>
    <row r="512" customFormat="false" ht="19.4" hidden="false" customHeight="false" outlineLevel="0" collapsed="false">
      <c r="A512" s="291" t="s">
        <v>1003</v>
      </c>
      <c r="B512" s="291" t="s">
        <v>561</v>
      </c>
      <c r="C512" s="291" t="s">
        <v>1008</v>
      </c>
      <c r="D512" s="292" t="s">
        <v>1025</v>
      </c>
      <c r="E512" s="198" t="n">
        <v>0</v>
      </c>
      <c r="F512" s="198" t="n">
        <v>0</v>
      </c>
      <c r="G512" s="198" t="n">
        <v>54000</v>
      </c>
      <c r="H512" s="198" t="n">
        <v>378000</v>
      </c>
      <c r="I512" s="198" t="n">
        <v>135000</v>
      </c>
      <c r="J512" s="198" t="n">
        <v>3213000</v>
      </c>
      <c r="K512" s="298" t="n">
        <f aca="false">SUM(E512:J512)</f>
        <v>3780000</v>
      </c>
      <c r="L512" s="198" t="n">
        <v>157231800</v>
      </c>
      <c r="M512" s="295" t="n">
        <f aca="false">K512*$O$15/1000</f>
        <v>18991.35</v>
      </c>
      <c r="P512" s="296" t="n">
        <f aca="false">K512/$K$25</f>
        <v>0.0126275822097846</v>
      </c>
      <c r="Q512" s="297" t="n">
        <f aca="false">RANK(P512,$P$501:$P$560)</f>
        <v>7</v>
      </c>
      <c r="R512" s="279" t="n">
        <f aca="false">L512/$L$25</f>
        <v>0.0239610781548278</v>
      </c>
      <c r="S512" s="297" t="n">
        <f aca="false">RANK(R512,$R$501:$R$560)</f>
        <v>6</v>
      </c>
      <c r="U512" s="290" t="n">
        <f aca="false">VLOOKUP(D512,DVactu!$A$2:$D$198,4,0)</f>
        <v>3.77509103322713</v>
      </c>
      <c r="V512" s="202" t="n">
        <f aca="false">IF(ISERROR(E512/$U512),0,E512/$U512)</f>
        <v>0</v>
      </c>
      <c r="W512" s="202" t="n">
        <f aca="false">IF(ISERROR(F512/$U512),0,F512/$U512)</f>
        <v>0</v>
      </c>
      <c r="X512" s="202" t="n">
        <f aca="false">IF(ISERROR(G512/$U512),0,G512/$U512)</f>
        <v>14304.2908170186</v>
      </c>
      <c r="Y512" s="202" t="n">
        <f aca="false">IF(ISERROR(H512/$U512),0,H512/$U512)</f>
        <v>100130.03571913</v>
      </c>
      <c r="Z512" s="202" t="n">
        <f aca="false">IF(ISERROR(I512/$U512),0,I512/$U512)</f>
        <v>35760.7270425464</v>
      </c>
      <c r="AA512" s="202" t="n">
        <f aca="false">IF(ISERROR(J512/$U512),0,J512/$U512)</f>
        <v>851105.303612605</v>
      </c>
      <c r="AB512" s="298" t="n">
        <f aca="false">SUM(V512:AA512)</f>
        <v>1001300.3571913</v>
      </c>
      <c r="AC512" s="202" t="n">
        <f aca="false">IF(ISERROR(L512/$U512),0,L512/$U512)</f>
        <v>41649803.571913</v>
      </c>
    </row>
    <row r="513" customFormat="false" ht="19.4" hidden="false" customHeight="false" outlineLevel="0" collapsed="false">
      <c r="A513" s="291" t="s">
        <v>1003</v>
      </c>
      <c r="B513" s="291" t="s">
        <v>561</v>
      </c>
      <c r="C513" s="291" t="s">
        <v>1010</v>
      </c>
      <c r="D513" s="292" t="s">
        <v>1026</v>
      </c>
      <c r="E513" s="293" t="n">
        <v>1113843.15</v>
      </c>
      <c r="F513" s="293" t="n">
        <v>1841504.71</v>
      </c>
      <c r="G513" s="293" t="n">
        <v>20798089.59</v>
      </c>
      <c r="H513" s="293" t="n">
        <v>14622321.08</v>
      </c>
      <c r="I513" s="293" t="n">
        <v>13158811.74</v>
      </c>
      <c r="J513" s="293" t="n">
        <v>8413148.68</v>
      </c>
      <c r="K513" s="294" t="n">
        <f aca="false">SUM(E513:J513)</f>
        <v>59947718.95</v>
      </c>
      <c r="L513" s="293" t="n">
        <v>746309682.99</v>
      </c>
      <c r="M513" s="375" t="n">
        <f aca="false">K513*$O$15/1000</f>
        <v>301187.331291292</v>
      </c>
      <c r="P513" s="296" t="n">
        <f aca="false">K513/$K$25</f>
        <v>0.200263161198462</v>
      </c>
      <c r="Q513" s="297" t="n">
        <f aca="false">RANK(P513,$P$501:$P$560)</f>
        <v>2</v>
      </c>
      <c r="R513" s="279" t="n">
        <f aca="false">L513/$L$25</f>
        <v>0.11373262051206</v>
      </c>
      <c r="S513" s="297" t="n">
        <f aca="false">RANK(R513,$R$501:$R$560)</f>
        <v>3</v>
      </c>
      <c r="U513" s="290" t="n">
        <f aca="false">VLOOKUP(D513,DVactu!$A$2:$D$198,4,0)</f>
        <v>1</v>
      </c>
      <c r="V513" s="202" t="n">
        <f aca="false">IF(ISERROR(E513/$U513),0,E513/$U513)</f>
        <v>1113843.15</v>
      </c>
      <c r="W513" s="202" t="n">
        <f aca="false">IF(ISERROR(F513/$U513),0,F513/$U513)</f>
        <v>1841504.71</v>
      </c>
      <c r="X513" s="202" t="n">
        <f aca="false">IF(ISERROR(G513/$U513),0,G513/$U513)</f>
        <v>20798089.59</v>
      </c>
      <c r="Y513" s="202" t="n">
        <f aca="false">IF(ISERROR(H513/$U513),0,H513/$U513)</f>
        <v>14622321.08</v>
      </c>
      <c r="Z513" s="202" t="n">
        <f aca="false">IF(ISERROR(I513/$U513),0,I513/$U513)</f>
        <v>13158811.74</v>
      </c>
      <c r="AA513" s="202" t="n">
        <f aca="false">IF(ISERROR(J513/$U513),0,J513/$U513)</f>
        <v>8413148.68</v>
      </c>
      <c r="AB513" s="298" t="n">
        <f aca="false">SUM(V513:AA513)</f>
        <v>59947718.95</v>
      </c>
      <c r="AC513" s="202" t="n">
        <f aca="false">IF(ISERROR(L513/$U513),0,L513/$U513)</f>
        <v>746309682.99</v>
      </c>
    </row>
    <row r="514" customFormat="false" ht="19.4" hidden="false" customHeight="false" outlineLevel="0" collapsed="false">
      <c r="A514" s="195" t="s">
        <v>1003</v>
      </c>
      <c r="B514" s="116" t="s">
        <v>561</v>
      </c>
      <c r="C514" s="196" t="s">
        <v>1014</v>
      </c>
      <c r="D514" s="289" t="s">
        <v>1027</v>
      </c>
      <c r="E514" s="198" t="n">
        <v>0</v>
      </c>
      <c r="F514" s="198" t="n">
        <v>0</v>
      </c>
      <c r="G514" s="198" t="n">
        <v>0</v>
      </c>
      <c r="H514" s="198" t="n">
        <v>0</v>
      </c>
      <c r="I514" s="198" t="n">
        <v>0</v>
      </c>
      <c r="J514" s="198" t="n">
        <v>0</v>
      </c>
      <c r="K514" s="199" t="n">
        <f aca="false">SUM(E514:J514)</f>
        <v>0</v>
      </c>
      <c r="L514" s="198" t="n">
        <v>17261.62</v>
      </c>
      <c r="M514" s="29"/>
      <c r="P514" s="223" t="n">
        <f aca="false">K514/$K$25</f>
        <v>0</v>
      </c>
      <c r="Q514" s="224" t="n">
        <f aca="false">RANK(P514,$P$501:$P$560)</f>
        <v>11</v>
      </c>
      <c r="R514" s="279" t="n">
        <f aca="false">L514/$L$25</f>
        <v>2.6305558156743E-006</v>
      </c>
      <c r="S514" s="224" t="n">
        <f aca="false">RANK(R514,$R$501:$R$560)</f>
        <v>26</v>
      </c>
      <c r="U514" s="290" t="n">
        <f aca="false">VLOOKUP(D514,DVactu!$A$2:$D$198,4,0)</f>
        <v>1</v>
      </c>
      <c r="V514" s="202" t="n">
        <f aca="false">IF(ISERROR(E514/$U514),0,E514/$U514)</f>
        <v>0</v>
      </c>
      <c r="W514" s="202" t="n">
        <f aca="false">IF(ISERROR(F514/$U514),0,F514/$U514)</f>
        <v>0</v>
      </c>
      <c r="X514" s="202" t="n">
        <f aca="false">IF(ISERROR(G514/$U514),0,G514/$U514)</f>
        <v>0</v>
      </c>
      <c r="Y514" s="202" t="n">
        <f aca="false">IF(ISERROR(H514/$U514),0,H514/$U514)</f>
        <v>0</v>
      </c>
      <c r="Z514" s="202" t="n">
        <f aca="false">IF(ISERROR(I514/$U514),0,I514/$U514)</f>
        <v>0</v>
      </c>
      <c r="AA514" s="202" t="n">
        <f aca="false">IF(ISERROR(J514/$U514),0,J514/$U514)</f>
        <v>0</v>
      </c>
      <c r="AB514" s="199" t="n">
        <f aca="false">SUM(V514:AA514)</f>
        <v>0</v>
      </c>
      <c r="AC514" s="202" t="n">
        <f aca="false">IF(ISERROR(L514/$U514),0,L514/$U514)</f>
        <v>17261.62</v>
      </c>
    </row>
    <row r="515" customFormat="false" ht="19.4" hidden="false" customHeight="false" outlineLevel="0" collapsed="false">
      <c r="A515" s="195" t="s">
        <v>1003</v>
      </c>
      <c r="B515" s="116" t="s">
        <v>561</v>
      </c>
      <c r="C515" s="196" t="s">
        <v>1028</v>
      </c>
      <c r="D515" s="289" t="s">
        <v>1029</v>
      </c>
      <c r="E515" s="198" t="n">
        <v>0</v>
      </c>
      <c r="F515" s="198" t="n">
        <v>0</v>
      </c>
      <c r="G515" s="198" t="n">
        <v>0</v>
      </c>
      <c r="H515" s="198" t="n">
        <v>0</v>
      </c>
      <c r="I515" s="198" t="n">
        <v>0</v>
      </c>
      <c r="J515" s="198" t="n">
        <v>0</v>
      </c>
      <c r="K515" s="199" t="n">
        <f aca="false">SUM(E515:J515)</f>
        <v>0</v>
      </c>
      <c r="L515" s="198" t="n">
        <v>0</v>
      </c>
      <c r="M515" s="29"/>
      <c r="P515" s="223" t="n">
        <f aca="false">K515/$K$25</f>
        <v>0</v>
      </c>
      <c r="Q515" s="224" t="n">
        <f aca="false">RANK(P515,$P$501:$P$560)</f>
        <v>11</v>
      </c>
      <c r="R515" s="279" t="n">
        <f aca="false">L515/$L$25</f>
        <v>0</v>
      </c>
      <c r="S515" s="224" t="n">
        <f aca="false">RANK(R515,$R$501:$R$560)</f>
        <v>28</v>
      </c>
      <c r="U515" s="290" t="n">
        <f aca="false">VLOOKUP(D515,DVactu!$A$2:$D$198,4,0)</f>
        <v>9.7604767109183</v>
      </c>
      <c r="V515" s="202" t="n">
        <f aca="false">IF(ISERROR(E515/$U515),0,E515/$U515)</f>
        <v>0</v>
      </c>
      <c r="W515" s="202" t="n">
        <f aca="false">IF(ISERROR(F515/$U515),0,F515/$U515)</f>
        <v>0</v>
      </c>
      <c r="X515" s="202" t="n">
        <f aca="false">IF(ISERROR(G515/$U515),0,G515/$U515)</f>
        <v>0</v>
      </c>
      <c r="Y515" s="202" t="n">
        <f aca="false">IF(ISERROR(H515/$U515),0,H515/$U515)</f>
        <v>0</v>
      </c>
      <c r="Z515" s="202" t="n">
        <f aca="false">IF(ISERROR(I515/$U515),0,I515/$U515)</f>
        <v>0</v>
      </c>
      <c r="AA515" s="202" t="n">
        <f aca="false">IF(ISERROR(J515/$U515),0,J515/$U515)</f>
        <v>0</v>
      </c>
      <c r="AB515" s="199" t="n">
        <f aca="false">SUM(V515:AA515)</f>
        <v>0</v>
      </c>
      <c r="AC515" s="202" t="n">
        <f aca="false">IF(ISERROR(L515/$U515),0,L515/$U515)</f>
        <v>0</v>
      </c>
    </row>
    <row r="516" customFormat="false" ht="12.8" hidden="false" customHeight="false" outlineLevel="0" collapsed="false">
      <c r="A516" s="195" t="s">
        <v>1003</v>
      </c>
      <c r="B516" s="116" t="s">
        <v>561</v>
      </c>
      <c r="C516" s="196" t="s">
        <v>1018</v>
      </c>
      <c r="D516" s="289" t="s">
        <v>1030</v>
      </c>
      <c r="E516" s="198" t="n">
        <v>0</v>
      </c>
      <c r="F516" s="198" t="n">
        <v>0</v>
      </c>
      <c r="G516" s="198" t="n">
        <v>0</v>
      </c>
      <c r="H516" s="198" t="n">
        <v>0</v>
      </c>
      <c r="I516" s="198" t="n">
        <v>0</v>
      </c>
      <c r="J516" s="198" t="n">
        <v>0</v>
      </c>
      <c r="K516" s="199" t="n">
        <f aca="false">SUM(E516:J516)</f>
        <v>0</v>
      </c>
      <c r="L516" s="198" t="n">
        <v>3242098400</v>
      </c>
      <c r="M516" s="29"/>
      <c r="P516" s="223" t="n">
        <f aca="false">K516/$K$25</f>
        <v>0</v>
      </c>
      <c r="Q516" s="224" t="n">
        <f aca="false">RANK(P516,$P$501:$P$560)</f>
        <v>11</v>
      </c>
      <c r="R516" s="279" t="n">
        <f aca="false">L516/$L$25</f>
        <v>0.49407418313625</v>
      </c>
      <c r="S516" s="224" t="n">
        <f aca="false">RANK(R516,$R$501:$R$560)</f>
        <v>1</v>
      </c>
      <c r="U516" s="290" t="n">
        <f aca="false">VLOOKUP(D516,DVactu!$A$2:$D$198,4,0)</f>
        <v>17.9837146326911</v>
      </c>
      <c r="V516" s="202" t="n">
        <f aca="false">IF(ISERROR(E516/$U516),0,E516/$U516)</f>
        <v>0</v>
      </c>
      <c r="W516" s="202" t="n">
        <f aca="false">IF(ISERROR(F516/$U516),0,F516/$U516)</f>
        <v>0</v>
      </c>
      <c r="X516" s="202" t="n">
        <f aca="false">IF(ISERROR(G516/$U516),0,G516/$U516)</f>
        <v>0</v>
      </c>
      <c r="Y516" s="202" t="n">
        <f aca="false">IF(ISERROR(H516/$U516),0,H516/$U516)</f>
        <v>0</v>
      </c>
      <c r="Z516" s="202" t="n">
        <f aca="false">IF(ISERROR(I516/$U516),0,I516/$U516)</f>
        <v>0</v>
      </c>
      <c r="AA516" s="202" t="n">
        <f aca="false">IF(ISERROR(J516/$U516),0,J516/$U516)</f>
        <v>0</v>
      </c>
      <c r="AB516" s="199" t="n">
        <f aca="false">SUM(V516:AA516)</f>
        <v>0</v>
      </c>
      <c r="AC516" s="202" t="n">
        <f aca="false">IF(ISERROR(L516/$U516),0,L516/$U516)</f>
        <v>180279684.49335</v>
      </c>
    </row>
    <row r="517" customFormat="false" ht="12.8" hidden="false" customHeight="false" outlineLevel="0" collapsed="false">
      <c r="A517" s="195" t="s">
        <v>1003</v>
      </c>
      <c r="B517" s="116" t="s">
        <v>561</v>
      </c>
      <c r="C517" s="196" t="s">
        <v>1020</v>
      </c>
      <c r="D517" s="289" t="s">
        <v>1031</v>
      </c>
      <c r="E517" s="198" t="n">
        <v>0</v>
      </c>
      <c r="F517" s="198" t="n">
        <v>0</v>
      </c>
      <c r="G517" s="198" t="n">
        <v>0</v>
      </c>
      <c r="H517" s="198" t="n">
        <v>0</v>
      </c>
      <c r="I517" s="198" t="n">
        <v>0</v>
      </c>
      <c r="J517" s="198" t="n">
        <v>0</v>
      </c>
      <c r="K517" s="199" t="n">
        <f aca="false">SUM(E517:J517)</f>
        <v>0</v>
      </c>
      <c r="L517" s="198" t="n">
        <v>0</v>
      </c>
      <c r="M517" s="29"/>
      <c r="P517" s="223" t="n">
        <f aca="false">K517/$K$25</f>
        <v>0</v>
      </c>
      <c r="Q517" s="224" t="n">
        <f aca="false">RANK(P517,$P$501:$P$560)</f>
        <v>11</v>
      </c>
      <c r="R517" s="279" t="n">
        <f aca="false">L517/$L$25</f>
        <v>0</v>
      </c>
      <c r="S517" s="224" t="n">
        <f aca="false">RANK(R517,$R$501:$R$560)</f>
        <v>28</v>
      </c>
      <c r="U517" s="290" t="n">
        <f aca="false">VLOOKUP(D517,DVactu!$A$2:$D$198,4,0)</f>
        <v>20.5844848387635</v>
      </c>
      <c r="V517" s="202" t="n">
        <f aca="false">IF(ISERROR(E517/$U517),0,E517/$U517)</f>
        <v>0</v>
      </c>
      <c r="W517" s="202" t="n">
        <f aca="false">IF(ISERROR(F517/$U517),0,F517/$U517)</f>
        <v>0</v>
      </c>
      <c r="X517" s="202" t="n">
        <f aca="false">IF(ISERROR(G517/$U517),0,G517/$U517)</f>
        <v>0</v>
      </c>
      <c r="Y517" s="202" t="n">
        <f aca="false">IF(ISERROR(H517/$U517),0,H517/$U517)</f>
        <v>0</v>
      </c>
      <c r="Z517" s="202" t="n">
        <f aca="false">IF(ISERROR(I517/$U517),0,I517/$U517)</f>
        <v>0</v>
      </c>
      <c r="AA517" s="202" t="n">
        <f aca="false">IF(ISERROR(J517/$U517),0,J517/$U517)</f>
        <v>0</v>
      </c>
      <c r="AB517" s="199" t="n">
        <f aca="false">SUM(V517:AA517)</f>
        <v>0</v>
      </c>
      <c r="AC517" s="202" t="n">
        <f aca="false">IF(ISERROR(L517/$U517),0,L517/$U517)</f>
        <v>0</v>
      </c>
    </row>
    <row r="518" customFormat="false" ht="29.1" hidden="false" customHeight="false" outlineLevel="0" collapsed="false">
      <c r="A518" s="195" t="s">
        <v>1003</v>
      </c>
      <c r="B518" s="116" t="s">
        <v>561</v>
      </c>
      <c r="C518" s="196" t="s">
        <v>1032</v>
      </c>
      <c r="D518" s="289" t="s">
        <v>1033</v>
      </c>
      <c r="E518" s="198" t="n">
        <v>0</v>
      </c>
      <c r="F518" s="198" t="n">
        <v>0</v>
      </c>
      <c r="G518" s="198" t="n">
        <v>0</v>
      </c>
      <c r="H518" s="198" t="n">
        <v>0</v>
      </c>
      <c r="I518" s="198" t="n">
        <v>0</v>
      </c>
      <c r="J518" s="198" t="n">
        <v>0</v>
      </c>
      <c r="K518" s="199" t="n">
        <f aca="false">SUM(E518:J518)</f>
        <v>0</v>
      </c>
      <c r="L518" s="198" t="n">
        <v>275516.41</v>
      </c>
      <c r="M518" s="29"/>
      <c r="P518" s="223" t="n">
        <f aca="false">K518/$K$25</f>
        <v>0</v>
      </c>
      <c r="Q518" s="224" t="n">
        <f aca="false">RANK(P518,$P$501:$P$560)</f>
        <v>11</v>
      </c>
      <c r="R518" s="279" t="n">
        <f aca="false">L518/$L$25</f>
        <v>4.19868641899894E-005</v>
      </c>
      <c r="S518" s="224" t="n">
        <f aca="false">RANK(R518,$R$501:$R$560)</f>
        <v>20</v>
      </c>
      <c r="U518" s="290" t="e">
        <f aca="false">VLOOKUP(D518,DVactu!$A$2:$D$198,4,0)</f>
        <v>#N/A</v>
      </c>
      <c r="V518" s="202" t="n">
        <f aca="false">IF(ISERROR(E518/$U518),0,E518/$U518)</f>
        <v>0</v>
      </c>
      <c r="W518" s="202" t="n">
        <f aca="false">IF(ISERROR(F518/$U518),0,F518/$U518)</f>
        <v>0</v>
      </c>
      <c r="X518" s="202" t="n">
        <f aca="false">IF(ISERROR(G518/$U518),0,G518/$U518)</f>
        <v>0</v>
      </c>
      <c r="Y518" s="202" t="n">
        <f aca="false">IF(ISERROR(H518/$U518),0,H518/$U518)</f>
        <v>0</v>
      </c>
      <c r="Z518" s="202" t="n">
        <f aca="false">IF(ISERROR(I518/$U518),0,I518/$U518)</f>
        <v>0</v>
      </c>
      <c r="AA518" s="202" t="n">
        <f aca="false">IF(ISERROR(J518/$U518),0,J518/$U518)</f>
        <v>0</v>
      </c>
      <c r="AB518" s="199" t="n">
        <f aca="false">SUM(V518:AA518)</f>
        <v>0</v>
      </c>
      <c r="AC518" s="202" t="n">
        <f aca="false">IF(ISERROR(L518/$U518),0,L518/$U518)</f>
        <v>0</v>
      </c>
    </row>
    <row r="519" customFormat="false" ht="12.8" hidden="false" customHeight="false" outlineLevel="0" collapsed="false">
      <c r="A519" s="195" t="s">
        <v>1003</v>
      </c>
      <c r="B519" s="116" t="s">
        <v>561</v>
      </c>
      <c r="C519" s="196" t="s">
        <v>1022</v>
      </c>
      <c r="D519" s="289" t="s">
        <v>1034</v>
      </c>
      <c r="E519" s="198" t="n">
        <v>0</v>
      </c>
      <c r="F519" s="198" t="n">
        <v>0</v>
      </c>
      <c r="G519" s="198" t="n">
        <v>0</v>
      </c>
      <c r="H519" s="198" t="n">
        <v>0</v>
      </c>
      <c r="I519" s="198" t="n">
        <v>0</v>
      </c>
      <c r="J519" s="198" t="n">
        <v>0</v>
      </c>
      <c r="K519" s="199" t="n">
        <f aca="false">SUM(E519:J519)</f>
        <v>0</v>
      </c>
      <c r="L519" s="198" t="n">
        <v>0</v>
      </c>
      <c r="M519" s="29"/>
      <c r="P519" s="223" t="n">
        <f aca="false">K519/$K$25</f>
        <v>0</v>
      </c>
      <c r="Q519" s="224" t="n">
        <f aca="false">RANK(P519,$P$501:$P$560)</f>
        <v>11</v>
      </c>
      <c r="R519" s="279" t="n">
        <f aca="false">L519/$L$25</f>
        <v>0</v>
      </c>
      <c r="S519" s="224" t="n">
        <f aca="false">RANK(R519,$R$501:$R$560)</f>
        <v>28</v>
      </c>
      <c r="U519" s="290" t="n">
        <f aca="false">VLOOKUP(D519,DVactu!$A$2:$D$198,4,0)</f>
        <v>20.5844848387635</v>
      </c>
      <c r="V519" s="202" t="n">
        <f aca="false">IF(ISERROR(E519/$U519),0,E519/$U519)</f>
        <v>0</v>
      </c>
      <c r="W519" s="202" t="n">
        <f aca="false">IF(ISERROR(F519/$U519),0,F519/$U519)</f>
        <v>0</v>
      </c>
      <c r="X519" s="202" t="n">
        <f aca="false">IF(ISERROR(G519/$U519),0,G519/$U519)</f>
        <v>0</v>
      </c>
      <c r="Y519" s="202" t="n">
        <f aca="false">IF(ISERROR(H519/$U519),0,H519/$U519)</f>
        <v>0</v>
      </c>
      <c r="Z519" s="202" t="n">
        <f aca="false">IF(ISERROR(I519/$U519),0,I519/$U519)</f>
        <v>0</v>
      </c>
      <c r="AA519" s="202" t="n">
        <f aca="false">IF(ISERROR(J519/$U519),0,J519/$U519)</f>
        <v>0</v>
      </c>
      <c r="AB519" s="199" t="n">
        <f aca="false">SUM(V519:AA519)</f>
        <v>0</v>
      </c>
      <c r="AC519" s="202" t="n">
        <f aca="false">IF(ISERROR(L519/$U519),0,L519/$U519)</f>
        <v>0</v>
      </c>
    </row>
    <row r="520" customFormat="false" ht="29.1" hidden="false" customHeight="false" outlineLevel="0" collapsed="false">
      <c r="A520" s="195" t="s">
        <v>1003</v>
      </c>
      <c r="B520" s="116" t="s">
        <v>561</v>
      </c>
      <c r="C520" s="196" t="s">
        <v>1035</v>
      </c>
      <c r="D520" s="289" t="s">
        <v>1036</v>
      </c>
      <c r="E520" s="198" t="n">
        <v>0</v>
      </c>
      <c r="F520" s="198" t="n">
        <v>0</v>
      </c>
      <c r="G520" s="198" t="n">
        <v>0</v>
      </c>
      <c r="H520" s="198" t="n">
        <v>0</v>
      </c>
      <c r="I520" s="198" t="n">
        <v>0</v>
      </c>
      <c r="J520" s="198" t="n">
        <v>0</v>
      </c>
      <c r="K520" s="199" t="n">
        <f aca="false">SUM(E520:J520)</f>
        <v>0</v>
      </c>
      <c r="L520" s="198" t="n">
        <v>630934.78</v>
      </c>
      <c r="M520" s="29"/>
      <c r="P520" s="223" t="n">
        <f aca="false">K520/$K$25</f>
        <v>0</v>
      </c>
      <c r="Q520" s="224" t="n">
        <f aca="false">RANK(P520,$P$501:$P$560)</f>
        <v>11</v>
      </c>
      <c r="R520" s="279" t="n">
        <f aca="false">L520/$L$25</f>
        <v>9.61502544280424E-005</v>
      </c>
      <c r="S520" s="224" t="n">
        <f aca="false">RANK(R520,$R$501:$R$560)</f>
        <v>19</v>
      </c>
      <c r="U520" s="290" t="n">
        <f aca="false">VLOOKUP(D520,DVactu!$A$2:$D$198,4,0)</f>
        <v>8.43533161052923</v>
      </c>
      <c r="V520" s="202" t="n">
        <f aca="false">IF(ISERROR(E520/$U520),0,E520/$U520)</f>
        <v>0</v>
      </c>
      <c r="W520" s="202" t="n">
        <f aca="false">IF(ISERROR(F520/$U520),0,F520/$U520)</f>
        <v>0</v>
      </c>
      <c r="X520" s="202" t="n">
        <f aca="false">IF(ISERROR(G520/$U520),0,G520/$U520)</f>
        <v>0</v>
      </c>
      <c r="Y520" s="202" t="n">
        <f aca="false">IF(ISERROR(H520/$U520),0,H520/$U520)</f>
        <v>0</v>
      </c>
      <c r="Z520" s="202" t="n">
        <f aca="false">IF(ISERROR(I520/$U520),0,I520/$U520)</f>
        <v>0</v>
      </c>
      <c r="AA520" s="202" t="n">
        <f aca="false">IF(ISERROR(J520/$U520),0,J520/$U520)</f>
        <v>0</v>
      </c>
      <c r="AB520" s="199" t="n">
        <f aca="false">SUM(V520:AA520)</f>
        <v>0</v>
      </c>
      <c r="AC520" s="202" t="n">
        <f aca="false">IF(ISERROR(L520/$U520),0,L520/$U520)</f>
        <v>74796.6777278143</v>
      </c>
    </row>
    <row r="521" customFormat="false" ht="19.4" hidden="false" customHeight="false" outlineLevel="0" collapsed="false">
      <c r="A521" s="299" t="s">
        <v>1003</v>
      </c>
      <c r="B521" s="299" t="s">
        <v>561</v>
      </c>
      <c r="C521" s="299" t="s">
        <v>1037</v>
      </c>
      <c r="D521" s="300" t="s">
        <v>1038</v>
      </c>
      <c r="E521" s="376" t="n">
        <v>73961.89</v>
      </c>
      <c r="F521" s="376" t="n">
        <v>10705.97</v>
      </c>
      <c r="G521" s="376" t="n">
        <v>1053714.68</v>
      </c>
      <c r="H521" s="376" t="n">
        <v>3561427.11</v>
      </c>
      <c r="I521" s="376" t="n">
        <v>1372524.53</v>
      </c>
      <c r="J521" s="376" t="n">
        <v>3240159.45</v>
      </c>
      <c r="K521" s="301" t="n">
        <f aca="false">SUM(E521:J521)</f>
        <v>9312493.63</v>
      </c>
      <c r="L521" s="376" t="n">
        <v>129990166.21</v>
      </c>
      <c r="M521" s="295" t="n">
        <f aca="false">K521*$O$15/1000</f>
        <v>46787.5200793917</v>
      </c>
      <c r="P521" s="296" t="n">
        <f aca="false">K521/$K$25</f>
        <v>0.0311095975901905</v>
      </c>
      <c r="Q521" s="297" t="n">
        <f aca="false">RANK(P521,$P$501:$P$560)</f>
        <v>5</v>
      </c>
      <c r="R521" s="279" t="n">
        <f aca="false">L521/$L$25</f>
        <v>0.0198096347680105</v>
      </c>
      <c r="S521" s="297" t="n">
        <f aca="false">RANK(R521,$R$501:$R$560)</f>
        <v>8</v>
      </c>
      <c r="U521" s="290" t="n">
        <f aca="false">VLOOKUP(D521,DVactu!$A$2:$D$198,4,0)</f>
        <v>1</v>
      </c>
      <c r="V521" s="202" t="n">
        <f aca="false">IF(ISERROR(E521/$U521),0,E521/$U521)</f>
        <v>73961.89</v>
      </c>
      <c r="W521" s="202" t="n">
        <f aca="false">IF(ISERROR(F521/$U521),0,F521/$U521)</f>
        <v>10705.97</v>
      </c>
      <c r="X521" s="202" t="n">
        <f aca="false">IF(ISERROR(G521/$U521),0,G521/$U521)</f>
        <v>1053714.68</v>
      </c>
      <c r="Y521" s="202" t="n">
        <f aca="false">IF(ISERROR(H521/$U521),0,H521/$U521)</f>
        <v>3561427.11</v>
      </c>
      <c r="Z521" s="202" t="n">
        <f aca="false">IF(ISERROR(I521/$U521),0,I521/$U521)</f>
        <v>1372524.53</v>
      </c>
      <c r="AA521" s="202" t="n">
        <f aca="false">IF(ISERROR(J521/$U521),0,J521/$U521)</f>
        <v>3240159.45</v>
      </c>
      <c r="AB521" s="298" t="n">
        <f aca="false">SUM(V521:AA521)</f>
        <v>9312493.63</v>
      </c>
      <c r="AC521" s="202" t="n">
        <f aca="false">IF(ISERROR(L521/$U521),0,L521/$U521)</f>
        <v>129990166.21</v>
      </c>
    </row>
    <row r="522" customFormat="false" ht="19.4" hidden="false" customHeight="false" outlineLevel="0" collapsed="false">
      <c r="A522" s="195" t="s">
        <v>1003</v>
      </c>
      <c r="B522" s="116" t="s">
        <v>561</v>
      </c>
      <c r="C522" s="196" t="s">
        <v>1039</v>
      </c>
      <c r="D522" s="289" t="s">
        <v>1040</v>
      </c>
      <c r="E522" s="198" t="n">
        <v>0</v>
      </c>
      <c r="F522" s="198" t="n">
        <v>0</v>
      </c>
      <c r="G522" s="198" t="n">
        <v>0</v>
      </c>
      <c r="H522" s="198" t="n">
        <v>0</v>
      </c>
      <c r="I522" s="198" t="n">
        <v>0</v>
      </c>
      <c r="J522" s="198" t="n">
        <v>0</v>
      </c>
      <c r="K522" s="199" t="n">
        <f aca="false">SUM(E522:J522)</f>
        <v>0</v>
      </c>
      <c r="L522" s="198" t="n">
        <v>4560</v>
      </c>
      <c r="M522" s="29"/>
      <c r="P522" s="223" t="n">
        <f aca="false">K522/$K$25</f>
        <v>0</v>
      </c>
      <c r="Q522" s="224" t="n">
        <f aca="false">RANK(P522,$P$501:$P$560)</f>
        <v>11</v>
      </c>
      <c r="R522" s="279" t="n">
        <f aca="false">L522/$L$25</f>
        <v>6.94913601358089E-007</v>
      </c>
      <c r="S522" s="224" t="n">
        <f aca="false">RANK(R522,$R$501:$R$560)</f>
        <v>27</v>
      </c>
      <c r="U522" s="290" t="n">
        <f aca="false">VLOOKUP(D522,DVactu!$A$2:$D$198,4,0)</f>
        <v>7.00205466994841</v>
      </c>
      <c r="V522" s="202" t="n">
        <f aca="false">IF(ISERROR(E522/$U522),0,E522/$U522)</f>
        <v>0</v>
      </c>
      <c r="W522" s="202" t="n">
        <f aca="false">IF(ISERROR(F522/$U522),0,F522/$U522)</f>
        <v>0</v>
      </c>
      <c r="X522" s="202" t="n">
        <f aca="false">IF(ISERROR(G522/$U522),0,G522/$U522)</f>
        <v>0</v>
      </c>
      <c r="Y522" s="202" t="n">
        <f aca="false">IF(ISERROR(H522/$U522),0,H522/$U522)</f>
        <v>0</v>
      </c>
      <c r="Z522" s="202" t="n">
        <f aca="false">IF(ISERROR(I522/$U522),0,I522/$U522)</f>
        <v>0</v>
      </c>
      <c r="AA522" s="202" t="n">
        <f aca="false">IF(ISERROR(J522/$U522),0,J522/$U522)</f>
        <v>0</v>
      </c>
      <c r="AB522" s="199" t="n">
        <f aca="false">SUM(V522:AA522)</f>
        <v>0</v>
      </c>
      <c r="AC522" s="202" t="n">
        <f aca="false">IF(ISERROR(L522/$U522),0,L522/$U522)</f>
        <v>651.237417435588</v>
      </c>
    </row>
    <row r="523" customFormat="false" ht="12.8" hidden="false" customHeight="false" outlineLevel="0" collapsed="false">
      <c r="A523" s="299" t="s">
        <v>1003</v>
      </c>
      <c r="B523" s="299" t="s">
        <v>561</v>
      </c>
      <c r="C523" s="299" t="s">
        <v>1041</v>
      </c>
      <c r="D523" s="300" t="s">
        <v>1042</v>
      </c>
      <c r="E523" s="376" t="n">
        <v>0</v>
      </c>
      <c r="F523" s="376" t="n">
        <v>0</v>
      </c>
      <c r="G523" s="376" t="n">
        <v>1813000</v>
      </c>
      <c r="H523" s="376" t="n">
        <v>2356900</v>
      </c>
      <c r="I523" s="376" t="n">
        <v>9246300</v>
      </c>
      <c r="J523" s="376" t="n">
        <v>11421900</v>
      </c>
      <c r="K523" s="301" t="n">
        <f aca="false">SUM(E523:J523)</f>
        <v>24838100</v>
      </c>
      <c r="L523" s="376" t="n">
        <v>1175005300</v>
      </c>
      <c r="M523" s="295" t="n">
        <f aca="false">K523*$O$15/1000</f>
        <v>124790.754083333</v>
      </c>
      <c r="P523" s="296" t="n">
        <f aca="false">K523/$K$25</f>
        <v>0.0829749073240345</v>
      </c>
      <c r="Q523" s="297" t="n">
        <f aca="false">RANK(P523,$P$501:$P$560)</f>
        <v>3</v>
      </c>
      <c r="R523" s="279" t="n">
        <f aca="false">L523/$L$25</f>
        <v>0.179062974701281</v>
      </c>
      <c r="S523" s="297" t="n">
        <f aca="false">RANK(R523,$R$501:$R$560)</f>
        <v>2</v>
      </c>
      <c r="U523" s="290" t="n">
        <f aca="false">VLOOKUP(D523,DVactu!$A$2:$D$198,4,0)</f>
        <v>8.43533161052923</v>
      </c>
      <c r="V523" s="202" t="n">
        <f aca="false">IF(ISERROR(E523/$U523),0,E523/$U523)</f>
        <v>0</v>
      </c>
      <c r="W523" s="202" t="n">
        <f aca="false">IF(ISERROR(F523/$U523),0,F523/$U523)</f>
        <v>0</v>
      </c>
      <c r="X523" s="202" t="n">
        <f aca="false">IF(ISERROR(G523/$U523),0,G523/$U523)</f>
        <v>214929.309683209</v>
      </c>
      <c r="Y523" s="202" t="n">
        <f aca="false">IF(ISERROR(H523/$U523),0,H523/$U523)</f>
        <v>279408.102588172</v>
      </c>
      <c r="Z523" s="202" t="n">
        <f aca="false">IF(ISERROR(I523/$U523),0,I523/$U523)</f>
        <v>1096139.47938437</v>
      </c>
      <c r="AA523" s="202" t="n">
        <f aca="false">IF(ISERROR(J523/$U523),0,J523/$U523)</f>
        <v>1354054.65100422</v>
      </c>
      <c r="AB523" s="298" t="n">
        <f aca="false">SUM(V523:AA523)</f>
        <v>2944531.54265996</v>
      </c>
      <c r="AC523" s="202" t="n">
        <f aca="false">IF(ISERROR(L523/$U523),0,L523/$U523)</f>
        <v>139295685.605688</v>
      </c>
    </row>
    <row r="524" customFormat="false" ht="19.4" hidden="false" customHeight="false" outlineLevel="0" collapsed="false">
      <c r="A524" s="195" t="s">
        <v>1003</v>
      </c>
      <c r="B524" s="116" t="s">
        <v>561</v>
      </c>
      <c r="C524" s="196" t="s">
        <v>1043</v>
      </c>
      <c r="D524" s="289" t="s">
        <v>1044</v>
      </c>
      <c r="E524" s="198" t="n">
        <v>0</v>
      </c>
      <c r="F524" s="198" t="n">
        <v>0</v>
      </c>
      <c r="G524" s="198" t="n">
        <v>0</v>
      </c>
      <c r="H524" s="198" t="n">
        <v>0</v>
      </c>
      <c r="I524" s="198" t="n">
        <v>0</v>
      </c>
      <c r="J524" s="198" t="n">
        <v>0</v>
      </c>
      <c r="K524" s="199" t="n">
        <f aca="false">SUM(E524:J524)</f>
        <v>0</v>
      </c>
      <c r="L524" s="198" t="n">
        <v>81940</v>
      </c>
      <c r="M524" s="29"/>
      <c r="P524" s="223" t="n">
        <f aca="false">K524/$K$25</f>
        <v>0</v>
      </c>
      <c r="Q524" s="224" t="n">
        <f aca="false">RANK(P524,$P$501:$P$560)</f>
        <v>11</v>
      </c>
      <c r="R524" s="279" t="n">
        <f aca="false">L524/$L$25</f>
        <v>1.24871097577372E-005</v>
      </c>
      <c r="S524" s="224" t="n">
        <f aca="false">RANK(R524,$R$501:$R$560)</f>
        <v>24</v>
      </c>
      <c r="U524" s="290" t="n">
        <f aca="false">VLOOKUP(D524,DVactu!$A$2:$D$198,4,0)</f>
        <v>7.00205466994841</v>
      </c>
      <c r="V524" s="202" t="n">
        <f aca="false">IF(ISERROR(E524/$U524),0,E524/$U524)</f>
        <v>0</v>
      </c>
      <c r="W524" s="202" t="n">
        <f aca="false">IF(ISERROR(F524/$U524),0,F524/$U524)</f>
        <v>0</v>
      </c>
      <c r="X524" s="202" t="n">
        <f aca="false">IF(ISERROR(G524/$U524),0,G524/$U524)</f>
        <v>0</v>
      </c>
      <c r="Y524" s="202" t="n">
        <f aca="false">IF(ISERROR(H524/$U524),0,H524/$U524)</f>
        <v>0</v>
      </c>
      <c r="Z524" s="202" t="n">
        <f aca="false">IF(ISERROR(I524/$U524),0,I524/$U524)</f>
        <v>0</v>
      </c>
      <c r="AA524" s="202" t="n">
        <f aca="false">IF(ISERROR(J524/$U524),0,J524/$U524)</f>
        <v>0</v>
      </c>
      <c r="AB524" s="199" t="n">
        <f aca="false">SUM(V524:AA524)</f>
        <v>0</v>
      </c>
      <c r="AC524" s="202" t="n">
        <f aca="false">IF(ISERROR(L524/$U524),0,L524/$U524)</f>
        <v>11702.2793826035</v>
      </c>
    </row>
    <row r="525" customFormat="false" ht="19.4" hidden="false" customHeight="false" outlineLevel="0" collapsed="false">
      <c r="A525" s="195" t="s">
        <v>1003</v>
      </c>
      <c r="B525" s="116" t="s">
        <v>561</v>
      </c>
      <c r="C525" s="196" t="s">
        <v>1045</v>
      </c>
      <c r="D525" s="289" t="s">
        <v>1046</v>
      </c>
      <c r="E525" s="198" t="n">
        <v>0</v>
      </c>
      <c r="F525" s="198" t="n">
        <v>0</v>
      </c>
      <c r="G525" s="198" t="n">
        <v>0</v>
      </c>
      <c r="H525" s="198" t="n">
        <v>0</v>
      </c>
      <c r="I525" s="198" t="n">
        <v>0</v>
      </c>
      <c r="J525" s="198" t="n">
        <v>0</v>
      </c>
      <c r="K525" s="199" t="n">
        <f aca="false">SUM(E525:J525)</f>
        <v>0</v>
      </c>
      <c r="L525" s="198" t="n">
        <v>0</v>
      </c>
      <c r="M525" s="29"/>
      <c r="P525" s="223" t="n">
        <f aca="false">K525/$K$25</f>
        <v>0</v>
      </c>
      <c r="Q525" s="224" t="n">
        <f aca="false">RANK(P525,$P$501:$P$560)</f>
        <v>11</v>
      </c>
      <c r="R525" s="279" t="n">
        <f aca="false">L525/$L$25</f>
        <v>0</v>
      </c>
      <c r="S525" s="224" t="n">
        <f aca="false">RANK(R525,$R$501:$R$560)</f>
        <v>28</v>
      </c>
      <c r="U525" s="290" t="n">
        <f aca="false">VLOOKUP(D525,DVactu!$A$2:$D$198,4,0)</f>
        <v>1</v>
      </c>
      <c r="V525" s="202" t="n">
        <f aca="false">IF(ISERROR(E525/$U525),0,E525/$U525)</f>
        <v>0</v>
      </c>
      <c r="W525" s="202" t="n">
        <f aca="false">IF(ISERROR(F525/$U525),0,F525/$U525)</f>
        <v>0</v>
      </c>
      <c r="X525" s="202" t="n">
        <f aca="false">IF(ISERROR(G525/$U525),0,G525/$U525)</f>
        <v>0</v>
      </c>
      <c r="Y525" s="202" t="n">
        <f aca="false">IF(ISERROR(H525/$U525),0,H525/$U525)</f>
        <v>0</v>
      </c>
      <c r="Z525" s="202" t="n">
        <f aca="false">IF(ISERROR(I525/$U525),0,I525/$U525)</f>
        <v>0</v>
      </c>
      <c r="AA525" s="202" t="n">
        <f aca="false">IF(ISERROR(J525/$U525),0,J525/$U525)</f>
        <v>0</v>
      </c>
      <c r="AB525" s="199" t="n">
        <f aca="false">SUM(V525:AA525)</f>
        <v>0</v>
      </c>
      <c r="AC525" s="202" t="n">
        <f aca="false">IF(ISERROR(L525/$U525),0,L525/$U525)</f>
        <v>0</v>
      </c>
    </row>
    <row r="526" customFormat="false" ht="19.4" hidden="false" customHeight="false" outlineLevel="0" collapsed="false">
      <c r="A526" s="195" t="s">
        <v>1003</v>
      </c>
      <c r="B526" s="116" t="s">
        <v>561</v>
      </c>
      <c r="C526" s="196" t="s">
        <v>1047</v>
      </c>
      <c r="D526" s="289" t="s">
        <v>1048</v>
      </c>
      <c r="E526" s="198" t="n">
        <v>0</v>
      </c>
      <c r="F526" s="198" t="n">
        <v>131062.6</v>
      </c>
      <c r="G526" s="198" t="n">
        <v>0</v>
      </c>
      <c r="H526" s="198" t="n">
        <v>0</v>
      </c>
      <c r="I526" s="198" t="n">
        <v>0</v>
      </c>
      <c r="J526" s="198" t="n">
        <v>0</v>
      </c>
      <c r="K526" s="199" t="n">
        <f aca="false">SUM(E526:J526)</f>
        <v>131062.6</v>
      </c>
      <c r="L526" s="198" t="n">
        <v>38552437.56</v>
      </c>
      <c r="M526" s="29"/>
      <c r="P526" s="223" t="n">
        <f aca="false">K526/$K$25</f>
        <v>0.000437831681515374</v>
      </c>
      <c r="Q526" s="224" t="n">
        <f aca="false">RANK(P526,$P$501:$P$560)</f>
        <v>10</v>
      </c>
      <c r="R526" s="279" t="n">
        <f aca="false">L526/$L$25</f>
        <v>0.00587513447937554</v>
      </c>
      <c r="S526" s="224" t="n">
        <f aca="false">RANK(R526,$R$501:$R$560)</f>
        <v>11</v>
      </c>
      <c r="U526" s="290" t="n">
        <f aca="false">VLOOKUP(D526,DVactu!$A$2:$D$198,4,0)</f>
        <v>1</v>
      </c>
      <c r="V526" s="202" t="n">
        <f aca="false">IF(ISERROR(E526/$U526),0,E526/$U526)</f>
        <v>0</v>
      </c>
      <c r="W526" s="202" t="n">
        <f aca="false">IF(ISERROR(F526/$U526),0,F526/$U526)</f>
        <v>131062.6</v>
      </c>
      <c r="X526" s="202" t="n">
        <f aca="false">IF(ISERROR(G526/$U526),0,G526/$U526)</f>
        <v>0</v>
      </c>
      <c r="Y526" s="202" t="n">
        <f aca="false">IF(ISERROR(H526/$U526),0,H526/$U526)</f>
        <v>0</v>
      </c>
      <c r="Z526" s="202" t="n">
        <f aca="false">IF(ISERROR(I526/$U526),0,I526/$U526)</f>
        <v>0</v>
      </c>
      <c r="AA526" s="202" t="n">
        <f aca="false">IF(ISERROR(J526/$U526),0,J526/$U526)</f>
        <v>0</v>
      </c>
      <c r="AB526" s="199" t="n">
        <f aca="false">SUM(V526:AA526)</f>
        <v>131062.6</v>
      </c>
      <c r="AC526" s="202" t="n">
        <f aca="false">IF(ISERROR(L526/$U526),0,L526/$U526)</f>
        <v>38552437.56</v>
      </c>
    </row>
    <row r="527" customFormat="false" ht="29.1" hidden="false" customHeight="false" outlineLevel="0" collapsed="false">
      <c r="A527" s="195" t="s">
        <v>1003</v>
      </c>
      <c r="B527" s="116" t="s">
        <v>561</v>
      </c>
      <c r="C527" s="196" t="s">
        <v>1049</v>
      </c>
      <c r="D527" s="289" t="s">
        <v>1050</v>
      </c>
      <c r="E527" s="198" t="n">
        <v>0</v>
      </c>
      <c r="F527" s="198" t="n">
        <v>0</v>
      </c>
      <c r="G527" s="198" t="n">
        <v>0</v>
      </c>
      <c r="H527" s="198" t="n">
        <v>0</v>
      </c>
      <c r="I527" s="198" t="n">
        <v>0</v>
      </c>
      <c r="J527" s="198" t="n">
        <v>0</v>
      </c>
      <c r="K527" s="199" t="n">
        <f aca="false">SUM(E527:J527)</f>
        <v>0</v>
      </c>
      <c r="L527" s="198" t="n">
        <v>0</v>
      </c>
      <c r="M527" s="29"/>
      <c r="P527" s="223" t="n">
        <f aca="false">K527/$K$25</f>
        <v>0</v>
      </c>
      <c r="Q527" s="224" t="n">
        <f aca="false">RANK(P527,$P$501:$P$560)</f>
        <v>11</v>
      </c>
      <c r="R527" s="279" t="n">
        <f aca="false">L527/$L$25</f>
        <v>0</v>
      </c>
      <c r="S527" s="224" t="n">
        <f aca="false">RANK(R527,$R$501:$R$560)</f>
        <v>28</v>
      </c>
      <c r="U527" s="290" t="e">
        <f aca="false">VLOOKUP(D527,DVactu!$A$2:$D$198,4,0)</f>
        <v>#N/A</v>
      </c>
      <c r="V527" s="202" t="n">
        <f aca="false">IF(ISERROR(E527/$U527),0,E527/$U527)</f>
        <v>0</v>
      </c>
      <c r="W527" s="202" t="n">
        <f aca="false">IF(ISERROR(F527/$U527),0,F527/$U527)</f>
        <v>0</v>
      </c>
      <c r="X527" s="202" t="n">
        <f aca="false">IF(ISERROR(G527/$U527),0,G527/$U527)</f>
        <v>0</v>
      </c>
      <c r="Y527" s="202" t="n">
        <f aca="false">IF(ISERROR(H527/$U527),0,H527/$U527)</f>
        <v>0</v>
      </c>
      <c r="Z527" s="202" t="n">
        <f aca="false">IF(ISERROR(I527/$U527),0,I527/$U527)</f>
        <v>0</v>
      </c>
      <c r="AA527" s="202" t="n">
        <f aca="false">IF(ISERROR(J527/$U527),0,J527/$U527)</f>
        <v>0</v>
      </c>
      <c r="AB527" s="199" t="n">
        <f aca="false">SUM(V527:AA527)</f>
        <v>0</v>
      </c>
      <c r="AC527" s="202" t="n">
        <f aca="false">IF(ISERROR(L527/$U527),0,L527/$U527)</f>
        <v>0</v>
      </c>
    </row>
    <row r="528" customFormat="false" ht="12.8" hidden="false" customHeight="false" outlineLevel="0" collapsed="false">
      <c r="A528" s="195" t="s">
        <v>1003</v>
      </c>
      <c r="B528" s="116" t="s">
        <v>561</v>
      </c>
      <c r="C528" s="196" t="s">
        <v>1051</v>
      </c>
      <c r="D528" s="289" t="s">
        <v>1052</v>
      </c>
      <c r="E528" s="198" t="n">
        <v>0</v>
      </c>
      <c r="F528" s="198" t="n">
        <v>0</v>
      </c>
      <c r="G528" s="198" t="n">
        <v>0</v>
      </c>
      <c r="H528" s="198" t="n">
        <v>0</v>
      </c>
      <c r="I528" s="198" t="n">
        <v>0</v>
      </c>
      <c r="J528" s="198" t="n">
        <v>0</v>
      </c>
      <c r="K528" s="199" t="n">
        <f aca="false">SUM(E528:J528)</f>
        <v>0</v>
      </c>
      <c r="L528" s="198" t="n">
        <v>0</v>
      </c>
      <c r="M528" s="29"/>
      <c r="P528" s="223" t="n">
        <f aca="false">K528/$K$25</f>
        <v>0</v>
      </c>
      <c r="Q528" s="224" t="n">
        <f aca="false">RANK(P528,$P$501:$P$560)</f>
        <v>11</v>
      </c>
      <c r="R528" s="279" t="n">
        <f aca="false">L528/$L$25</f>
        <v>0</v>
      </c>
      <c r="S528" s="224" t="n">
        <f aca="false">RANK(R528,$R$501:$R$560)</f>
        <v>28</v>
      </c>
      <c r="U528" s="290" t="n">
        <f aca="false">VLOOKUP(D528,DVactu!$A$2:$D$198,4,0)</f>
        <v>14.1339393987664</v>
      </c>
      <c r="V528" s="202" t="n">
        <f aca="false">IF(ISERROR(E528/$U528),0,E528/$U528)</f>
        <v>0</v>
      </c>
      <c r="W528" s="202" t="n">
        <f aca="false">IF(ISERROR(F528/$U528),0,F528/$U528)</f>
        <v>0</v>
      </c>
      <c r="X528" s="202" t="n">
        <f aca="false">IF(ISERROR(G528/$U528),0,G528/$U528)</f>
        <v>0</v>
      </c>
      <c r="Y528" s="202" t="n">
        <f aca="false">IF(ISERROR(H528/$U528),0,H528/$U528)</f>
        <v>0</v>
      </c>
      <c r="Z528" s="202" t="n">
        <f aca="false">IF(ISERROR(I528/$U528),0,I528/$U528)</f>
        <v>0</v>
      </c>
      <c r="AA528" s="202" t="n">
        <f aca="false">IF(ISERROR(J528/$U528),0,J528/$U528)</f>
        <v>0</v>
      </c>
      <c r="AB528" s="199" t="n">
        <f aca="false">SUM(V528:AA528)</f>
        <v>0</v>
      </c>
      <c r="AC528" s="202" t="n">
        <f aca="false">IF(ISERROR(L528/$U528),0,L528/$U528)</f>
        <v>0</v>
      </c>
    </row>
    <row r="529" customFormat="false" ht="12.8" hidden="false" customHeight="false" outlineLevel="0" collapsed="false">
      <c r="A529" s="195" t="s">
        <v>1003</v>
      </c>
      <c r="B529" s="116" t="s">
        <v>561</v>
      </c>
      <c r="C529" s="196" t="s">
        <v>1053</v>
      </c>
      <c r="D529" s="289" t="s">
        <v>1054</v>
      </c>
      <c r="E529" s="198" t="n">
        <v>0</v>
      </c>
      <c r="F529" s="198" t="n">
        <v>0</v>
      </c>
      <c r="G529" s="198" t="n">
        <v>0</v>
      </c>
      <c r="H529" s="198" t="n">
        <v>0</v>
      </c>
      <c r="I529" s="198" t="n">
        <v>0</v>
      </c>
      <c r="J529" s="198" t="n">
        <v>0</v>
      </c>
      <c r="K529" s="199"/>
      <c r="L529" s="198" t="n">
        <v>0</v>
      </c>
      <c r="M529" s="29"/>
      <c r="P529" s="223" t="n">
        <f aca="false">K529/$K$25</f>
        <v>0</v>
      </c>
      <c r="Q529" s="224" t="n">
        <f aca="false">RANK(P529,$P$501:$P$560)</f>
        <v>11</v>
      </c>
      <c r="R529" s="279" t="n">
        <f aca="false">L529/$L$25</f>
        <v>0</v>
      </c>
      <c r="S529" s="224" t="n">
        <f aca="false">RANK(R529,$R$501:$R$560)</f>
        <v>28</v>
      </c>
      <c r="U529" s="290" t="e">
        <f aca="false">VLOOKUP(D529,DVactu!$A$2:$D$198,4,0)</f>
        <v>#N/A</v>
      </c>
      <c r="V529" s="202" t="n">
        <f aca="false">IF(ISERROR(E529/$U529),0,E529/$U529)</f>
        <v>0</v>
      </c>
      <c r="W529" s="202" t="n">
        <f aca="false">IF(ISERROR(F529/$U529),0,F529/$U529)</f>
        <v>0</v>
      </c>
      <c r="X529" s="202" t="n">
        <f aca="false">IF(ISERROR(G529/$U529),0,G529/$U529)</f>
        <v>0</v>
      </c>
      <c r="Y529" s="202" t="n">
        <f aca="false">IF(ISERROR(H529/$U529),0,H529/$U529)</f>
        <v>0</v>
      </c>
      <c r="Z529" s="202" t="n">
        <f aca="false">IF(ISERROR(I529/$U529),0,I529/$U529)</f>
        <v>0</v>
      </c>
      <c r="AA529" s="202" t="n">
        <f aca="false">IF(ISERROR(J529/$U529),0,J529/$U529)</f>
        <v>0</v>
      </c>
      <c r="AB529" s="199"/>
      <c r="AC529" s="202" t="n">
        <f aca="false">IF(ISERROR(L529/$U529),0,L529/$U529)</f>
        <v>0</v>
      </c>
    </row>
    <row r="530" customFormat="false" ht="29.1" hidden="false" customHeight="false" outlineLevel="0" collapsed="false">
      <c r="A530" s="195" t="s">
        <v>1003</v>
      </c>
      <c r="B530" s="116" t="s">
        <v>561</v>
      </c>
      <c r="C530" s="196" t="s">
        <v>1059</v>
      </c>
      <c r="D530" s="289" t="s">
        <v>1060</v>
      </c>
      <c r="E530" s="198" t="n">
        <v>0</v>
      </c>
      <c r="F530" s="198" t="n">
        <v>0</v>
      </c>
      <c r="G530" s="198" t="n">
        <v>0</v>
      </c>
      <c r="H530" s="198" t="n">
        <v>0</v>
      </c>
      <c r="I530" s="198" t="n">
        <v>0</v>
      </c>
      <c r="J530" s="198" t="n">
        <v>0</v>
      </c>
      <c r="K530" s="199" t="n">
        <f aca="false">SUM(E530:J530)</f>
        <v>0</v>
      </c>
      <c r="L530" s="198" t="n">
        <v>182332.8</v>
      </c>
      <c r="M530" s="29"/>
      <c r="P530" s="223" t="n">
        <f aca="false">K530/$K$25</f>
        <v>0</v>
      </c>
      <c r="Q530" s="224" t="n">
        <f aca="false">RANK(P530,$P$501:$P$560)</f>
        <v>11</v>
      </c>
      <c r="R530" s="279" t="n">
        <f aca="false">L530/$L$25</f>
        <v>2.77863032223035E-005</v>
      </c>
      <c r="S530" s="224" t="n">
        <f aca="false">RANK(R530,$R$501:$R$560)</f>
        <v>22</v>
      </c>
      <c r="U530" s="290" t="e">
        <f aca="false">VLOOKUP(D530,DVactu!$A$2:$D$198,4,0)</f>
        <v>#N/A</v>
      </c>
      <c r="V530" s="202" t="n">
        <f aca="false">IF(ISERROR(E530/$U530),0,E530/$U530)</f>
        <v>0</v>
      </c>
      <c r="W530" s="202" t="n">
        <f aca="false">IF(ISERROR(F530/$U530),0,F530/$U530)</f>
        <v>0</v>
      </c>
      <c r="X530" s="202" t="n">
        <f aca="false">IF(ISERROR(G530/$U530),0,G530/$U530)</f>
        <v>0</v>
      </c>
      <c r="Y530" s="202" t="n">
        <f aca="false">IF(ISERROR(H530/$U530),0,H530/$U530)</f>
        <v>0</v>
      </c>
      <c r="Z530" s="202" t="n">
        <f aca="false">IF(ISERROR(I530/$U530),0,I530/$U530)</f>
        <v>0</v>
      </c>
      <c r="AA530" s="202" t="n">
        <f aca="false">IF(ISERROR(J530/$U530),0,J530/$U530)</f>
        <v>0</v>
      </c>
      <c r="AB530" s="199" t="n">
        <f aca="false">SUM(V530:AA530)</f>
        <v>0</v>
      </c>
      <c r="AC530" s="202" t="n">
        <f aca="false">IF(ISERROR(L530/$U530),0,L530/$U530)</f>
        <v>0</v>
      </c>
    </row>
    <row r="531" customFormat="false" ht="19.4" hidden="false" customHeight="false" outlineLevel="0" collapsed="false">
      <c r="A531" s="195" t="s">
        <v>1003</v>
      </c>
      <c r="B531" s="116" t="s">
        <v>561</v>
      </c>
      <c r="C531" s="196" t="s">
        <v>1061</v>
      </c>
      <c r="D531" s="289" t="s">
        <v>1062</v>
      </c>
      <c r="E531" s="198" t="n">
        <v>0</v>
      </c>
      <c r="F531" s="198" t="n">
        <v>0</v>
      </c>
      <c r="G531" s="198" t="n">
        <v>0</v>
      </c>
      <c r="H531" s="198" t="n">
        <v>0</v>
      </c>
      <c r="I531" s="198" t="n">
        <v>0</v>
      </c>
      <c r="J531" s="198" t="n">
        <v>0</v>
      </c>
      <c r="K531" s="199" t="n">
        <f aca="false">SUM(E531:J531)</f>
        <v>0</v>
      </c>
      <c r="L531" s="198" t="n">
        <v>0</v>
      </c>
      <c r="M531" s="29"/>
      <c r="P531" s="223" t="n">
        <f aca="false">K531/$K$25</f>
        <v>0</v>
      </c>
      <c r="Q531" s="224" t="n">
        <f aca="false">RANK(P531,$P$501:$P$560)</f>
        <v>11</v>
      </c>
      <c r="R531" s="279" t="n">
        <f aca="false">L531/$L$25</f>
        <v>0</v>
      </c>
      <c r="S531" s="224" t="n">
        <f aca="false">RANK(R531,$R$501:$R$560)</f>
        <v>28</v>
      </c>
      <c r="U531" s="290" t="e">
        <f aca="false">VLOOKUP(D531,DVactu!$A$2:$D$198,4,0)</f>
        <v>#N/A</v>
      </c>
      <c r="V531" s="202" t="n">
        <f aca="false">IF(ISERROR(E531/$U531),0,E531/$U531)</f>
        <v>0</v>
      </c>
      <c r="W531" s="202" t="n">
        <f aca="false">IF(ISERROR(F531/$U531),0,F531/$U531)</f>
        <v>0</v>
      </c>
      <c r="X531" s="202" t="n">
        <f aca="false">IF(ISERROR(G531/$U531),0,G531/$U531)</f>
        <v>0</v>
      </c>
      <c r="Y531" s="202" t="n">
        <f aca="false">IF(ISERROR(H531/$U531),0,H531/$U531)</f>
        <v>0</v>
      </c>
      <c r="Z531" s="202" t="n">
        <f aca="false">IF(ISERROR(I531/$U531),0,I531/$U531)</f>
        <v>0</v>
      </c>
      <c r="AA531" s="202" t="n">
        <f aca="false">IF(ISERROR(J531/$U531),0,J531/$U531)</f>
        <v>0</v>
      </c>
      <c r="AB531" s="199" t="n">
        <f aca="false">SUM(V531:AA531)</f>
        <v>0</v>
      </c>
      <c r="AC531" s="202" t="n">
        <f aca="false">IF(ISERROR(L531/$U531),0,L531/$U531)</f>
        <v>0</v>
      </c>
    </row>
    <row r="532" customFormat="false" ht="12.8" hidden="false" customHeight="false" outlineLevel="0" collapsed="false">
      <c r="A532" s="291" t="s">
        <v>1003</v>
      </c>
      <c r="B532" s="291" t="s">
        <v>561</v>
      </c>
      <c r="C532" s="291" t="s">
        <v>1063</v>
      </c>
      <c r="D532" s="292" t="s">
        <v>1064</v>
      </c>
      <c r="E532" s="293" t="n">
        <v>0</v>
      </c>
      <c r="F532" s="293" t="n">
        <v>0</v>
      </c>
      <c r="G532" s="293" t="n">
        <v>0</v>
      </c>
      <c r="H532" s="293" t="n">
        <v>0</v>
      </c>
      <c r="I532" s="293" t="n">
        <v>10550000</v>
      </c>
      <c r="J532" s="293" t="n">
        <v>0</v>
      </c>
      <c r="K532" s="294" t="n">
        <f aca="false">SUM(E532:J532)</f>
        <v>10550000</v>
      </c>
      <c r="L532" s="293" t="n">
        <v>44340000</v>
      </c>
      <c r="M532" s="375" t="n">
        <f aca="false">K532*$O$15/1000</f>
        <v>53004.9583333333</v>
      </c>
      <c r="P532" s="296" t="n">
        <f aca="false">K532/$K$25</f>
        <v>0.035243648760113</v>
      </c>
      <c r="Q532" s="297" t="n">
        <f aca="false">RANK(P532,$P$501:$P$560)</f>
        <v>4</v>
      </c>
      <c r="R532" s="279" t="n">
        <f aca="false">L532/$L$25</f>
        <v>0.00675712041320563</v>
      </c>
      <c r="S532" s="297" t="n">
        <f aca="false">RANK(R532,$R$501:$R$560)</f>
        <v>10</v>
      </c>
      <c r="U532" s="290" t="e">
        <f aca="false">VLOOKUP(D532,DVactu!$A$2:$D$198,4,0)</f>
        <v>#N/A</v>
      </c>
      <c r="V532" s="202" t="n">
        <f aca="false">IF(ISERROR(E532/$U532),0,E532/$U532)</f>
        <v>0</v>
      </c>
      <c r="W532" s="202" t="n">
        <f aca="false">IF(ISERROR(F532/$U532),0,F532/$U532)</f>
        <v>0</v>
      </c>
      <c r="X532" s="202" t="n">
        <f aca="false">IF(ISERROR(G532/$U532),0,G532/$U532)</f>
        <v>0</v>
      </c>
      <c r="Y532" s="202" t="n">
        <f aca="false">IF(ISERROR(H532/$U532),0,H532/$U532)</f>
        <v>0</v>
      </c>
      <c r="Z532" s="202" t="n">
        <f aca="false">IF(ISERROR(I532/$U532),0,I532/$U532)</f>
        <v>0</v>
      </c>
      <c r="AA532" s="202" t="n">
        <f aca="false">IF(ISERROR(J532/$U532),0,J532/$U532)</f>
        <v>0</v>
      </c>
      <c r="AB532" s="298" t="n">
        <f aca="false">SUM(V532:AA532)</f>
        <v>0</v>
      </c>
      <c r="AC532" s="202" t="n">
        <f aca="false">IF(ISERROR(L532/$U532),0,L532/$U532)</f>
        <v>0</v>
      </c>
    </row>
    <row r="533" customFormat="false" ht="12.8" hidden="false" customHeight="false" outlineLevel="0" collapsed="false">
      <c r="A533" s="195" t="s">
        <v>1003</v>
      </c>
      <c r="B533" s="116" t="s">
        <v>561</v>
      </c>
      <c r="C533" s="196" t="s">
        <v>1065</v>
      </c>
      <c r="D533" s="289" t="s">
        <v>1066</v>
      </c>
      <c r="E533" s="198" t="n">
        <v>0</v>
      </c>
      <c r="F533" s="198" t="n">
        <v>0</v>
      </c>
      <c r="G533" s="198" t="n">
        <v>0</v>
      </c>
      <c r="H533" s="198" t="n">
        <v>0</v>
      </c>
      <c r="I533" s="198" t="n">
        <v>0</v>
      </c>
      <c r="J533" s="198" t="n">
        <v>0</v>
      </c>
      <c r="K533" s="199" t="n">
        <f aca="false">SUM(E533:J533)</f>
        <v>0</v>
      </c>
      <c r="L533" s="198" t="n">
        <v>0</v>
      </c>
      <c r="M533" s="29"/>
      <c r="P533" s="223" t="n">
        <f aca="false">K533/$K$25</f>
        <v>0</v>
      </c>
      <c r="Q533" s="224" t="n">
        <f aca="false">RANK(P533,$P$501:$P$560)</f>
        <v>11</v>
      </c>
      <c r="R533" s="279" t="n">
        <f aca="false">L533/$L$25</f>
        <v>0</v>
      </c>
      <c r="S533" s="224" t="n">
        <f aca="false">RANK(R533,$R$501:$R$560)</f>
        <v>28</v>
      </c>
      <c r="U533" s="290" t="e">
        <f aca="false">VLOOKUP(D533,DVactu!$A$2:$D$198,4,0)</f>
        <v>#N/A</v>
      </c>
      <c r="V533" s="202" t="n">
        <f aca="false">IF(ISERROR(E533/$U533),0,E533/$U533)</f>
        <v>0</v>
      </c>
      <c r="W533" s="202" t="n">
        <f aca="false">IF(ISERROR(F533/$U533),0,F533/$U533)</f>
        <v>0</v>
      </c>
      <c r="X533" s="202" t="n">
        <f aca="false">IF(ISERROR(G533/$U533),0,G533/$U533)</f>
        <v>0</v>
      </c>
      <c r="Y533" s="202" t="n">
        <f aca="false">IF(ISERROR(H533/$U533),0,H533/$U533)</f>
        <v>0</v>
      </c>
      <c r="Z533" s="202" t="n">
        <f aca="false">IF(ISERROR(I533/$U533),0,I533/$U533)</f>
        <v>0</v>
      </c>
      <c r="AA533" s="202" t="n">
        <f aca="false">IF(ISERROR(J533/$U533),0,J533/$U533)</f>
        <v>0</v>
      </c>
      <c r="AB533" s="199" t="n">
        <f aca="false">SUM(V533:AA533)</f>
        <v>0</v>
      </c>
      <c r="AC533" s="202" t="n">
        <f aca="false">IF(ISERROR(L533/$U533),0,L533/$U533)</f>
        <v>0</v>
      </c>
    </row>
    <row r="534" customFormat="false" ht="19.4" hidden="false" customHeight="false" outlineLevel="0" collapsed="false">
      <c r="A534" s="195" t="s">
        <v>1003</v>
      </c>
      <c r="B534" s="116" t="s">
        <v>561</v>
      </c>
      <c r="C534" s="196" t="s">
        <v>1067</v>
      </c>
      <c r="D534" s="289" t="s">
        <v>1068</v>
      </c>
      <c r="E534" s="198" t="n">
        <v>0</v>
      </c>
      <c r="F534" s="198" t="n">
        <v>0</v>
      </c>
      <c r="G534" s="198" t="n">
        <v>0</v>
      </c>
      <c r="H534" s="198" t="n">
        <v>0</v>
      </c>
      <c r="I534" s="198" t="n">
        <v>0</v>
      </c>
      <c r="J534" s="198" t="n">
        <v>0</v>
      </c>
      <c r="K534" s="199" t="n">
        <f aca="false">SUM(E534:J534)</f>
        <v>0</v>
      </c>
      <c r="L534" s="198" t="n">
        <v>0</v>
      </c>
      <c r="M534" s="29"/>
      <c r="P534" s="223" t="n">
        <f aca="false">K534/$K$25</f>
        <v>0</v>
      </c>
      <c r="Q534" s="224" t="n">
        <f aca="false">RANK(P534,$P$501:$P$560)</f>
        <v>11</v>
      </c>
      <c r="R534" s="279" t="n">
        <f aca="false">L534/$L$25</f>
        <v>0</v>
      </c>
      <c r="S534" s="224" t="n">
        <f aca="false">RANK(R534,$R$501:$R$560)</f>
        <v>28</v>
      </c>
      <c r="U534" s="290" t="e">
        <f aca="false">VLOOKUP(D534,DVactu!$A$2:$D$198,4,0)</f>
        <v>#N/A</v>
      </c>
      <c r="V534" s="202" t="n">
        <f aca="false">IF(ISERROR(E534/$U534),0,E534/$U534)</f>
        <v>0</v>
      </c>
      <c r="W534" s="202" t="n">
        <f aca="false">IF(ISERROR(F534/$U534),0,F534/$U534)</f>
        <v>0</v>
      </c>
      <c r="X534" s="202" t="n">
        <f aca="false">IF(ISERROR(G534/$U534),0,G534/$U534)</f>
        <v>0</v>
      </c>
      <c r="Y534" s="202" t="n">
        <f aca="false">IF(ISERROR(H534/$U534),0,H534/$U534)</f>
        <v>0</v>
      </c>
      <c r="Z534" s="202" t="n">
        <f aca="false">IF(ISERROR(I534/$U534),0,I534/$U534)</f>
        <v>0</v>
      </c>
      <c r="AA534" s="202" t="n">
        <f aca="false">IF(ISERROR(J534/$U534),0,J534/$U534)</f>
        <v>0</v>
      </c>
      <c r="AB534" s="199" t="n">
        <f aca="false">SUM(V534:AA534)</f>
        <v>0</v>
      </c>
      <c r="AC534" s="202" t="n">
        <f aca="false">IF(ISERROR(L534/$U534),0,L534/$U534)</f>
        <v>0</v>
      </c>
    </row>
    <row r="535" customFormat="false" ht="19.4" hidden="false" customHeight="false" outlineLevel="0" collapsed="false">
      <c r="A535" s="195" t="s">
        <v>1003</v>
      </c>
      <c r="B535" s="116" t="s">
        <v>561</v>
      </c>
      <c r="C535" s="196" t="s">
        <v>1045</v>
      </c>
      <c r="D535" s="289" t="s">
        <v>1069</v>
      </c>
      <c r="E535" s="198" t="n">
        <v>0</v>
      </c>
      <c r="F535" s="198" t="n">
        <v>0</v>
      </c>
      <c r="G535" s="198" t="n">
        <v>0</v>
      </c>
      <c r="H535" s="198" t="n">
        <v>0</v>
      </c>
      <c r="I535" s="198" t="n">
        <v>0</v>
      </c>
      <c r="J535" s="198" t="n">
        <v>0</v>
      </c>
      <c r="K535" s="199" t="n">
        <f aca="false">SUM(E535:J535)</f>
        <v>0</v>
      </c>
      <c r="L535" s="198" t="n">
        <v>0</v>
      </c>
      <c r="M535" s="29"/>
      <c r="P535" s="223" t="n">
        <f aca="false">K535/$K$25</f>
        <v>0</v>
      </c>
      <c r="Q535" s="224" t="n">
        <f aca="false">RANK(P535,$P$501:$P$560)</f>
        <v>11</v>
      </c>
      <c r="R535" s="279" t="n">
        <f aca="false">L535/$L$25</f>
        <v>0</v>
      </c>
      <c r="S535" s="224" t="n">
        <f aca="false">RANK(R535,$R$501:$R$560)</f>
        <v>28</v>
      </c>
      <c r="U535" s="290" t="e">
        <f aca="false">VLOOKUP(D535,DVactu!$A$2:$D$198,4,0)</f>
        <v>#N/A</v>
      </c>
      <c r="V535" s="202" t="n">
        <f aca="false">IF(ISERROR(E535/$U535),0,E535/$U535)</f>
        <v>0</v>
      </c>
      <c r="W535" s="202" t="n">
        <f aca="false">IF(ISERROR(F535/$U535),0,F535/$U535)</f>
        <v>0</v>
      </c>
      <c r="X535" s="202" t="n">
        <f aca="false">IF(ISERROR(G535/$U535),0,G535/$U535)</f>
        <v>0</v>
      </c>
      <c r="Y535" s="202" t="n">
        <f aca="false">IF(ISERROR(H535/$U535),0,H535/$U535)</f>
        <v>0</v>
      </c>
      <c r="Z535" s="202" t="n">
        <f aca="false">IF(ISERROR(I535/$U535),0,I535/$U535)</f>
        <v>0</v>
      </c>
      <c r="AA535" s="202" t="n">
        <f aca="false">IF(ISERROR(J535/$U535),0,J535/$U535)</f>
        <v>0</v>
      </c>
      <c r="AB535" s="199" t="n">
        <f aca="false">SUM(V535:AA535)</f>
        <v>0</v>
      </c>
      <c r="AC535" s="202" t="n">
        <f aca="false">IF(ISERROR(L535/$U535),0,L535/$U535)</f>
        <v>0</v>
      </c>
    </row>
    <row r="536" customFormat="false" ht="19.4" hidden="false" customHeight="false" outlineLevel="0" collapsed="false">
      <c r="A536" s="195" t="s">
        <v>1003</v>
      </c>
      <c r="B536" s="116" t="s">
        <v>561</v>
      </c>
      <c r="C536" s="196" t="s">
        <v>1047</v>
      </c>
      <c r="D536" s="289" t="s">
        <v>1070</v>
      </c>
      <c r="E536" s="198" t="n">
        <v>0</v>
      </c>
      <c r="F536" s="198" t="n">
        <v>0</v>
      </c>
      <c r="G536" s="198" t="n">
        <v>0</v>
      </c>
      <c r="H536" s="198" t="n">
        <v>0</v>
      </c>
      <c r="I536" s="198" t="n">
        <v>0</v>
      </c>
      <c r="J536" s="198" t="n">
        <v>0</v>
      </c>
      <c r="K536" s="199" t="n">
        <f aca="false">SUM(E536:J536)</f>
        <v>0</v>
      </c>
      <c r="L536" s="198" t="n">
        <v>0</v>
      </c>
      <c r="M536" s="29"/>
      <c r="P536" s="223" t="n">
        <f aca="false">K536/$K$25</f>
        <v>0</v>
      </c>
      <c r="Q536" s="224" t="n">
        <f aca="false">RANK(P536,$P$501:$P$560)</f>
        <v>11</v>
      </c>
      <c r="R536" s="279" t="n">
        <f aca="false">L536/$L$25</f>
        <v>0</v>
      </c>
      <c r="S536" s="224" t="n">
        <f aca="false">RANK(R536,$R$501:$R$560)</f>
        <v>28</v>
      </c>
      <c r="U536" s="290" t="e">
        <f aca="false">VLOOKUP(D536,DVactu!$A$2:$D$198,4,0)</f>
        <v>#N/A</v>
      </c>
      <c r="V536" s="202" t="n">
        <f aca="false">IF(ISERROR(E536/$U536),0,E536/$U536)</f>
        <v>0</v>
      </c>
      <c r="W536" s="202" t="n">
        <f aca="false">IF(ISERROR(F536/$U536),0,F536/$U536)</f>
        <v>0</v>
      </c>
      <c r="X536" s="202" t="n">
        <f aca="false">IF(ISERROR(G536/$U536),0,G536/$U536)</f>
        <v>0</v>
      </c>
      <c r="Y536" s="202" t="n">
        <f aca="false">IF(ISERROR(H536/$U536),0,H536/$U536)</f>
        <v>0</v>
      </c>
      <c r="Z536" s="202" t="n">
        <f aca="false">IF(ISERROR(I536/$U536),0,I536/$U536)</f>
        <v>0</v>
      </c>
      <c r="AA536" s="202" t="n">
        <f aca="false">IF(ISERROR(J536/$U536),0,J536/$U536)</f>
        <v>0</v>
      </c>
      <c r="AB536" s="199" t="n">
        <f aca="false">SUM(V536:AA536)</f>
        <v>0</v>
      </c>
      <c r="AC536" s="202" t="n">
        <f aca="false">IF(ISERROR(L536/$U536),0,L536/$U536)</f>
        <v>0</v>
      </c>
    </row>
    <row r="537" customFormat="false" ht="19.4" hidden="false" customHeight="false" outlineLevel="0" collapsed="false">
      <c r="A537" s="195" t="s">
        <v>1003</v>
      </c>
      <c r="B537" s="116" t="s">
        <v>135</v>
      </c>
      <c r="C537" s="196" t="s">
        <v>1071</v>
      </c>
      <c r="D537" s="289" t="s">
        <v>1072</v>
      </c>
      <c r="E537" s="198" t="n">
        <v>0</v>
      </c>
      <c r="F537" s="198" t="n">
        <v>0</v>
      </c>
      <c r="G537" s="198" t="n">
        <v>0</v>
      </c>
      <c r="H537" s="198" t="n">
        <v>0</v>
      </c>
      <c r="I537" s="198" t="n">
        <v>0</v>
      </c>
      <c r="J537" s="198" t="n">
        <v>0</v>
      </c>
      <c r="K537" s="199" t="n">
        <f aca="false">SUM(E537:J537)</f>
        <v>0</v>
      </c>
      <c r="L537" s="198" t="n">
        <v>3179000</v>
      </c>
      <c r="M537" s="29"/>
      <c r="P537" s="223" t="n">
        <f aca="false">K537/$K$25</f>
        <v>0</v>
      </c>
      <c r="Q537" s="224" t="n">
        <f aca="false">RANK(P537,$P$501:$P$560)</f>
        <v>11</v>
      </c>
      <c r="R537" s="279" t="n">
        <f aca="false">L537/$L$25</f>
        <v>0.000484458407613457</v>
      </c>
      <c r="S537" s="224" t="n">
        <f aca="false">RANK(R537,$R$501:$R$560)</f>
        <v>16</v>
      </c>
      <c r="U537" s="290" t="e">
        <f aca="false">VLOOKUP(D537,DVactu!$A$2:$D$198,4,0)</f>
        <v>#N/A</v>
      </c>
      <c r="V537" s="202" t="n">
        <f aca="false">IF(ISERROR(E537/$U537),0,E537/$U537)</f>
        <v>0</v>
      </c>
      <c r="W537" s="202" t="n">
        <f aca="false">IF(ISERROR(F537/$U537),0,F537/$U537)</f>
        <v>0</v>
      </c>
      <c r="X537" s="202" t="n">
        <f aca="false">IF(ISERROR(G537/$U537),0,G537/$U537)</f>
        <v>0</v>
      </c>
      <c r="Y537" s="202" t="n">
        <f aca="false">IF(ISERROR(H537/$U537),0,H537/$U537)</f>
        <v>0</v>
      </c>
      <c r="Z537" s="202" t="n">
        <f aca="false">IF(ISERROR(I537/$U537),0,I537/$U537)</f>
        <v>0</v>
      </c>
      <c r="AA537" s="202" t="n">
        <f aca="false">IF(ISERROR(J537/$U537),0,J537/$U537)</f>
        <v>0</v>
      </c>
      <c r="AB537" s="199" t="n">
        <f aca="false">SUM(V537:AA537)</f>
        <v>0</v>
      </c>
      <c r="AC537" s="202" t="n">
        <f aca="false">IF(ISERROR(L537/$U537),0,L537/$U537)</f>
        <v>0</v>
      </c>
    </row>
    <row r="538" customFormat="false" ht="29.1" hidden="false" customHeight="false" outlineLevel="0" collapsed="false">
      <c r="A538" s="195" t="s">
        <v>1003</v>
      </c>
      <c r="B538" s="116" t="s">
        <v>135</v>
      </c>
      <c r="C538" s="196" t="s">
        <v>1073</v>
      </c>
      <c r="D538" s="289" t="s">
        <v>1074</v>
      </c>
      <c r="E538" s="198" t="n">
        <v>0</v>
      </c>
      <c r="F538" s="198" t="n">
        <v>0</v>
      </c>
      <c r="G538" s="198" t="n">
        <v>0</v>
      </c>
      <c r="H538" s="198" t="n">
        <v>0</v>
      </c>
      <c r="I538" s="198" t="n">
        <v>0</v>
      </c>
      <c r="J538" s="198" t="n">
        <v>0</v>
      </c>
      <c r="K538" s="199" t="n">
        <f aca="false">SUM(E538:J538)</f>
        <v>0</v>
      </c>
      <c r="L538" s="198" t="n">
        <v>0</v>
      </c>
      <c r="M538" s="29"/>
      <c r="P538" s="223" t="n">
        <f aca="false">K538/$K$25</f>
        <v>0</v>
      </c>
      <c r="Q538" s="224" t="n">
        <f aca="false">RANK(P538,$P$501:$P$560)</f>
        <v>11</v>
      </c>
      <c r="R538" s="279" t="n">
        <f aca="false">L538/$L$25</f>
        <v>0</v>
      </c>
      <c r="S538" s="224" t="n">
        <f aca="false">RANK(R538,$R$501:$R$560)</f>
        <v>28</v>
      </c>
      <c r="U538" s="290" t="e">
        <f aca="false">VLOOKUP(D538,DVactu!$A$2:$D$198,4,0)</f>
        <v>#N/A</v>
      </c>
      <c r="V538" s="202" t="n">
        <f aca="false">IF(ISERROR(E538/$U538),0,E538/$U538)</f>
        <v>0</v>
      </c>
      <c r="W538" s="202" t="n">
        <f aca="false">IF(ISERROR(F538/$U538),0,F538/$U538)</f>
        <v>0</v>
      </c>
      <c r="X538" s="202" t="n">
        <f aca="false">IF(ISERROR(G538/$U538),0,G538/$U538)</f>
        <v>0</v>
      </c>
      <c r="Y538" s="202" t="n">
        <f aca="false">IF(ISERROR(H538/$U538),0,H538/$U538)</f>
        <v>0</v>
      </c>
      <c r="Z538" s="202" t="n">
        <f aca="false">IF(ISERROR(I538/$U538),0,I538/$U538)</f>
        <v>0</v>
      </c>
      <c r="AA538" s="202" t="n">
        <f aca="false">IF(ISERROR(J538/$U538),0,J538/$U538)</f>
        <v>0</v>
      </c>
      <c r="AB538" s="199" t="n">
        <f aca="false">SUM(V538:AA538)</f>
        <v>0</v>
      </c>
      <c r="AC538" s="202" t="n">
        <f aca="false">IF(ISERROR(L538/$U538),0,L538/$U538)</f>
        <v>0</v>
      </c>
    </row>
    <row r="539" customFormat="false" ht="12.8" hidden="false" customHeight="false" outlineLevel="0" collapsed="false">
      <c r="A539" s="195" t="s">
        <v>1003</v>
      </c>
      <c r="B539" s="116" t="s">
        <v>135</v>
      </c>
      <c r="C539" s="196" t="s">
        <v>1075</v>
      </c>
      <c r="D539" s="289" t="s">
        <v>1076</v>
      </c>
      <c r="E539" s="198" t="n">
        <v>0</v>
      </c>
      <c r="F539" s="198" t="n">
        <v>0</v>
      </c>
      <c r="G539" s="198" t="n">
        <v>0</v>
      </c>
      <c r="H539" s="198" t="n">
        <v>0</v>
      </c>
      <c r="I539" s="198" t="n">
        <v>0</v>
      </c>
      <c r="J539" s="198" t="n">
        <v>0</v>
      </c>
      <c r="K539" s="199" t="n">
        <f aca="false">SUM(E539:J539)</f>
        <v>0</v>
      </c>
      <c r="L539" s="198" t="n">
        <v>0</v>
      </c>
      <c r="M539" s="29"/>
      <c r="P539" s="223" t="n">
        <f aca="false">K539/$K$25</f>
        <v>0</v>
      </c>
      <c r="Q539" s="224" t="n">
        <f aca="false">RANK(P539,$P$501:$P$560)</f>
        <v>11</v>
      </c>
      <c r="R539" s="279" t="n">
        <f aca="false">L539/$L$25</f>
        <v>0</v>
      </c>
      <c r="S539" s="224" t="n">
        <f aca="false">RANK(R539,$R$501:$R$560)</f>
        <v>28</v>
      </c>
      <c r="U539" s="290" t="e">
        <f aca="false">VLOOKUP(D539,DVactu!$A$2:$D$198,4,0)</f>
        <v>#N/A</v>
      </c>
      <c r="V539" s="202" t="n">
        <f aca="false">IF(ISERROR(E539/$U539),0,E539/$U539)</f>
        <v>0</v>
      </c>
      <c r="W539" s="202" t="n">
        <f aca="false">IF(ISERROR(F539/$U539),0,F539/$U539)</f>
        <v>0</v>
      </c>
      <c r="X539" s="202" t="n">
        <f aca="false">IF(ISERROR(G539/$U539),0,G539/$U539)</f>
        <v>0</v>
      </c>
      <c r="Y539" s="202" t="n">
        <f aca="false">IF(ISERROR(H539/$U539),0,H539/$U539)</f>
        <v>0</v>
      </c>
      <c r="Z539" s="202" t="n">
        <f aca="false">IF(ISERROR(I539/$U539),0,I539/$U539)</f>
        <v>0</v>
      </c>
      <c r="AA539" s="202" t="n">
        <f aca="false">IF(ISERROR(J539/$U539),0,J539/$U539)</f>
        <v>0</v>
      </c>
      <c r="AB539" s="199" t="n">
        <f aca="false">SUM(V539:AA539)</f>
        <v>0</v>
      </c>
      <c r="AC539" s="202" t="n">
        <f aca="false">IF(ISERROR(L539/$U539),0,L539/$U539)</f>
        <v>0</v>
      </c>
    </row>
    <row r="540" customFormat="false" ht="19.4" hidden="false" customHeight="false" outlineLevel="0" collapsed="false">
      <c r="A540" s="195" t="s">
        <v>1003</v>
      </c>
      <c r="B540" s="116" t="s">
        <v>135</v>
      </c>
      <c r="C540" s="196" t="s">
        <v>1077</v>
      </c>
      <c r="D540" s="289" t="s">
        <v>1078</v>
      </c>
      <c r="E540" s="198" t="n">
        <v>0</v>
      </c>
      <c r="F540" s="198" t="n">
        <v>0</v>
      </c>
      <c r="G540" s="198" t="n">
        <v>0</v>
      </c>
      <c r="H540" s="198" t="n">
        <v>0</v>
      </c>
      <c r="I540" s="198" t="n">
        <v>0</v>
      </c>
      <c r="J540" s="198" t="n">
        <v>0</v>
      </c>
      <c r="K540" s="199" t="n">
        <f aca="false">SUM(E540:J540)</f>
        <v>0</v>
      </c>
      <c r="L540" s="198" t="n">
        <v>0</v>
      </c>
      <c r="M540" s="29"/>
      <c r="P540" s="223" t="n">
        <f aca="false">K540/$K$25</f>
        <v>0</v>
      </c>
      <c r="Q540" s="224" t="n">
        <f aca="false">RANK(P540,$P$501:$P$560)</f>
        <v>11</v>
      </c>
      <c r="R540" s="279" t="n">
        <f aca="false">L540/$L$25</f>
        <v>0</v>
      </c>
      <c r="S540" s="224" t="n">
        <f aca="false">RANK(R540,$R$501:$R$560)</f>
        <v>28</v>
      </c>
      <c r="U540" s="290" t="e">
        <f aca="false">VLOOKUP(D540,DVactu!$A$2:$D$198,4,0)</f>
        <v>#N/A</v>
      </c>
      <c r="V540" s="202" t="n">
        <f aca="false">IF(ISERROR(E540/$U540),0,E540/$U540)</f>
        <v>0</v>
      </c>
      <c r="W540" s="202" t="n">
        <f aca="false">IF(ISERROR(F540/$U540),0,F540/$U540)</f>
        <v>0</v>
      </c>
      <c r="X540" s="202" t="n">
        <f aca="false">IF(ISERROR(G540/$U540),0,G540/$U540)</f>
        <v>0</v>
      </c>
      <c r="Y540" s="202" t="n">
        <f aca="false">IF(ISERROR(H540/$U540),0,H540/$U540)</f>
        <v>0</v>
      </c>
      <c r="Z540" s="202" t="n">
        <f aca="false">IF(ISERROR(I540/$U540),0,I540/$U540)</f>
        <v>0</v>
      </c>
      <c r="AA540" s="202" t="n">
        <f aca="false">IF(ISERROR(J540/$U540),0,J540/$U540)</f>
        <v>0</v>
      </c>
      <c r="AB540" s="199" t="n">
        <f aca="false">SUM(V540:AA540)</f>
        <v>0</v>
      </c>
      <c r="AC540" s="202" t="n">
        <f aca="false">IF(ISERROR(L540/$U540),0,L540/$U540)</f>
        <v>0</v>
      </c>
    </row>
    <row r="541" customFormat="false" ht="12.8" hidden="false" customHeight="false" outlineLevel="0" collapsed="false">
      <c r="A541" s="195" t="s">
        <v>1003</v>
      </c>
      <c r="B541" s="116" t="s">
        <v>135</v>
      </c>
      <c r="C541" s="196" t="s">
        <v>1079</v>
      </c>
      <c r="D541" s="289" t="s">
        <v>1080</v>
      </c>
      <c r="E541" s="198" t="n">
        <v>0</v>
      </c>
      <c r="F541" s="198" t="n">
        <v>0</v>
      </c>
      <c r="G541" s="198" t="n">
        <v>0</v>
      </c>
      <c r="H541" s="198" t="n">
        <v>0</v>
      </c>
      <c r="I541" s="198" t="n">
        <v>0</v>
      </c>
      <c r="J541" s="198" t="n">
        <v>0</v>
      </c>
      <c r="K541" s="199" t="n">
        <f aca="false">SUM(E541:J541)</f>
        <v>0</v>
      </c>
      <c r="L541" s="198" t="n">
        <v>193065</v>
      </c>
      <c r="M541" s="29"/>
      <c r="P541" s="223" t="n">
        <f aca="false">K541/$K$25</f>
        <v>0</v>
      </c>
      <c r="Q541" s="224" t="n">
        <f aca="false">RANK(P541,$P$501:$P$560)</f>
        <v>11</v>
      </c>
      <c r="R541" s="279" t="n">
        <f aca="false">L541/$L$25</f>
        <v>2.94218189574999E-005</v>
      </c>
      <c r="S541" s="224" t="n">
        <f aca="false">RANK(R541,$R$501:$R$560)</f>
        <v>21</v>
      </c>
      <c r="U541" s="290" t="e">
        <f aca="false">VLOOKUP(D541,DVactu!$A$2:$D$198,4,0)</f>
        <v>#N/A</v>
      </c>
      <c r="V541" s="202" t="n">
        <f aca="false">IF(ISERROR(E541/$U541),0,E541/$U541)</f>
        <v>0</v>
      </c>
      <c r="W541" s="202" t="n">
        <f aca="false">IF(ISERROR(F541/$U541),0,F541/$U541)</f>
        <v>0</v>
      </c>
      <c r="X541" s="202" t="n">
        <f aca="false">IF(ISERROR(G541/$U541),0,G541/$U541)</f>
        <v>0</v>
      </c>
      <c r="Y541" s="202" t="n">
        <f aca="false">IF(ISERROR(H541/$U541),0,H541/$U541)</f>
        <v>0</v>
      </c>
      <c r="Z541" s="202" t="n">
        <f aca="false">IF(ISERROR(I541/$U541),0,I541/$U541)</f>
        <v>0</v>
      </c>
      <c r="AA541" s="202" t="n">
        <f aca="false">IF(ISERROR(J541/$U541),0,J541/$U541)</f>
        <v>0</v>
      </c>
      <c r="AB541" s="199" t="n">
        <f aca="false">SUM(V541:AA541)</f>
        <v>0</v>
      </c>
      <c r="AC541" s="202" t="n">
        <f aca="false">IF(ISERROR(L541/$U541),0,L541/$U541)</f>
        <v>0</v>
      </c>
    </row>
    <row r="542" customFormat="false" ht="19.4" hidden="false" customHeight="false" outlineLevel="0" collapsed="false">
      <c r="A542" s="195" t="s">
        <v>1003</v>
      </c>
      <c r="B542" s="116" t="s">
        <v>135</v>
      </c>
      <c r="C542" s="196" t="s">
        <v>1081</v>
      </c>
      <c r="D542" s="289" t="s">
        <v>1082</v>
      </c>
      <c r="E542" s="198" t="n">
        <v>0</v>
      </c>
      <c r="F542" s="198" t="n">
        <v>0</v>
      </c>
      <c r="G542" s="198" t="n">
        <v>0</v>
      </c>
      <c r="H542" s="198" t="n">
        <v>0</v>
      </c>
      <c r="I542" s="198" t="n">
        <v>0</v>
      </c>
      <c r="J542" s="198" t="n">
        <v>0</v>
      </c>
      <c r="K542" s="199" t="n">
        <f aca="false">SUM(E542:J542)</f>
        <v>0</v>
      </c>
      <c r="L542" s="198" t="n">
        <v>0</v>
      </c>
      <c r="M542" s="29"/>
      <c r="P542" s="223" t="n">
        <f aca="false">K542/$K$25</f>
        <v>0</v>
      </c>
      <c r="Q542" s="224" t="n">
        <f aca="false">RANK(P542,$P$501:$P$560)</f>
        <v>11</v>
      </c>
      <c r="R542" s="279" t="n">
        <f aca="false">L542/$L$25</f>
        <v>0</v>
      </c>
      <c r="S542" s="224" t="n">
        <f aca="false">RANK(R542,$R$501:$R$560)</f>
        <v>28</v>
      </c>
      <c r="U542" s="290" t="e">
        <f aca="false">VLOOKUP(D542,DVactu!$A$2:$D$198,4,0)</f>
        <v>#N/A</v>
      </c>
      <c r="V542" s="202" t="n">
        <f aca="false">IF(ISERROR(E542/$U542),0,E542/$U542)</f>
        <v>0</v>
      </c>
      <c r="W542" s="202" t="n">
        <f aca="false">IF(ISERROR(F542/$U542),0,F542/$U542)</f>
        <v>0</v>
      </c>
      <c r="X542" s="202" t="n">
        <f aca="false">IF(ISERROR(G542/$U542),0,G542/$U542)</f>
        <v>0</v>
      </c>
      <c r="Y542" s="202" t="n">
        <f aca="false">IF(ISERROR(H542/$U542),0,H542/$U542)</f>
        <v>0</v>
      </c>
      <c r="Z542" s="202" t="n">
        <f aca="false">IF(ISERROR(I542/$U542),0,I542/$U542)</f>
        <v>0</v>
      </c>
      <c r="AA542" s="202" t="n">
        <f aca="false">IF(ISERROR(J542/$U542),0,J542/$U542)</f>
        <v>0</v>
      </c>
      <c r="AB542" s="199" t="n">
        <f aca="false">SUM(V542:AA542)</f>
        <v>0</v>
      </c>
      <c r="AC542" s="202" t="n">
        <f aca="false">IF(ISERROR(L542/$U542),0,L542/$U542)</f>
        <v>0</v>
      </c>
    </row>
    <row r="543" customFormat="false" ht="12.8" hidden="false" customHeight="false" outlineLevel="0" collapsed="false">
      <c r="A543" s="195" t="s">
        <v>1003</v>
      </c>
      <c r="B543" s="116" t="s">
        <v>135</v>
      </c>
      <c r="C543" s="196" t="s">
        <v>1083</v>
      </c>
      <c r="D543" s="289" t="s">
        <v>1084</v>
      </c>
      <c r="E543" s="198" t="n">
        <v>0</v>
      </c>
      <c r="F543" s="198" t="n">
        <v>0</v>
      </c>
      <c r="G543" s="198" t="n">
        <v>0</v>
      </c>
      <c r="H543" s="198" t="n">
        <v>0</v>
      </c>
      <c r="I543" s="198" t="n">
        <v>0</v>
      </c>
      <c r="J543" s="198" t="n">
        <v>0</v>
      </c>
      <c r="K543" s="199" t="n">
        <f aca="false">SUM(E543:J543)</f>
        <v>0</v>
      </c>
      <c r="L543" s="198" t="n">
        <v>0</v>
      </c>
      <c r="M543" s="29"/>
      <c r="P543" s="223" t="n">
        <f aca="false">K543/$K$25</f>
        <v>0</v>
      </c>
      <c r="Q543" s="224" t="n">
        <f aca="false">RANK(P543,$P$501:$P$560)</f>
        <v>11</v>
      </c>
      <c r="R543" s="279" t="n">
        <f aca="false">L543/$L$25</f>
        <v>0</v>
      </c>
      <c r="S543" s="224" t="n">
        <f aca="false">RANK(R543,$R$501:$R$560)</f>
        <v>28</v>
      </c>
      <c r="U543" s="290" t="e">
        <f aca="false">VLOOKUP(D543,DVactu!$A$2:$D$198,4,0)</f>
        <v>#N/A</v>
      </c>
      <c r="V543" s="202" t="n">
        <f aca="false">IF(ISERROR(E543/$U543),0,E543/$U543)</f>
        <v>0</v>
      </c>
      <c r="W543" s="202" t="n">
        <f aca="false">IF(ISERROR(F543/$U543),0,F543/$U543)</f>
        <v>0</v>
      </c>
      <c r="X543" s="202" t="n">
        <f aca="false">IF(ISERROR(G543/$U543),0,G543/$U543)</f>
        <v>0</v>
      </c>
      <c r="Y543" s="202" t="n">
        <f aca="false">IF(ISERROR(H543/$U543),0,H543/$U543)</f>
        <v>0</v>
      </c>
      <c r="Z543" s="202" t="n">
        <f aca="false">IF(ISERROR(I543/$U543),0,I543/$U543)</f>
        <v>0</v>
      </c>
      <c r="AA543" s="202" t="n">
        <f aca="false">IF(ISERROR(J543/$U543),0,J543/$U543)</f>
        <v>0</v>
      </c>
      <c r="AB543" s="199" t="n">
        <f aca="false">SUM(V543:AA543)</f>
        <v>0</v>
      </c>
      <c r="AC543" s="202" t="n">
        <f aca="false">IF(ISERROR(L543/$U543),0,L543/$U543)</f>
        <v>0</v>
      </c>
    </row>
    <row r="544" customFormat="false" ht="19.4" hidden="false" customHeight="false" outlineLevel="0" collapsed="false">
      <c r="A544" s="195" t="s">
        <v>1003</v>
      </c>
      <c r="B544" s="116" t="s">
        <v>135</v>
      </c>
      <c r="C544" s="196" t="s">
        <v>1085</v>
      </c>
      <c r="D544" s="289" t="s">
        <v>1086</v>
      </c>
      <c r="E544" s="198" t="n">
        <v>0</v>
      </c>
      <c r="F544" s="198" t="n">
        <v>0</v>
      </c>
      <c r="G544" s="198" t="n">
        <v>0</v>
      </c>
      <c r="H544" s="198" t="n">
        <v>0</v>
      </c>
      <c r="I544" s="198" t="n">
        <v>0</v>
      </c>
      <c r="J544" s="198" t="n">
        <v>0</v>
      </c>
      <c r="K544" s="199" t="n">
        <f aca="false">SUM(E544:J544)</f>
        <v>0</v>
      </c>
      <c r="L544" s="198" t="n">
        <v>0</v>
      </c>
      <c r="M544" s="29"/>
      <c r="P544" s="223" t="n">
        <f aca="false">K544/$K$25</f>
        <v>0</v>
      </c>
      <c r="Q544" s="224" t="n">
        <f aca="false">RANK(P544,$P$501:$P$560)</f>
        <v>11</v>
      </c>
      <c r="R544" s="279" t="n">
        <f aca="false">L544/$L$25</f>
        <v>0</v>
      </c>
      <c r="S544" s="224" t="n">
        <f aca="false">RANK(R544,$R$501:$R$560)</f>
        <v>28</v>
      </c>
      <c r="U544" s="290" t="e">
        <f aca="false">VLOOKUP(D544,DVactu!$A$2:$D$198,4,0)</f>
        <v>#N/A</v>
      </c>
      <c r="V544" s="202" t="n">
        <f aca="false">IF(ISERROR(E544/$U544),0,E544/$U544)</f>
        <v>0</v>
      </c>
      <c r="W544" s="202" t="n">
        <f aca="false">IF(ISERROR(F544/$U544),0,F544/$U544)</f>
        <v>0</v>
      </c>
      <c r="X544" s="202" t="n">
        <f aca="false">IF(ISERROR(G544/$U544),0,G544/$U544)</f>
        <v>0</v>
      </c>
      <c r="Y544" s="202" t="n">
        <f aca="false">IF(ISERROR(H544/$U544),0,H544/$U544)</f>
        <v>0</v>
      </c>
      <c r="Z544" s="202" t="n">
        <f aca="false">IF(ISERROR(I544/$U544),0,I544/$U544)</f>
        <v>0</v>
      </c>
      <c r="AA544" s="202" t="n">
        <f aca="false">IF(ISERROR(J544/$U544),0,J544/$U544)</f>
        <v>0</v>
      </c>
      <c r="AB544" s="199" t="n">
        <f aca="false">SUM(V544:AA544)</f>
        <v>0</v>
      </c>
      <c r="AC544" s="202" t="n">
        <f aca="false">IF(ISERROR(L544/$U544),0,L544/$U544)</f>
        <v>0</v>
      </c>
    </row>
    <row r="545" customFormat="false" ht="19.4" hidden="false" customHeight="false" outlineLevel="0" collapsed="false">
      <c r="A545" s="195" t="s">
        <v>1003</v>
      </c>
      <c r="B545" s="116" t="s">
        <v>135</v>
      </c>
      <c r="C545" s="196" t="s">
        <v>1087</v>
      </c>
      <c r="D545" s="289" t="s">
        <v>1088</v>
      </c>
      <c r="E545" s="198" t="n">
        <v>0</v>
      </c>
      <c r="F545" s="198" t="n">
        <v>0</v>
      </c>
      <c r="G545" s="198" t="n">
        <v>0</v>
      </c>
      <c r="H545" s="198" t="n">
        <v>0</v>
      </c>
      <c r="I545" s="198" t="n">
        <v>0</v>
      </c>
      <c r="J545" s="198" t="n">
        <v>0</v>
      </c>
      <c r="K545" s="199" t="n">
        <f aca="false">SUM(E545:J545)</f>
        <v>0</v>
      </c>
      <c r="L545" s="198" t="n">
        <v>0</v>
      </c>
      <c r="M545" s="29"/>
      <c r="P545" s="223" t="n">
        <f aca="false">K545/$K$25</f>
        <v>0</v>
      </c>
      <c r="Q545" s="224" t="n">
        <f aca="false">RANK(P545,$P$501:$P$560)</f>
        <v>11</v>
      </c>
      <c r="R545" s="279" t="n">
        <f aca="false">L545/$L$25</f>
        <v>0</v>
      </c>
      <c r="S545" s="224" t="n">
        <f aca="false">RANK(R545,$R$501:$R$560)</f>
        <v>28</v>
      </c>
      <c r="U545" s="290" t="e">
        <f aca="false">VLOOKUP(D545,DVactu!$A$2:$D$198,4,0)</f>
        <v>#N/A</v>
      </c>
      <c r="V545" s="202" t="n">
        <f aca="false">IF(ISERROR(E545/$U545),0,E545/$U545)</f>
        <v>0</v>
      </c>
      <c r="W545" s="202" t="n">
        <f aca="false">IF(ISERROR(F545/$U545),0,F545/$U545)</f>
        <v>0</v>
      </c>
      <c r="X545" s="202" t="n">
        <f aca="false">IF(ISERROR(G545/$U545),0,G545/$U545)</f>
        <v>0</v>
      </c>
      <c r="Y545" s="202" t="n">
        <f aca="false">IF(ISERROR(H545/$U545),0,H545/$U545)</f>
        <v>0</v>
      </c>
      <c r="Z545" s="202" t="n">
        <f aca="false">IF(ISERROR(I545/$U545),0,I545/$U545)</f>
        <v>0</v>
      </c>
      <c r="AA545" s="202" t="n">
        <f aca="false">IF(ISERROR(J545/$U545),0,J545/$U545)</f>
        <v>0</v>
      </c>
      <c r="AB545" s="199" t="n">
        <f aca="false">SUM(V545:AA545)</f>
        <v>0</v>
      </c>
      <c r="AC545" s="202" t="n">
        <f aca="false">IF(ISERROR(L545/$U545),0,L545/$U545)</f>
        <v>0</v>
      </c>
    </row>
    <row r="546" customFormat="false" ht="19.4" hidden="false" customHeight="false" outlineLevel="0" collapsed="false">
      <c r="A546" s="195" t="s">
        <v>1003</v>
      </c>
      <c r="B546" s="116" t="s">
        <v>135</v>
      </c>
      <c r="C546" s="196" t="s">
        <v>1089</v>
      </c>
      <c r="D546" s="289" t="s">
        <v>1090</v>
      </c>
      <c r="E546" s="198" t="n">
        <v>0</v>
      </c>
      <c r="F546" s="198" t="n">
        <v>0</v>
      </c>
      <c r="G546" s="198" t="n">
        <v>0</v>
      </c>
      <c r="H546" s="198" t="n">
        <v>0</v>
      </c>
      <c r="I546" s="198" t="n">
        <v>0</v>
      </c>
      <c r="J546" s="198" t="n">
        <v>0</v>
      </c>
      <c r="K546" s="199" t="n">
        <f aca="false">SUM(E546:J546)</f>
        <v>0</v>
      </c>
      <c r="L546" s="198" t="n">
        <v>0</v>
      </c>
      <c r="M546" s="29"/>
      <c r="P546" s="223" t="n">
        <f aca="false">K546/$K$25</f>
        <v>0</v>
      </c>
      <c r="Q546" s="224" t="n">
        <f aca="false">RANK(P546,$P$501:$P$560)</f>
        <v>11</v>
      </c>
      <c r="R546" s="279" t="n">
        <f aca="false">L546/$L$25</f>
        <v>0</v>
      </c>
      <c r="S546" s="224" t="n">
        <f aca="false">RANK(R546,$R$501:$R$560)</f>
        <v>28</v>
      </c>
      <c r="U546" s="290" t="e">
        <f aca="false">VLOOKUP(D546,DVactu!$A$2:$D$198,4,0)</f>
        <v>#N/A</v>
      </c>
      <c r="V546" s="202" t="n">
        <f aca="false">IF(ISERROR(E546/$U546),0,E546/$U546)</f>
        <v>0</v>
      </c>
      <c r="W546" s="202" t="n">
        <f aca="false">IF(ISERROR(F546/$U546),0,F546/$U546)</f>
        <v>0</v>
      </c>
      <c r="X546" s="202" t="n">
        <f aca="false">IF(ISERROR(G546/$U546),0,G546/$U546)</f>
        <v>0</v>
      </c>
      <c r="Y546" s="202" t="n">
        <f aca="false">IF(ISERROR(H546/$U546),0,H546/$U546)</f>
        <v>0</v>
      </c>
      <c r="Z546" s="202" t="n">
        <f aca="false">IF(ISERROR(I546/$U546),0,I546/$U546)</f>
        <v>0</v>
      </c>
      <c r="AA546" s="202" t="n">
        <f aca="false">IF(ISERROR(J546/$U546),0,J546/$U546)</f>
        <v>0</v>
      </c>
      <c r="AB546" s="199" t="n">
        <f aca="false">SUM(V546:AA546)</f>
        <v>0</v>
      </c>
      <c r="AC546" s="202" t="n">
        <f aca="false">IF(ISERROR(L546/$U546),0,L546/$U546)</f>
        <v>0</v>
      </c>
    </row>
    <row r="547" customFormat="false" ht="19.4" hidden="false" customHeight="false" outlineLevel="0" collapsed="false">
      <c r="A547" s="291" t="s">
        <v>1003</v>
      </c>
      <c r="B547" s="291" t="s">
        <v>135</v>
      </c>
      <c r="C547" s="291" t="s">
        <v>1091</v>
      </c>
      <c r="D547" s="292" t="s">
        <v>1092</v>
      </c>
      <c r="E547" s="198" t="n">
        <v>67000</v>
      </c>
      <c r="F547" s="198" t="n">
        <v>27300</v>
      </c>
      <c r="G547" s="198" t="n">
        <v>778900</v>
      </c>
      <c r="H547" s="198" t="n">
        <v>2740600</v>
      </c>
      <c r="I547" s="198" t="n">
        <v>1385600</v>
      </c>
      <c r="J547" s="198" t="n">
        <v>2669400</v>
      </c>
      <c r="K547" s="298" t="n">
        <f aca="false">SUM(E547:J547)</f>
        <v>7668800</v>
      </c>
      <c r="L547" s="198" t="n">
        <v>136394000</v>
      </c>
      <c r="M547" s="295" t="n">
        <f aca="false">K547*$O$15/1000</f>
        <v>38529.3293333333</v>
      </c>
      <c r="P547" s="296" t="n">
        <f aca="false">K547/$K$25</f>
        <v>0.0256186249868772</v>
      </c>
      <c r="Q547" s="297" t="n">
        <f aca="false">RANK(P547,$P$501:$P$560)</f>
        <v>6</v>
      </c>
      <c r="R547" s="279" t="n">
        <f aca="false">L547/$L$25</f>
        <v>0.0207855363472884</v>
      </c>
      <c r="S547" s="297" t="n">
        <f aca="false">RANK(R547,$R$501:$R$560)</f>
        <v>7</v>
      </c>
      <c r="U547" s="290" t="n">
        <f aca="false">VLOOKUP(D547,DVactu!$A$2:$D$198,4,0)</f>
        <v>2.88609467455621</v>
      </c>
      <c r="V547" s="202" t="n">
        <f aca="false">IF(ISERROR(E547/$U547),0,E547/$U547)</f>
        <v>23214.7616606869</v>
      </c>
      <c r="W547" s="202" t="n">
        <f aca="false">IF(ISERROR(F547/$U547),0,F547/$U547)</f>
        <v>9459.14915427987</v>
      </c>
      <c r="X547" s="202" t="n">
        <f aca="false">IF(ISERROR(G547/$U547),0,G547/$U547)</f>
        <v>269880.266529985</v>
      </c>
      <c r="Y547" s="202" t="n">
        <f aca="false">IF(ISERROR(H547/$U547),0,H547/$U547)</f>
        <v>949587.698616095</v>
      </c>
      <c r="Z547" s="202" t="n">
        <f aca="false">IF(ISERROR(I547/$U547),0,I547/$U547)</f>
        <v>480095.130702205</v>
      </c>
      <c r="AA547" s="202" t="n">
        <f aca="false">IF(ISERROR(J547/$U547),0,J547/$U547)</f>
        <v>924917.683239366</v>
      </c>
      <c r="AB547" s="298" t="n">
        <f aca="false">SUM(V547:AA547)</f>
        <v>2657154.68990262</v>
      </c>
      <c r="AC547" s="202" t="n">
        <f aca="false">IF(ISERROR(L547/$U547),0,L547/$U547)</f>
        <v>47259017.9395182</v>
      </c>
    </row>
    <row r="548" customFormat="false" ht="19.4" hidden="false" customHeight="false" outlineLevel="0" collapsed="false">
      <c r="A548" s="195" t="s">
        <v>1003</v>
      </c>
      <c r="B548" s="116" t="s">
        <v>135</v>
      </c>
      <c r="C548" s="196" t="s">
        <v>1093</v>
      </c>
      <c r="D548" s="289" t="s">
        <v>1094</v>
      </c>
      <c r="E548" s="198" t="n">
        <v>0</v>
      </c>
      <c r="F548" s="198" t="n">
        <v>0</v>
      </c>
      <c r="G548" s="198" t="n">
        <v>0</v>
      </c>
      <c r="H548" s="198" t="n">
        <v>0</v>
      </c>
      <c r="I548" s="198" t="n">
        <v>0</v>
      </c>
      <c r="J548" s="198" t="n">
        <v>0</v>
      </c>
      <c r="K548" s="199" t="n">
        <f aca="false">SUM(E548:J548)</f>
        <v>0</v>
      </c>
      <c r="L548" s="198" t="n">
        <v>695900</v>
      </c>
      <c r="M548" s="29"/>
      <c r="P548" s="223" t="n">
        <f aca="false">K548/$K$25</f>
        <v>0</v>
      </c>
      <c r="Q548" s="224" t="n">
        <f aca="false">RANK(P548,$P$501:$P$560)</f>
        <v>11</v>
      </c>
      <c r="R548" s="279" t="n">
        <f aca="false">L548/$L$25</f>
        <v>0.000106050520873924</v>
      </c>
      <c r="S548" s="224" t="n">
        <f aca="false">RANK(R548,$R$501:$R$560)</f>
        <v>18</v>
      </c>
      <c r="U548" s="290" t="n">
        <f aca="false">VLOOKUP(D548,DVactu!$A$2:$D$198,4,0)</f>
        <v>2.88609467455621</v>
      </c>
      <c r="V548" s="202" t="n">
        <f aca="false">IF(ISERROR(E548/$U548),0,E548/$U548)</f>
        <v>0</v>
      </c>
      <c r="W548" s="202" t="n">
        <f aca="false">IF(ISERROR(F548/$U548),0,F548/$U548)</f>
        <v>0</v>
      </c>
      <c r="X548" s="202" t="n">
        <f aca="false">IF(ISERROR(G548/$U548),0,G548/$U548)</f>
        <v>0</v>
      </c>
      <c r="Y548" s="202" t="n">
        <f aca="false">IF(ISERROR(H548/$U548),0,H548/$U548)</f>
        <v>0</v>
      </c>
      <c r="Z548" s="202" t="n">
        <f aca="false">IF(ISERROR(I548/$U548),0,I548/$U548)</f>
        <v>0</v>
      </c>
      <c r="AA548" s="202" t="n">
        <f aca="false">IF(ISERROR(J548/$U548),0,J548/$U548)</f>
        <v>0</v>
      </c>
      <c r="AB548" s="199" t="n">
        <f aca="false">SUM(V548:AA548)</f>
        <v>0</v>
      </c>
      <c r="AC548" s="202" t="n">
        <f aca="false">IF(ISERROR(L548/$U548),0,L548/$U548)</f>
        <v>241121.681189134</v>
      </c>
    </row>
    <row r="549" customFormat="false" ht="12.8" hidden="false" customHeight="false" outlineLevel="0" collapsed="false">
      <c r="A549" s="195" t="s">
        <v>1003</v>
      </c>
      <c r="B549" s="116" t="s">
        <v>135</v>
      </c>
      <c r="C549" s="196" t="s">
        <v>1095</v>
      </c>
      <c r="D549" s="289" t="s">
        <v>1096</v>
      </c>
      <c r="E549" s="198" t="n">
        <v>0</v>
      </c>
      <c r="F549" s="198" t="n">
        <v>0</v>
      </c>
      <c r="G549" s="198" t="n">
        <v>0</v>
      </c>
      <c r="H549" s="198" t="n">
        <v>0</v>
      </c>
      <c r="I549" s="198" t="n">
        <v>0</v>
      </c>
      <c r="J549" s="198" t="n">
        <v>0</v>
      </c>
      <c r="K549" s="199" t="n">
        <f aca="false">SUM(E549:J549)</f>
        <v>0</v>
      </c>
      <c r="L549" s="198" t="n">
        <v>246573800</v>
      </c>
      <c r="M549" s="29"/>
      <c r="P549" s="223" t="n">
        <f aca="false">K549/$K$25</f>
        <v>0</v>
      </c>
      <c r="Q549" s="224" t="n">
        <f aca="false">RANK(P549,$P$501:$P$560)</f>
        <v>11</v>
      </c>
      <c r="R549" s="279" t="n">
        <f aca="false">L549/$L$25</f>
        <v>0.0375762033681029</v>
      </c>
      <c r="S549" s="224" t="n">
        <f aca="false">RANK(R549,$R$501:$R$560)</f>
        <v>5</v>
      </c>
      <c r="U549" s="290" t="n">
        <f aca="false">VLOOKUP(D549,DVactu!$A$2:$D$198,4,0)</f>
        <v>1</v>
      </c>
      <c r="V549" s="202" t="n">
        <f aca="false">IF(ISERROR(E549/$U549),0,E549/$U549)</f>
        <v>0</v>
      </c>
      <c r="W549" s="202" t="n">
        <f aca="false">IF(ISERROR(F549/$U549),0,F549/$U549)</f>
        <v>0</v>
      </c>
      <c r="X549" s="202" t="n">
        <f aca="false">IF(ISERROR(G549/$U549),0,G549/$U549)</f>
        <v>0</v>
      </c>
      <c r="Y549" s="202" t="n">
        <f aca="false">IF(ISERROR(H549/$U549),0,H549/$U549)</f>
        <v>0</v>
      </c>
      <c r="Z549" s="202" t="n">
        <f aca="false">IF(ISERROR(I549/$U549),0,I549/$U549)</f>
        <v>0</v>
      </c>
      <c r="AA549" s="202" t="n">
        <f aca="false">IF(ISERROR(J549/$U549),0,J549/$U549)</f>
        <v>0</v>
      </c>
      <c r="AB549" s="199" t="n">
        <f aca="false">SUM(V549:AA549)</f>
        <v>0</v>
      </c>
      <c r="AC549" s="202" t="n">
        <f aca="false">IF(ISERROR(L549/$U549),0,L549/$U549)</f>
        <v>246573800</v>
      </c>
    </row>
    <row r="550" customFormat="false" ht="12.8" hidden="false" customHeight="false" outlineLevel="0" collapsed="false">
      <c r="A550" s="195" t="s">
        <v>1003</v>
      </c>
      <c r="B550" s="116" t="s">
        <v>135</v>
      </c>
      <c r="C550" s="196" t="s">
        <v>1079</v>
      </c>
      <c r="D550" s="289" t="s">
        <v>1097</v>
      </c>
      <c r="E550" s="198" t="n">
        <v>0</v>
      </c>
      <c r="F550" s="198" t="n">
        <v>0</v>
      </c>
      <c r="G550" s="198" t="n">
        <v>0</v>
      </c>
      <c r="H550" s="198" t="n">
        <v>0</v>
      </c>
      <c r="I550" s="198" t="n">
        <v>0</v>
      </c>
      <c r="J550" s="198" t="n">
        <v>293040</v>
      </c>
      <c r="K550" s="199" t="n">
        <f aca="false">SUM(E550:J550)</f>
        <v>293040</v>
      </c>
      <c r="L550" s="198" t="n">
        <v>6308280</v>
      </c>
      <c r="M550" s="295" t="n">
        <f aca="false">K550*$O$15/1000</f>
        <v>1472.2818</v>
      </c>
      <c r="P550" s="223" t="n">
        <f aca="false">K550/$K$25</f>
        <v>0.000978938277977585</v>
      </c>
      <c r="Q550" s="224" t="n">
        <f aca="false">RANK(P550,$P$501:$P$560)</f>
        <v>9</v>
      </c>
      <c r="R550" s="279" t="n">
        <f aca="false">L550/$L$25</f>
        <v>0.000961339818678773</v>
      </c>
      <c r="S550" s="224" t="n">
        <f aca="false">RANK(R550,$R$501:$R$560)</f>
        <v>15</v>
      </c>
      <c r="U550" s="290" t="n">
        <f aca="false">VLOOKUP(D550,DVactu!$A$2:$D$198,4,0)</f>
        <v>1</v>
      </c>
      <c r="V550" s="202" t="n">
        <f aca="false">IF(ISERROR(E550/$U550),0,E550/$U550)</f>
        <v>0</v>
      </c>
      <c r="W550" s="202" t="n">
        <f aca="false">IF(ISERROR(F550/$U550),0,F550/$U550)</f>
        <v>0</v>
      </c>
      <c r="X550" s="202" t="n">
        <f aca="false">IF(ISERROR(G550/$U550),0,G550/$U550)</f>
        <v>0</v>
      </c>
      <c r="Y550" s="202" t="n">
        <f aca="false">IF(ISERROR(H550/$U550),0,H550/$U550)</f>
        <v>0</v>
      </c>
      <c r="Z550" s="202" t="n">
        <f aca="false">IF(ISERROR(I550/$U550),0,I550/$U550)</f>
        <v>0</v>
      </c>
      <c r="AA550" s="202" t="n">
        <f aca="false">IF(ISERROR(J550/$U550),0,J550/$U550)</f>
        <v>293040</v>
      </c>
      <c r="AB550" s="199" t="n">
        <f aca="false">SUM(V550:AA550)</f>
        <v>293040</v>
      </c>
      <c r="AC550" s="202" t="n">
        <f aca="false">IF(ISERROR(L550/$U550),0,L550/$U550)</f>
        <v>6308280</v>
      </c>
    </row>
    <row r="551" customFormat="false" ht="19.4" hidden="false" customHeight="false" outlineLevel="0" collapsed="false">
      <c r="A551" s="195" t="s">
        <v>1003</v>
      </c>
      <c r="B551" s="116" t="s">
        <v>135</v>
      </c>
      <c r="C551" s="196" t="s">
        <v>1081</v>
      </c>
      <c r="D551" s="289" t="s">
        <v>1098</v>
      </c>
      <c r="E551" s="198" t="n">
        <v>0</v>
      </c>
      <c r="F551" s="198" t="n">
        <v>0</v>
      </c>
      <c r="G551" s="198" t="n">
        <v>0</v>
      </c>
      <c r="H551" s="198" t="n">
        <v>0</v>
      </c>
      <c r="I551" s="198" t="n">
        <v>0</v>
      </c>
      <c r="J551" s="198" t="n">
        <v>0</v>
      </c>
      <c r="K551" s="199" t="n">
        <f aca="false">SUM(E551:J551)</f>
        <v>0</v>
      </c>
      <c r="L551" s="198" t="n">
        <v>0</v>
      </c>
      <c r="P551" s="223" t="n">
        <f aca="false">K551/$K$25</f>
        <v>0</v>
      </c>
      <c r="Q551" s="224" t="n">
        <f aca="false">RANK(P551,$P$501:$P$560)</f>
        <v>11</v>
      </c>
      <c r="R551" s="279" t="n">
        <f aca="false">L551/$L$25</f>
        <v>0</v>
      </c>
      <c r="S551" s="224" t="n">
        <f aca="false">RANK(R551,$R$501:$R$560)</f>
        <v>28</v>
      </c>
      <c r="U551" s="290" t="n">
        <f aca="false">VLOOKUP(D551,DVactu!$A$2:$D$198,4,0)</f>
        <v>4.62989522425685</v>
      </c>
      <c r="V551" s="202" t="n">
        <f aca="false">IF(ISERROR(E551/$U551),0,E551/$U551)</f>
        <v>0</v>
      </c>
      <c r="W551" s="202" t="n">
        <f aca="false">IF(ISERROR(F551/$U551),0,F551/$U551)</f>
        <v>0</v>
      </c>
      <c r="X551" s="202" t="n">
        <f aca="false">IF(ISERROR(G551/$U551),0,G551/$U551)</f>
        <v>0</v>
      </c>
      <c r="Y551" s="202" t="n">
        <f aca="false">IF(ISERROR(H551/$U551),0,H551/$U551)</f>
        <v>0</v>
      </c>
      <c r="Z551" s="202" t="n">
        <f aca="false">IF(ISERROR(I551/$U551),0,I551/$U551)</f>
        <v>0</v>
      </c>
      <c r="AA551" s="202" t="n">
        <f aca="false">IF(ISERROR(J551/$U551),0,J551/$U551)</f>
        <v>0</v>
      </c>
      <c r="AB551" s="199" t="n">
        <f aca="false">SUM(V551:AA551)</f>
        <v>0</v>
      </c>
      <c r="AC551" s="202" t="n">
        <f aca="false">IF(ISERROR(L551/$U551),0,L551/$U551)</f>
        <v>0</v>
      </c>
    </row>
    <row r="552" customFormat="false" ht="12.8" hidden="false" customHeight="false" outlineLevel="0" collapsed="false">
      <c r="A552" s="195" t="s">
        <v>1003</v>
      </c>
      <c r="B552" s="116" t="s">
        <v>135</v>
      </c>
      <c r="C552" s="196" t="s">
        <v>1083</v>
      </c>
      <c r="D552" s="289" t="s">
        <v>1099</v>
      </c>
      <c r="E552" s="198" t="n">
        <v>0</v>
      </c>
      <c r="F552" s="198" t="n">
        <v>0</v>
      </c>
      <c r="G552" s="198" t="n">
        <v>0</v>
      </c>
      <c r="H552" s="198" t="n">
        <v>0</v>
      </c>
      <c r="I552" s="198" t="n">
        <v>0</v>
      </c>
      <c r="J552" s="198" t="n">
        <v>0</v>
      </c>
      <c r="K552" s="199" t="n">
        <f aca="false">SUM(E552:J552)</f>
        <v>0</v>
      </c>
      <c r="L552" s="198" t="n">
        <v>0</v>
      </c>
      <c r="P552" s="223" t="n">
        <f aca="false">K552/$K$25</f>
        <v>0</v>
      </c>
      <c r="Q552" s="224" t="n">
        <f aca="false">RANK(P552,$P$501:$P$560)</f>
        <v>11</v>
      </c>
      <c r="R552" s="279" t="n">
        <f aca="false">L552/$L$25</f>
        <v>0</v>
      </c>
      <c r="S552" s="224" t="n">
        <f aca="false">RANK(R552,$R$501:$R$560)</f>
        <v>28</v>
      </c>
      <c r="U552" s="290" t="n">
        <f aca="false">VLOOKUP(D552,DVactu!$A$2:$D$198,4,0)</f>
        <v>2.88609467455621</v>
      </c>
      <c r="V552" s="202" t="n">
        <f aca="false">IF(ISERROR(E552/$U552),0,E552/$U552)</f>
        <v>0</v>
      </c>
      <c r="W552" s="202" t="n">
        <f aca="false">IF(ISERROR(F552/$U552),0,F552/$U552)</f>
        <v>0</v>
      </c>
      <c r="X552" s="202" t="n">
        <f aca="false">IF(ISERROR(G552/$U552),0,G552/$U552)</f>
        <v>0</v>
      </c>
      <c r="Y552" s="202" t="n">
        <f aca="false">IF(ISERROR(H552/$U552),0,H552/$U552)</f>
        <v>0</v>
      </c>
      <c r="Z552" s="202" t="n">
        <f aca="false">IF(ISERROR(I552/$U552),0,I552/$U552)</f>
        <v>0</v>
      </c>
      <c r="AA552" s="202" t="n">
        <f aca="false">IF(ISERROR(J552/$U552),0,J552/$U552)</f>
        <v>0</v>
      </c>
      <c r="AB552" s="199" t="n">
        <f aca="false">SUM(V552:AA552)</f>
        <v>0</v>
      </c>
      <c r="AC552" s="202" t="n">
        <f aca="false">IF(ISERROR(L552/$U552),0,L552/$U552)</f>
        <v>0</v>
      </c>
    </row>
    <row r="553" customFormat="false" ht="29.1" hidden="false" customHeight="false" outlineLevel="0" collapsed="false">
      <c r="A553" s="195" t="s">
        <v>1003</v>
      </c>
      <c r="B553" s="116" t="s">
        <v>135</v>
      </c>
      <c r="C553" s="196" t="s">
        <v>1100</v>
      </c>
      <c r="D553" s="289" t="s">
        <v>1101</v>
      </c>
      <c r="E553" s="198" t="n">
        <v>0</v>
      </c>
      <c r="F553" s="198" t="n">
        <v>0</v>
      </c>
      <c r="G553" s="198" t="n">
        <v>339500</v>
      </c>
      <c r="H553" s="198" t="n">
        <v>0</v>
      </c>
      <c r="I553" s="198" t="n">
        <v>0</v>
      </c>
      <c r="J553" s="198" t="n">
        <v>0</v>
      </c>
      <c r="K553" s="199" t="n">
        <f aca="false">SUM(E553:J553)</f>
        <v>339500</v>
      </c>
      <c r="L553" s="198" t="n">
        <v>83502500</v>
      </c>
      <c r="M553" s="295" t="n">
        <f aca="false">K553*$O$15/1000</f>
        <v>1705.70458333333</v>
      </c>
      <c r="P553" s="223" t="n">
        <f aca="false">K553/$K$25</f>
        <v>0.00113414395773065</v>
      </c>
      <c r="Q553" s="224" t="n">
        <f aca="false">RANK(P553,$P$501:$P$560)</f>
        <v>8</v>
      </c>
      <c r="R553" s="279" t="n">
        <f aca="false">L553/$L$25</f>
        <v>0.0127252243415359</v>
      </c>
      <c r="S553" s="224" t="n">
        <f aca="false">RANK(R553,$R$501:$R$560)</f>
        <v>9</v>
      </c>
      <c r="U553" s="290" t="n">
        <f aca="false">VLOOKUP(D553,DVactu!$A$2:$D$198,4,0)</f>
        <v>1</v>
      </c>
      <c r="V553" s="202" t="n">
        <f aca="false">IF(ISERROR(E553/$U553),0,E553/$U553)</f>
        <v>0</v>
      </c>
      <c r="W553" s="202" t="n">
        <f aca="false">IF(ISERROR(F553/$U553),0,F553/$U553)</f>
        <v>0</v>
      </c>
      <c r="X553" s="202" t="n">
        <f aca="false">IF(ISERROR(G553/$U553),0,G553/$U553)</f>
        <v>339500</v>
      </c>
      <c r="Y553" s="202" t="n">
        <f aca="false">IF(ISERROR(H553/$U553),0,H553/$U553)</f>
        <v>0</v>
      </c>
      <c r="Z553" s="202" t="n">
        <f aca="false">IF(ISERROR(I553/$U553),0,I553/$U553)</f>
        <v>0</v>
      </c>
      <c r="AA553" s="202" t="n">
        <f aca="false">IF(ISERROR(J553/$U553),0,J553/$U553)</f>
        <v>0</v>
      </c>
      <c r="AB553" s="199" t="n">
        <f aca="false">SUM(V553:AA553)</f>
        <v>339500</v>
      </c>
      <c r="AC553" s="202" t="n">
        <f aca="false">IF(ISERROR(L553/$U553),0,L553/$U553)</f>
        <v>83502500</v>
      </c>
    </row>
    <row r="554" customFormat="false" ht="19.4" hidden="false" customHeight="false" outlineLevel="0" collapsed="false">
      <c r="A554" s="195" t="s">
        <v>1003</v>
      </c>
      <c r="B554" s="116" t="s">
        <v>135</v>
      </c>
      <c r="C554" s="196" t="s">
        <v>1102</v>
      </c>
      <c r="D554" s="289" t="s">
        <v>1103</v>
      </c>
      <c r="E554" s="198" t="n">
        <v>0</v>
      </c>
      <c r="F554" s="198" t="n">
        <v>0</v>
      </c>
      <c r="G554" s="198" t="n">
        <v>0</v>
      </c>
      <c r="H554" s="198" t="n">
        <v>0</v>
      </c>
      <c r="I554" s="198" t="n">
        <v>0</v>
      </c>
      <c r="J554" s="198" t="n">
        <v>0</v>
      </c>
      <c r="K554" s="199" t="n">
        <f aca="false">SUM(E554:J554)</f>
        <v>0</v>
      </c>
      <c r="L554" s="198" t="n">
        <v>0</v>
      </c>
      <c r="M554" s="29"/>
      <c r="P554" s="223" t="n">
        <f aca="false">K554/$K$25</f>
        <v>0</v>
      </c>
      <c r="Q554" s="224" t="n">
        <f aca="false">RANK(P554,$P$501:$P$560)</f>
        <v>11</v>
      </c>
      <c r="R554" s="279" t="n">
        <f aca="false">L554/$L$25</f>
        <v>0</v>
      </c>
      <c r="S554" s="224" t="n">
        <f aca="false">RANK(R554,$R$501:$R$560)</f>
        <v>28</v>
      </c>
      <c r="U554" s="290" t="n">
        <f aca="false">VLOOKUP(D554,DVactu!$A$2:$D$198,4,0)</f>
        <v>1</v>
      </c>
      <c r="V554" s="202" t="n">
        <f aca="false">IF(ISERROR(E554/$U554),0,E554/$U554)</f>
        <v>0</v>
      </c>
      <c r="W554" s="202" t="n">
        <f aca="false">IF(ISERROR(F554/$U554),0,F554/$U554)</f>
        <v>0</v>
      </c>
      <c r="X554" s="202" t="n">
        <f aca="false">IF(ISERROR(G554/$U554),0,G554/$U554)</f>
        <v>0</v>
      </c>
      <c r="Y554" s="202" t="n">
        <f aca="false">IF(ISERROR(H554/$U554),0,H554/$U554)</f>
        <v>0</v>
      </c>
      <c r="Z554" s="202" t="n">
        <f aca="false">IF(ISERROR(I554/$U554),0,I554/$U554)</f>
        <v>0</v>
      </c>
      <c r="AA554" s="202" t="n">
        <f aca="false">IF(ISERROR(J554/$U554),0,J554/$U554)</f>
        <v>0</v>
      </c>
      <c r="AB554" s="199" t="n">
        <f aca="false">SUM(V554:AA554)</f>
        <v>0</v>
      </c>
      <c r="AC554" s="202" t="n">
        <f aca="false">IF(ISERROR(L554/$U554),0,L554/$U554)</f>
        <v>0</v>
      </c>
    </row>
    <row r="555" customFormat="false" ht="19.4" hidden="false" customHeight="false" outlineLevel="0" collapsed="false">
      <c r="A555" s="195" t="s">
        <v>1003</v>
      </c>
      <c r="B555" s="116" t="s">
        <v>135</v>
      </c>
      <c r="C555" s="196" t="s">
        <v>1104</v>
      </c>
      <c r="D555" s="289" t="s">
        <v>1105</v>
      </c>
      <c r="E555" s="198" t="n">
        <v>0</v>
      </c>
      <c r="F555" s="198" t="n">
        <v>0</v>
      </c>
      <c r="G555" s="198" t="n">
        <v>0</v>
      </c>
      <c r="H555" s="198" t="n">
        <v>0</v>
      </c>
      <c r="I555" s="198" t="n">
        <v>0</v>
      </c>
      <c r="J555" s="198" t="n">
        <v>0</v>
      </c>
      <c r="K555" s="199" t="n">
        <f aca="false">SUM(E555:J555)</f>
        <v>0</v>
      </c>
      <c r="L555" s="198" t="n">
        <v>0</v>
      </c>
      <c r="M555" s="29"/>
      <c r="P555" s="223" t="n">
        <f aca="false">K555/$K$25</f>
        <v>0</v>
      </c>
      <c r="Q555" s="224" t="n">
        <f aca="false">RANK(P555,$P$501:$P$560)</f>
        <v>11</v>
      </c>
      <c r="R555" s="279" t="n">
        <f aca="false">L555/$L$25</f>
        <v>0</v>
      </c>
      <c r="S555" s="224" t="n">
        <f aca="false">RANK(R555,$R$501:$R$560)</f>
        <v>28</v>
      </c>
      <c r="U555" s="290" t="e">
        <f aca="false">VLOOKUP(D555,DVactu!$A$2:$D$198,4,0)</f>
        <v>#N/A</v>
      </c>
      <c r="V555" s="202" t="n">
        <f aca="false">IF(ISERROR(E555/$U555),0,E555/$U555)</f>
        <v>0</v>
      </c>
      <c r="W555" s="202" t="n">
        <f aca="false">IF(ISERROR(F555/$U555),0,F555/$U555)</f>
        <v>0</v>
      </c>
      <c r="X555" s="202" t="n">
        <f aca="false">IF(ISERROR(G555/$U555),0,G555/$U555)</f>
        <v>0</v>
      </c>
      <c r="Y555" s="202" t="n">
        <f aca="false">IF(ISERROR(H555/$U555),0,H555/$U555)</f>
        <v>0</v>
      </c>
      <c r="Z555" s="202" t="n">
        <f aca="false">IF(ISERROR(I555/$U555),0,I555/$U555)</f>
        <v>0</v>
      </c>
      <c r="AA555" s="202" t="n">
        <f aca="false">IF(ISERROR(J555/$U555),0,J555/$U555)</f>
        <v>0</v>
      </c>
      <c r="AB555" s="199" t="n">
        <f aca="false">SUM(V555:AA555)</f>
        <v>0</v>
      </c>
      <c r="AC555" s="202" t="n">
        <f aca="false">IF(ISERROR(L555/$U555),0,L555/$U555)</f>
        <v>0</v>
      </c>
    </row>
    <row r="556" customFormat="false" ht="29.1" hidden="false" customHeight="false" outlineLevel="0" collapsed="false">
      <c r="A556" s="195" t="s">
        <v>1003</v>
      </c>
      <c r="B556" s="116" t="s">
        <v>135</v>
      </c>
      <c r="C556" s="196" t="s">
        <v>1106</v>
      </c>
      <c r="D556" s="289" t="s">
        <v>1107</v>
      </c>
      <c r="E556" s="198" t="n">
        <v>0</v>
      </c>
      <c r="F556" s="198" t="n">
        <v>0</v>
      </c>
      <c r="G556" s="198" t="n">
        <v>0</v>
      </c>
      <c r="H556" s="198" t="n">
        <v>0</v>
      </c>
      <c r="I556" s="198" t="n">
        <v>0</v>
      </c>
      <c r="J556" s="198" t="n">
        <v>0</v>
      </c>
      <c r="K556" s="199" t="n">
        <f aca="false">SUM(E556:J556)</f>
        <v>0</v>
      </c>
      <c r="L556" s="198" t="n">
        <v>89700</v>
      </c>
      <c r="M556" s="29"/>
      <c r="P556" s="223" t="n">
        <f aca="false">K556/$K$25</f>
        <v>0</v>
      </c>
      <c r="Q556" s="224" t="n">
        <f aca="false">RANK(P556,$P$501:$P$560)</f>
        <v>11</v>
      </c>
      <c r="R556" s="279" t="n">
        <f aca="false">L556/$L$25</f>
        <v>1.3669682026715E-005</v>
      </c>
      <c r="S556" s="224" t="n">
        <f aca="false">RANK(R556,$R$501:$R$560)</f>
        <v>23</v>
      </c>
      <c r="U556" s="290" t="n">
        <f aca="false">VLOOKUP(D556,DVactu!$A$2:$D$198,4,0)</f>
        <v>1</v>
      </c>
      <c r="V556" s="202" t="n">
        <f aca="false">IF(ISERROR(E556/$U556),0,E556/$U556)</f>
        <v>0</v>
      </c>
      <c r="W556" s="202" t="n">
        <f aca="false">IF(ISERROR(F556/$U556),0,F556/$U556)</f>
        <v>0</v>
      </c>
      <c r="X556" s="202" t="n">
        <f aca="false">IF(ISERROR(G556/$U556),0,G556/$U556)</f>
        <v>0</v>
      </c>
      <c r="Y556" s="202" t="n">
        <f aca="false">IF(ISERROR(H556/$U556),0,H556/$U556)</f>
        <v>0</v>
      </c>
      <c r="Z556" s="202" t="n">
        <f aca="false">IF(ISERROR(I556/$U556),0,I556/$U556)</f>
        <v>0</v>
      </c>
      <c r="AA556" s="202" t="n">
        <f aca="false">IF(ISERROR(J556/$U556),0,J556/$U556)</f>
        <v>0</v>
      </c>
      <c r="AB556" s="199" t="n">
        <f aca="false">SUM(V556:AA556)</f>
        <v>0</v>
      </c>
      <c r="AC556" s="202" t="n">
        <f aca="false">IF(ISERROR(L556/$U556),0,L556/$U556)</f>
        <v>89700</v>
      </c>
    </row>
    <row r="557" customFormat="false" ht="19.4" hidden="false" customHeight="false" outlineLevel="0" collapsed="false">
      <c r="A557" s="195" t="s">
        <v>1003</v>
      </c>
      <c r="B557" s="116" t="s">
        <v>135</v>
      </c>
      <c r="C557" s="196" t="s">
        <v>1108</v>
      </c>
      <c r="D557" s="289" t="s">
        <v>1109</v>
      </c>
      <c r="E557" s="198" t="n">
        <v>0</v>
      </c>
      <c r="F557" s="198" t="n">
        <v>0</v>
      </c>
      <c r="G557" s="198" t="n">
        <v>0</v>
      </c>
      <c r="H557" s="198" t="n">
        <v>0</v>
      </c>
      <c r="I557" s="198" t="n">
        <v>0</v>
      </c>
      <c r="J557" s="198" t="n">
        <v>0</v>
      </c>
      <c r="K557" s="199" t="n">
        <f aca="false">SUM(E557:J557)</f>
        <v>0</v>
      </c>
      <c r="L557" s="198" t="n">
        <v>0</v>
      </c>
      <c r="M557" s="29"/>
      <c r="P557" s="223" t="n">
        <f aca="false">K557/$K$25</f>
        <v>0</v>
      </c>
      <c r="Q557" s="224" t="n">
        <f aca="false">RANK(P557,$P$501:$P$560)</f>
        <v>11</v>
      </c>
      <c r="R557" s="279" t="n">
        <f aca="false">L557/$L$25</f>
        <v>0</v>
      </c>
      <c r="S557" s="224" t="n">
        <f aca="false">RANK(R557,$R$501:$R$560)</f>
        <v>28</v>
      </c>
      <c r="U557" s="290" t="n">
        <f aca="false">VLOOKUP(D557,DVactu!$A$2:$D$198,4,0)</f>
        <v>1</v>
      </c>
      <c r="V557" s="202" t="n">
        <f aca="false">IF(ISERROR(E557/$U557),0,E557/$U557)</f>
        <v>0</v>
      </c>
      <c r="W557" s="202" t="n">
        <f aca="false">IF(ISERROR(F557/$U557),0,F557/$U557)</f>
        <v>0</v>
      </c>
      <c r="X557" s="202" t="n">
        <f aca="false">IF(ISERROR(G557/$U557),0,G557/$U557)</f>
        <v>0</v>
      </c>
      <c r="Y557" s="202" t="n">
        <f aca="false">IF(ISERROR(H557/$U557),0,H557/$U557)</f>
        <v>0</v>
      </c>
      <c r="Z557" s="202" t="n">
        <f aca="false">IF(ISERROR(I557/$U557),0,I557/$U557)</f>
        <v>0</v>
      </c>
      <c r="AA557" s="202" t="n">
        <f aca="false">IF(ISERROR(J557/$U557),0,J557/$U557)</f>
        <v>0</v>
      </c>
      <c r="AB557" s="199" t="n">
        <f aca="false">SUM(V557:AA557)</f>
        <v>0</v>
      </c>
      <c r="AC557" s="202" t="n">
        <f aca="false">IF(ISERROR(L557/$U557),0,L557/$U557)</f>
        <v>0</v>
      </c>
    </row>
    <row r="558" customFormat="false" ht="12.8" hidden="false" customHeight="false" outlineLevel="0" collapsed="false">
      <c r="A558" s="195" t="s">
        <v>1003</v>
      </c>
      <c r="B558" s="116" t="s">
        <v>135</v>
      </c>
      <c r="C558" s="196" t="s">
        <v>1110</v>
      </c>
      <c r="D558" s="289" t="s">
        <v>1111</v>
      </c>
      <c r="E558" s="198" t="n">
        <v>0</v>
      </c>
      <c r="F558" s="198" t="n">
        <v>0</v>
      </c>
      <c r="G558" s="198" t="n">
        <v>0</v>
      </c>
      <c r="H558" s="198" t="n">
        <v>0</v>
      </c>
      <c r="I558" s="198" t="n">
        <v>0</v>
      </c>
      <c r="J558" s="198" t="n">
        <v>0</v>
      </c>
      <c r="K558" s="199" t="n">
        <f aca="false">SUM(E558:J558)</f>
        <v>0</v>
      </c>
      <c r="L558" s="198" t="n">
        <v>22014000</v>
      </c>
      <c r="M558" s="29"/>
      <c r="P558" s="223" t="n">
        <f aca="false">K558/$K$25</f>
        <v>0</v>
      </c>
      <c r="Q558" s="224" t="n">
        <f aca="false">RANK(P558,$P$501:$P$560)</f>
        <v>11</v>
      </c>
      <c r="R558" s="279" t="n">
        <f aca="false">L558/$L$25</f>
        <v>0.00335478684655635</v>
      </c>
      <c r="S558" s="224" t="n">
        <f aca="false">RANK(R558,$R$501:$R$560)</f>
        <v>12</v>
      </c>
      <c r="U558" s="290" t="n">
        <f aca="false">VLOOKUP(D558,DVactu!$A$2:$D$198,4,0)</f>
        <v>4.62989522425685</v>
      </c>
      <c r="V558" s="202" t="n">
        <f aca="false">IF(ISERROR(E558/$U558),0,E558/$U558)</f>
        <v>0</v>
      </c>
      <c r="W558" s="202" t="n">
        <f aca="false">IF(ISERROR(F558/$U558),0,F558/$U558)</f>
        <v>0</v>
      </c>
      <c r="X558" s="202" t="n">
        <f aca="false">IF(ISERROR(G558/$U558),0,G558/$U558)</f>
        <v>0</v>
      </c>
      <c r="Y558" s="202" t="n">
        <f aca="false">IF(ISERROR(H558/$U558),0,H558/$U558)</f>
        <v>0</v>
      </c>
      <c r="Z558" s="202" t="n">
        <f aca="false">IF(ISERROR(I558/$U558),0,I558/$U558)</f>
        <v>0</v>
      </c>
      <c r="AA558" s="202" t="n">
        <f aca="false">IF(ISERROR(J558/$U558),0,J558/$U558)</f>
        <v>0</v>
      </c>
      <c r="AB558" s="199" t="n">
        <f aca="false">SUM(V558:AA558)</f>
        <v>0</v>
      </c>
      <c r="AC558" s="202" t="n">
        <f aca="false">IF(ISERROR(L558/$U558),0,L558/$U558)</f>
        <v>4754751.22734197</v>
      </c>
    </row>
    <row r="559" customFormat="false" ht="19.4" hidden="false" customHeight="false" outlineLevel="0" collapsed="false">
      <c r="A559" s="195" t="s">
        <v>1003</v>
      </c>
      <c r="B559" s="116" t="s">
        <v>135</v>
      </c>
      <c r="C559" s="196" t="s">
        <v>1012</v>
      </c>
      <c r="D559" s="289" t="s">
        <v>1112</v>
      </c>
      <c r="E559" s="198" t="n">
        <v>0</v>
      </c>
      <c r="F559" s="198" t="n">
        <v>0</v>
      </c>
      <c r="G559" s="198" t="n">
        <v>0</v>
      </c>
      <c r="H559" s="198" t="n">
        <v>0</v>
      </c>
      <c r="I559" s="198" t="n">
        <v>0</v>
      </c>
      <c r="J559" s="198" t="n">
        <v>0</v>
      </c>
      <c r="K559" s="199" t="n">
        <f aca="false">SUM(E559:J559)</f>
        <v>0</v>
      </c>
      <c r="L559" s="198" t="n">
        <v>2154750</v>
      </c>
      <c r="M559" s="29"/>
      <c r="P559" s="223" t="n">
        <f aca="false">K559/$K$25</f>
        <v>0</v>
      </c>
      <c r="Q559" s="224" t="n">
        <f aca="false">RANK(P559,$P$501:$P$560)</f>
        <v>11</v>
      </c>
      <c r="R559" s="279" t="n">
        <f aca="false">L559/$L$25</f>
        <v>0.000328369535641742</v>
      </c>
      <c r="S559" s="224" t="n">
        <f aca="false">RANK(R559,$R$501:$R$560)</f>
        <v>17</v>
      </c>
      <c r="U559" s="290" t="n">
        <f aca="false">VLOOKUP(D559,DVactu!$A$2:$D$198,4,0)</f>
        <v>3.77509103322713</v>
      </c>
      <c r="V559" s="202" t="n">
        <f aca="false">IF(ISERROR(E559/$U559),0,E559/$U559)</f>
        <v>0</v>
      </c>
      <c r="W559" s="202" t="n">
        <f aca="false">IF(ISERROR(F559/$U559),0,F559/$U559)</f>
        <v>0</v>
      </c>
      <c r="X559" s="202" t="n">
        <f aca="false">IF(ISERROR(G559/$U559),0,G559/$U559)</f>
        <v>0</v>
      </c>
      <c r="Y559" s="202" t="n">
        <f aca="false">IF(ISERROR(H559/$U559),0,H559/$U559)</f>
        <v>0</v>
      </c>
      <c r="Z559" s="202" t="n">
        <f aca="false">IF(ISERROR(I559/$U559),0,I559/$U559)</f>
        <v>0</v>
      </c>
      <c r="AA559" s="202" t="n">
        <f aca="false">IF(ISERROR(J559/$U559),0,J559/$U559)</f>
        <v>0</v>
      </c>
      <c r="AB559" s="199" t="n">
        <f aca="false">SUM(V559:AA559)</f>
        <v>0</v>
      </c>
      <c r="AC559" s="202" t="n">
        <f aca="false">IF(ISERROR(L559/$U559),0,L559/$U559)</f>
        <v>570780.9377402</v>
      </c>
    </row>
    <row r="560" customFormat="false" ht="12.8" hidden="false" customHeight="false" outlineLevel="0" collapsed="false">
      <c r="A560" s="195" t="s">
        <v>1003</v>
      </c>
      <c r="B560" s="116" t="s">
        <v>135</v>
      </c>
      <c r="C560" s="196" t="s">
        <v>1113</v>
      </c>
      <c r="D560" s="289" t="s">
        <v>1114</v>
      </c>
      <c r="E560" s="198" t="n">
        <v>0</v>
      </c>
      <c r="F560" s="198" t="n">
        <v>0</v>
      </c>
      <c r="G560" s="198" t="n">
        <v>0</v>
      </c>
      <c r="H560" s="198" t="n">
        <v>0</v>
      </c>
      <c r="I560" s="198" t="n">
        <v>0</v>
      </c>
      <c r="J560" s="198" t="n">
        <v>0</v>
      </c>
      <c r="K560" s="199" t="n">
        <f aca="false">SUM(E560:J560)</f>
        <v>0</v>
      </c>
      <c r="L560" s="198" t="n">
        <v>0</v>
      </c>
      <c r="M560" s="29"/>
      <c r="P560" s="223" t="n">
        <f aca="false">K560/$K$25</f>
        <v>0</v>
      </c>
      <c r="Q560" s="224" t="n">
        <f aca="false">RANK(P560,$P$501:$P$560)</f>
        <v>11</v>
      </c>
      <c r="R560" s="279" t="n">
        <f aca="false">L560/$L$25</f>
        <v>0</v>
      </c>
      <c r="S560" s="224" t="n">
        <f aca="false">RANK(R560,$R$501:$R$560)</f>
        <v>28</v>
      </c>
      <c r="U560" s="290" t="e">
        <f aca="false">VLOOKUP(D560,DVactu!$A$2:$D$198,4,0)</f>
        <v>#N/A</v>
      </c>
      <c r="V560" s="202" t="n">
        <f aca="false">IF(ISERROR(E560/$U560),0,E560/$U560)</f>
        <v>0</v>
      </c>
      <c r="W560" s="202" t="n">
        <f aca="false">IF(ISERROR(F560/$U560),0,F560/$U560)</f>
        <v>0</v>
      </c>
      <c r="X560" s="202" t="n">
        <f aca="false">IF(ISERROR(G560/$U560),0,G560/$U560)</f>
        <v>0</v>
      </c>
      <c r="Y560" s="202" t="n">
        <f aca="false">IF(ISERROR(H560/$U560),0,H560/$U560)</f>
        <v>0</v>
      </c>
      <c r="Z560" s="202" t="n">
        <f aca="false">IF(ISERROR(I560/$U560),0,I560/$U560)</f>
        <v>0</v>
      </c>
      <c r="AA560" s="202" t="n">
        <f aca="false">IF(ISERROR(J560/$U560),0,J560/$U560)</f>
        <v>0</v>
      </c>
      <c r="AB560" s="199" t="n">
        <f aca="false">SUM(V560:AA560)</f>
        <v>0</v>
      </c>
      <c r="AC560" s="202" t="n">
        <f aca="false">IF(ISERROR(L560/$U560),0,L560/$U560)</f>
        <v>0</v>
      </c>
    </row>
    <row r="561" customFormat="false" ht="25.55" hidden="false" customHeight="true" outlineLevel="0" collapsed="false">
      <c r="D561" s="0"/>
    </row>
    <row r="562" customFormat="false" ht="30" hidden="false" customHeight="true" outlineLevel="0" collapsed="false">
      <c r="A562" s="302" t="s">
        <v>1115</v>
      </c>
      <c r="B562" s="50"/>
      <c r="C562" s="50"/>
      <c r="D562" s="50"/>
      <c r="E562" s="50"/>
      <c r="F562" s="50"/>
      <c r="G562" s="50"/>
      <c r="H562" s="50"/>
      <c r="I562" s="50"/>
      <c r="J562" s="50"/>
      <c r="K562" s="50"/>
    </row>
    <row r="563" customFormat="false" ht="40.5" hidden="false" customHeight="true" outlineLevel="0" collapsed="false">
      <c r="D563" s="303"/>
      <c r="E563" s="304" t="s">
        <v>59</v>
      </c>
      <c r="F563" s="304" t="s">
        <v>60</v>
      </c>
      <c r="G563" s="304" t="s">
        <v>61</v>
      </c>
      <c r="H563" s="304" t="s">
        <v>62</v>
      </c>
      <c r="I563" s="304" t="s">
        <v>63</v>
      </c>
      <c r="J563" s="304" t="s">
        <v>64</v>
      </c>
      <c r="K563" s="304" t="s">
        <v>65</v>
      </c>
      <c r="L563" s="304" t="s">
        <v>67</v>
      </c>
      <c r="M563" s="119" t="s">
        <v>90</v>
      </c>
      <c r="U563" s="303"/>
      <c r="V563" s="304" t="s">
        <v>59</v>
      </c>
      <c r="W563" s="304" t="s">
        <v>60</v>
      </c>
      <c r="X563" s="304" t="s">
        <v>61</v>
      </c>
      <c r="Y563" s="304" t="s">
        <v>62</v>
      </c>
      <c r="Z563" s="304" t="s">
        <v>63</v>
      </c>
      <c r="AA563" s="304" t="s">
        <v>64</v>
      </c>
      <c r="AB563" s="304" t="s">
        <v>65</v>
      </c>
      <c r="AC563" s="304" t="s">
        <v>67</v>
      </c>
    </row>
    <row r="564" customFormat="false" ht="13" hidden="false" customHeight="false" outlineLevel="0" collapsed="false">
      <c r="A564" s="195" t="s">
        <v>216</v>
      </c>
      <c r="B564" s="88" t="s">
        <v>217</v>
      </c>
      <c r="C564" s="196" t="s">
        <v>218</v>
      </c>
      <c r="D564" s="222" t="s">
        <v>236</v>
      </c>
      <c r="E564" s="377" t="n">
        <v>1523200</v>
      </c>
      <c r="F564" s="377" t="n">
        <v>7794800</v>
      </c>
      <c r="G564" s="377" t="n">
        <v>615400</v>
      </c>
      <c r="H564" s="377" t="n">
        <v>2065534</v>
      </c>
      <c r="I564" s="377" t="n">
        <v>2733600</v>
      </c>
      <c r="J564" s="377" t="n">
        <v>8273454</v>
      </c>
      <c r="K564" s="199" t="n">
        <f aca="false">SUM(E564:J564)</f>
        <v>23005988</v>
      </c>
      <c r="L564" s="378" t="n">
        <v>258556966</v>
      </c>
      <c r="M564" s="305" t="n">
        <f aca="false">K564*$O$15/1000</f>
        <v>115585.918043333</v>
      </c>
      <c r="U564" s="226" t="n">
        <f aca="false">VLOOKUP(D564,DVactu!$A$2:$D$198,4,0)</f>
        <v>17.9837146326911</v>
      </c>
      <c r="V564" s="202" t="n">
        <f aca="false">E564/U564</f>
        <v>84698.852884993</v>
      </c>
      <c r="W564" s="202" t="n">
        <f aca="false">F564/$U564</f>
        <v>433436.593006791</v>
      </c>
      <c r="X564" s="202" t="n">
        <f aca="false">G564/$U564</f>
        <v>34219.849045053</v>
      </c>
      <c r="Y564" s="202" t="n">
        <f aca="false">H564/$U564</f>
        <v>114855.803830719</v>
      </c>
      <c r="Z564" s="202" t="n">
        <f aca="false">I564/$U564</f>
        <v>152004.191338246</v>
      </c>
      <c r="AA564" s="202" t="n">
        <f aca="false">J564/$U564</f>
        <v>460052.562497871</v>
      </c>
      <c r="AB564" s="199" t="n">
        <f aca="false">SUM(V564:AA564)</f>
        <v>1279267.85260367</v>
      </c>
      <c r="AC564" s="202" t="n">
        <f aca="false">L564/$U564</f>
        <v>14377283.630268</v>
      </c>
    </row>
    <row r="565" customFormat="false" ht="13" hidden="false" customHeight="false" outlineLevel="0" collapsed="false">
      <c r="A565" s="195" t="s">
        <v>216</v>
      </c>
      <c r="B565" s="88" t="s">
        <v>217</v>
      </c>
      <c r="C565" s="196" t="s">
        <v>222</v>
      </c>
      <c r="D565" s="222" t="s">
        <v>238</v>
      </c>
      <c r="E565" s="377" t="n">
        <v>0</v>
      </c>
      <c r="F565" s="377" t="n">
        <v>0</v>
      </c>
      <c r="G565" s="377" t="n">
        <v>0</v>
      </c>
      <c r="H565" s="377" t="n">
        <v>0</v>
      </c>
      <c r="I565" s="377" t="n">
        <v>0</v>
      </c>
      <c r="J565" s="377" t="n">
        <v>0</v>
      </c>
      <c r="K565" s="199" t="n">
        <f aca="false">SUM(E565:J565)</f>
        <v>0</v>
      </c>
      <c r="L565" s="378" t="n">
        <v>0</v>
      </c>
      <c r="U565" s="226" t="n">
        <f aca="false">VLOOKUP(D565,DVactu!$A$2:$D$198,4,0)</f>
        <v>17.9837146326911</v>
      </c>
      <c r="V565" s="202" t="n">
        <f aca="false">E565/U565</f>
        <v>0</v>
      </c>
      <c r="W565" s="202" t="n">
        <f aca="false">F565/$U565</f>
        <v>0</v>
      </c>
      <c r="X565" s="202" t="n">
        <f aca="false">G565/$U565</f>
        <v>0</v>
      </c>
      <c r="Y565" s="202" t="n">
        <f aca="false">H565/$U565</f>
        <v>0</v>
      </c>
      <c r="Z565" s="202" t="n">
        <f aca="false">I565/$U565</f>
        <v>0</v>
      </c>
      <c r="AA565" s="202" t="n">
        <f aca="false">J565/$U565</f>
        <v>0</v>
      </c>
      <c r="AB565" s="199" t="n">
        <f aca="false">SUM(V565:AA565)</f>
        <v>0</v>
      </c>
      <c r="AC565" s="202" t="n">
        <f aca="false">L565/$U565</f>
        <v>0</v>
      </c>
    </row>
    <row r="566" customFormat="false" ht="13" hidden="false" customHeight="false" outlineLevel="0" collapsed="false">
      <c r="A566" s="195" t="s">
        <v>216</v>
      </c>
      <c r="B566" s="116" t="s">
        <v>142</v>
      </c>
      <c r="C566" s="196" t="s">
        <v>173</v>
      </c>
      <c r="D566" s="222" t="s">
        <v>323</v>
      </c>
      <c r="E566" s="377" t="n">
        <v>0</v>
      </c>
      <c r="F566" s="377" t="n">
        <v>666000</v>
      </c>
      <c r="G566" s="377" t="n">
        <v>0</v>
      </c>
      <c r="H566" s="377" t="n">
        <v>0</v>
      </c>
      <c r="I566" s="377" t="n">
        <v>0</v>
      </c>
      <c r="J566" s="377" t="n">
        <v>0</v>
      </c>
      <c r="K566" s="199" t="n">
        <f aca="false">SUM(E566:J566)</f>
        <v>666000</v>
      </c>
      <c r="L566" s="378" t="n">
        <v>36408000</v>
      </c>
      <c r="M566" s="305" t="n">
        <f aca="false">K566*$O$15/1000</f>
        <v>3346.095</v>
      </c>
      <c r="U566" s="226" t="n">
        <f aca="false">VLOOKUP(D566,DVactu!$A$2:$D$198,4,0)</f>
        <v>12.652295607854</v>
      </c>
      <c r="V566" s="202" t="n">
        <f aca="false">E566/U566</f>
        <v>0</v>
      </c>
      <c r="W566" s="202" t="n">
        <f aca="false">F566/$U566</f>
        <v>52638.6689532116</v>
      </c>
      <c r="X566" s="202" t="n">
        <f aca="false">G566/$U566</f>
        <v>0</v>
      </c>
      <c r="Y566" s="202" t="n">
        <f aca="false">H566/$U566</f>
        <v>0</v>
      </c>
      <c r="Z566" s="202" t="n">
        <f aca="false">I566/$U566</f>
        <v>0</v>
      </c>
      <c r="AA566" s="202" t="n">
        <f aca="false">J566/$U566</f>
        <v>0</v>
      </c>
      <c r="AB566" s="199" t="n">
        <f aca="false">SUM(V566:AA566)</f>
        <v>52638.6689532116</v>
      </c>
      <c r="AC566" s="202" t="n">
        <f aca="false">L566/$U566</f>
        <v>2877580.56944223</v>
      </c>
    </row>
    <row r="567" customFormat="false" ht="13" hidden="false" customHeight="false" outlineLevel="0" collapsed="false">
      <c r="A567" s="195" t="s">
        <v>216</v>
      </c>
      <c r="B567" s="116" t="s">
        <v>142</v>
      </c>
      <c r="C567" s="196" t="s">
        <v>324</v>
      </c>
      <c r="D567" s="222" t="s">
        <v>325</v>
      </c>
      <c r="E567" s="377" t="n">
        <v>1068000</v>
      </c>
      <c r="F567" s="377" t="n">
        <v>94532240</v>
      </c>
      <c r="G567" s="377" t="n">
        <v>2670000</v>
      </c>
      <c r="H567" s="377" t="n">
        <v>8586720</v>
      </c>
      <c r="I567" s="377" t="n">
        <v>5144200</v>
      </c>
      <c r="J567" s="377" t="n">
        <v>3560000</v>
      </c>
      <c r="K567" s="199" t="n">
        <f aca="false">SUM(E567:J567)</f>
        <v>115561160</v>
      </c>
      <c r="L567" s="378" t="n">
        <v>2233547560</v>
      </c>
      <c r="M567" s="305" t="n">
        <f aca="false">K567*$O$15/1000</f>
        <v>580598.528033333</v>
      </c>
      <c r="U567" s="226" t="n">
        <f aca="false">VLOOKUP(D567,DVactu!$A$2:$D$198,4,0)</f>
        <v>12.652295607854</v>
      </c>
      <c r="V567" s="202" t="n">
        <f aca="false">E567/U567</f>
        <v>84411.5592222673</v>
      </c>
      <c r="W567" s="202" t="n">
        <f aca="false">F567/$U567</f>
        <v>7471548.47862695</v>
      </c>
      <c r="X567" s="202" t="n">
        <f aca="false">G567/$U567</f>
        <v>211028.898055668</v>
      </c>
      <c r="Y567" s="202" t="n">
        <f aca="false">H567/$U567</f>
        <v>678668.936147029</v>
      </c>
      <c r="Z567" s="202" t="n">
        <f aca="false">I567/$U567</f>
        <v>406582.343587254</v>
      </c>
      <c r="AA567" s="202" t="n">
        <f aca="false">J567/$U567</f>
        <v>281371.864074224</v>
      </c>
      <c r="AB567" s="199" t="n">
        <f aca="false">SUM(V567:AA567)</f>
        <v>9133612.07971339</v>
      </c>
      <c r="AC567" s="202" t="n">
        <f aca="false">L567/$U567</f>
        <v>176532988.892032</v>
      </c>
    </row>
    <row r="568" customFormat="false" ht="13" hidden="false" customHeight="false" outlineLevel="0" collapsed="false">
      <c r="A568" s="195" t="s">
        <v>216</v>
      </c>
      <c r="B568" s="116" t="s">
        <v>142</v>
      </c>
      <c r="C568" s="196" t="s">
        <v>335</v>
      </c>
      <c r="D568" s="222" t="s">
        <v>336</v>
      </c>
      <c r="E568" s="377" t="n">
        <v>0</v>
      </c>
      <c r="F568" s="377" t="n">
        <v>0</v>
      </c>
      <c r="G568" s="377" t="n">
        <v>0</v>
      </c>
      <c r="H568" s="377" t="n">
        <v>0</v>
      </c>
      <c r="I568" s="377" t="n">
        <v>0</v>
      </c>
      <c r="J568" s="377" t="n">
        <v>0</v>
      </c>
      <c r="K568" s="199" t="n">
        <f aca="false">SUM(E568:J568)</f>
        <v>0</v>
      </c>
      <c r="L568" s="378" t="n">
        <v>0</v>
      </c>
      <c r="U568" s="226" t="n">
        <f aca="false">VLOOKUP(D568,DVactu!$A$2:$D$198,4,0)</f>
        <v>9.7604767109183</v>
      </c>
      <c r="V568" s="202" t="n">
        <f aca="false">E568/U568</f>
        <v>0</v>
      </c>
      <c r="W568" s="202" t="n">
        <f aca="false">F568/$U568</f>
        <v>0</v>
      </c>
      <c r="X568" s="202" t="n">
        <f aca="false">G568/$U568</f>
        <v>0</v>
      </c>
      <c r="Y568" s="202" t="n">
        <f aca="false">H568/$U568</f>
        <v>0</v>
      </c>
      <c r="Z568" s="202" t="n">
        <f aca="false">I568/$U568</f>
        <v>0</v>
      </c>
      <c r="AA568" s="202" t="n">
        <f aca="false">J568/$U568</f>
        <v>0</v>
      </c>
      <c r="AB568" s="199" t="n">
        <f aca="false">SUM(V568:AA568)</f>
        <v>0</v>
      </c>
      <c r="AC568" s="202" t="n">
        <f aca="false">L568/$U568</f>
        <v>0</v>
      </c>
    </row>
    <row r="569" customFormat="false" ht="13" hidden="false" customHeight="false" outlineLevel="0" collapsed="false">
      <c r="A569" s="195" t="s">
        <v>216</v>
      </c>
      <c r="B569" s="116" t="s">
        <v>142</v>
      </c>
      <c r="C569" s="196" t="s">
        <v>337</v>
      </c>
      <c r="D569" s="222" t="s">
        <v>338</v>
      </c>
      <c r="E569" s="377" t="n">
        <v>0</v>
      </c>
      <c r="F569" s="377" t="n">
        <v>1533000</v>
      </c>
      <c r="G569" s="377" t="n">
        <v>0</v>
      </c>
      <c r="H569" s="377" t="n">
        <v>0</v>
      </c>
      <c r="I569" s="377" t="n">
        <v>289000</v>
      </c>
      <c r="J569" s="377" t="n">
        <v>0</v>
      </c>
      <c r="K569" s="199" t="n">
        <f aca="false">SUM(E569:J569)</f>
        <v>1822000</v>
      </c>
      <c r="L569" s="378" t="n">
        <v>59129000</v>
      </c>
      <c r="M569" s="305" t="n">
        <f aca="false">K569*$O$15/1000</f>
        <v>9154.03166666667</v>
      </c>
      <c r="U569" s="226" t="n">
        <f aca="false">VLOOKUP(D569,DVactu!$A$2:$D$198,4,0)</f>
        <v>12.652295607854</v>
      </c>
      <c r="V569" s="202" t="n">
        <f aca="false">E569/U569</f>
        <v>0</v>
      </c>
      <c r="W569" s="202" t="n">
        <f aca="false">F569/$U569</f>
        <v>121163.783040951</v>
      </c>
      <c r="X569" s="202" t="n">
        <f aca="false">G569/$U569</f>
        <v>0</v>
      </c>
      <c r="Y569" s="202" t="n">
        <f aca="false">H569/$U569</f>
        <v>0</v>
      </c>
      <c r="Z569" s="202" t="n">
        <f aca="false">I569/$U569</f>
        <v>22841.7046959131</v>
      </c>
      <c r="AA569" s="202" t="n">
        <f aca="false">J569/$U569</f>
        <v>0</v>
      </c>
      <c r="AB569" s="199" t="n">
        <f aca="false">SUM(V569:AA569)</f>
        <v>144005.487736864</v>
      </c>
      <c r="AC569" s="202" t="n">
        <f aca="false">L569/$U569</f>
        <v>4673381.16596764</v>
      </c>
    </row>
    <row r="570" customFormat="false" ht="13" hidden="false" customHeight="false" outlineLevel="0" collapsed="false">
      <c r="A570" s="195" t="s">
        <v>216</v>
      </c>
      <c r="B570" s="116" t="s">
        <v>142</v>
      </c>
      <c r="C570" s="196" t="s">
        <v>345</v>
      </c>
      <c r="D570" s="222" t="s">
        <v>346</v>
      </c>
      <c r="E570" s="377" t="n">
        <v>0</v>
      </c>
      <c r="F570" s="377" t="n">
        <v>0</v>
      </c>
      <c r="G570" s="377" t="n">
        <v>0</v>
      </c>
      <c r="H570" s="377" t="n">
        <v>0</v>
      </c>
      <c r="I570" s="377" t="n">
        <v>0</v>
      </c>
      <c r="J570" s="377" t="n">
        <v>0</v>
      </c>
      <c r="K570" s="199" t="n">
        <f aca="false">SUM(E570:J570)</f>
        <v>0</v>
      </c>
      <c r="L570" s="378" t="n">
        <v>111000</v>
      </c>
      <c r="U570" s="226" t="n">
        <f aca="false">VLOOKUP(D570,DVactu!$A$2:$D$198,4,0)</f>
        <v>9.7604767109183</v>
      </c>
      <c r="V570" s="202" t="n">
        <f aca="false">E570/U570</f>
        <v>0</v>
      </c>
      <c r="W570" s="202" t="n">
        <f aca="false">F570/$U570</f>
        <v>0</v>
      </c>
      <c r="X570" s="202" t="n">
        <f aca="false">G570/$U570</f>
        <v>0</v>
      </c>
      <c r="Y570" s="202" t="n">
        <f aca="false">H570/$U570</f>
        <v>0</v>
      </c>
      <c r="Z570" s="202" t="n">
        <f aca="false">I570/$U570</f>
        <v>0</v>
      </c>
      <c r="AA570" s="202" t="n">
        <f aca="false">J570/$U570</f>
        <v>0</v>
      </c>
      <c r="AB570" s="199" t="n">
        <f aca="false">SUM(V570:AA570)</f>
        <v>0</v>
      </c>
      <c r="AC570" s="202" t="n">
        <f aca="false">L570/$U570</f>
        <v>11372.3953539926</v>
      </c>
    </row>
    <row r="571" customFormat="false" ht="20" hidden="false" customHeight="false" outlineLevel="0" collapsed="false">
      <c r="A571" s="195" t="s">
        <v>216</v>
      </c>
      <c r="B571" s="116" t="s">
        <v>142</v>
      </c>
      <c r="C571" s="196" t="s">
        <v>369</v>
      </c>
      <c r="D571" s="222" t="s">
        <v>370</v>
      </c>
      <c r="E571" s="377" t="n">
        <v>0</v>
      </c>
      <c r="F571" s="377" t="n">
        <v>0</v>
      </c>
      <c r="G571" s="377" t="n">
        <v>0</v>
      </c>
      <c r="H571" s="377" t="n">
        <v>0</v>
      </c>
      <c r="I571" s="377" t="n">
        <v>0</v>
      </c>
      <c r="J571" s="377" t="n">
        <v>0</v>
      </c>
      <c r="K571" s="199" t="n">
        <f aca="false">SUM(E571:J571)</f>
        <v>0</v>
      </c>
      <c r="L571" s="378" t="n">
        <v>0</v>
      </c>
      <c r="U571" s="226" t="n">
        <f aca="false">VLOOKUP(D571,DVactu!$A$2:$D$198,4,0)</f>
        <v>17.9837146326911</v>
      </c>
      <c r="V571" s="202" t="n">
        <f aca="false">E571/U571</f>
        <v>0</v>
      </c>
      <c r="W571" s="202" t="n">
        <f aca="false">F571/$U571</f>
        <v>0</v>
      </c>
      <c r="X571" s="202" t="n">
        <f aca="false">G571/$U571</f>
        <v>0</v>
      </c>
      <c r="Y571" s="202" t="n">
        <f aca="false">H571/$U571</f>
        <v>0</v>
      </c>
      <c r="Z571" s="202" t="n">
        <f aca="false">I571/$U571</f>
        <v>0</v>
      </c>
      <c r="AA571" s="202" t="n">
        <f aca="false">J571/$U571</f>
        <v>0</v>
      </c>
      <c r="AB571" s="199" t="n">
        <f aca="false">SUM(V571:AA571)</f>
        <v>0</v>
      </c>
      <c r="AC571" s="202" t="n">
        <f aca="false">L571/$U571</f>
        <v>0</v>
      </c>
    </row>
    <row r="572" customFormat="false" ht="13" hidden="false" customHeight="false" outlineLevel="0" collapsed="false">
      <c r="A572" s="195" t="s">
        <v>216</v>
      </c>
      <c r="B572" s="116" t="s">
        <v>142</v>
      </c>
      <c r="C572" s="196" t="s">
        <v>379</v>
      </c>
      <c r="D572" s="222" t="s">
        <v>380</v>
      </c>
      <c r="E572" s="377" t="n">
        <v>0</v>
      </c>
      <c r="F572" s="377" t="n">
        <v>0</v>
      </c>
      <c r="G572" s="377" t="n">
        <v>0</v>
      </c>
      <c r="H572" s="377" t="n">
        <v>0</v>
      </c>
      <c r="I572" s="377" t="n">
        <v>0</v>
      </c>
      <c r="J572" s="377" t="n">
        <v>0</v>
      </c>
      <c r="K572" s="199" t="n">
        <f aca="false">SUM(E572:J572)</f>
        <v>0</v>
      </c>
      <c r="L572" s="378" t="n">
        <v>0</v>
      </c>
      <c r="U572" s="226" t="n">
        <f aca="false">VLOOKUP(D572,DVactu!$A$2:$D$198,4,0)</f>
        <v>14.1339393987664</v>
      </c>
      <c r="V572" s="202" t="n">
        <f aca="false">E572/U572</f>
        <v>0</v>
      </c>
      <c r="W572" s="202" t="n">
        <f aca="false">F572/$U572</f>
        <v>0</v>
      </c>
      <c r="X572" s="202" t="n">
        <f aca="false">G572/$U572</f>
        <v>0</v>
      </c>
      <c r="Y572" s="202" t="n">
        <f aca="false">H572/$U572</f>
        <v>0</v>
      </c>
      <c r="Z572" s="202" t="n">
        <f aca="false">I572/$U572</f>
        <v>0</v>
      </c>
      <c r="AA572" s="202" t="n">
        <f aca="false">J572/$U572</f>
        <v>0</v>
      </c>
      <c r="AB572" s="199" t="n">
        <f aca="false">SUM(V572:AA572)</f>
        <v>0</v>
      </c>
      <c r="AC572" s="202" t="n">
        <f aca="false">L572/$U572</f>
        <v>0</v>
      </c>
    </row>
    <row r="573" customFormat="false" ht="20" hidden="false" customHeight="false" outlineLevel="0" collapsed="false">
      <c r="A573" s="195" t="s">
        <v>216</v>
      </c>
      <c r="B573" s="116" t="s">
        <v>142</v>
      </c>
      <c r="C573" s="196" t="s">
        <v>391</v>
      </c>
      <c r="D573" s="222" t="s">
        <v>392</v>
      </c>
      <c r="E573" s="377" t="n">
        <v>0</v>
      </c>
      <c r="F573" s="377" t="n">
        <v>0</v>
      </c>
      <c r="G573" s="377" t="n">
        <v>0</v>
      </c>
      <c r="H573" s="377" t="n">
        <v>0</v>
      </c>
      <c r="I573" s="377" t="n">
        <v>33300</v>
      </c>
      <c r="J573" s="377" t="n">
        <v>0</v>
      </c>
      <c r="K573" s="199" t="n">
        <f aca="false">SUM(E573:J573)</f>
        <v>33300</v>
      </c>
      <c r="L573" s="378" t="n">
        <v>71043774</v>
      </c>
      <c r="M573" s="305" t="n">
        <f aca="false">K573*$O$15/1000</f>
        <v>167.30475</v>
      </c>
      <c r="U573" s="226" t="n">
        <f aca="false">VLOOKUP(D573,DVactu!$A$2:$D$198,4,0)</f>
        <v>12.1183874321681</v>
      </c>
      <c r="V573" s="202" t="n">
        <f aca="false">E573/U573</f>
        <v>0</v>
      </c>
      <c r="W573" s="202" t="n">
        <f aca="false">F573/$U573</f>
        <v>0</v>
      </c>
      <c r="X573" s="202" t="n">
        <f aca="false">G573/$U573</f>
        <v>0</v>
      </c>
      <c r="Y573" s="202" t="n">
        <f aca="false">H573/$U573</f>
        <v>0</v>
      </c>
      <c r="Z573" s="202" t="n">
        <f aca="false">I573/$U573</f>
        <v>2747.89035970294</v>
      </c>
      <c r="AA573" s="202" t="n">
        <f aca="false">J573/$U573</f>
        <v>0</v>
      </c>
      <c r="AB573" s="199" t="n">
        <f aca="false">SUM(V573:AA573)</f>
        <v>2747.89035970294</v>
      </c>
      <c r="AC573" s="202" t="n">
        <f aca="false">L573/$U573</f>
        <v>5862477.52827371</v>
      </c>
    </row>
    <row r="574" customFormat="false" ht="13" hidden="false" customHeight="false" outlineLevel="0" collapsed="false">
      <c r="A574" s="195" t="s">
        <v>216</v>
      </c>
      <c r="B574" s="116" t="s">
        <v>142</v>
      </c>
      <c r="C574" s="196" t="s">
        <v>393</v>
      </c>
      <c r="D574" s="222" t="s">
        <v>394</v>
      </c>
      <c r="E574" s="377" t="n">
        <v>0</v>
      </c>
      <c r="F574" s="377" t="n">
        <v>0</v>
      </c>
      <c r="G574" s="377" t="n">
        <v>0</v>
      </c>
      <c r="H574" s="377" t="n">
        <v>0</v>
      </c>
      <c r="I574" s="377" t="n">
        <v>0</v>
      </c>
      <c r="J574" s="377" t="n">
        <v>0</v>
      </c>
      <c r="K574" s="199" t="n">
        <f aca="false">SUM(E574:J574)</f>
        <v>0</v>
      </c>
      <c r="L574" s="378" t="n">
        <v>0</v>
      </c>
      <c r="U574" s="226" t="n">
        <f aca="false">VLOOKUP(D574,DVactu!$A$2:$D$198,4,0)</f>
        <v>12.652295607854</v>
      </c>
      <c r="V574" s="202" t="n">
        <f aca="false">E574/U574</f>
        <v>0</v>
      </c>
      <c r="W574" s="202" t="n">
        <f aca="false">F574/$U574</f>
        <v>0</v>
      </c>
      <c r="X574" s="202" t="n">
        <f aca="false">G574/$U574</f>
        <v>0</v>
      </c>
      <c r="Y574" s="202" t="n">
        <f aca="false">H574/$U574</f>
        <v>0</v>
      </c>
      <c r="Z574" s="202" t="n">
        <f aca="false">I574/$U574</f>
        <v>0</v>
      </c>
      <c r="AA574" s="202" t="n">
        <f aca="false">J574/$U574</f>
        <v>0</v>
      </c>
      <c r="AB574" s="199" t="n">
        <f aca="false">SUM(V574:AA574)</f>
        <v>0</v>
      </c>
      <c r="AC574" s="202" t="n">
        <f aca="false">L574/$U574</f>
        <v>0</v>
      </c>
    </row>
    <row r="575" customFormat="false" ht="25.55" hidden="false" customHeight="true" outlineLevel="0" collapsed="false">
      <c r="C575" s="196"/>
      <c r="D575" s="306" t="s">
        <v>110</v>
      </c>
      <c r="E575" s="307" t="n">
        <f aca="false">SUM(E564:E574)</f>
        <v>2591200</v>
      </c>
      <c r="F575" s="307" t="n">
        <f aca="false">SUM(F564:F574)</f>
        <v>104526040</v>
      </c>
      <c r="G575" s="307" t="n">
        <f aca="false">SUM(G564:G574)</f>
        <v>3285400</v>
      </c>
      <c r="H575" s="307" t="n">
        <f aca="false">SUM(H564:H574)</f>
        <v>10652254</v>
      </c>
      <c r="I575" s="307" t="n">
        <f aca="false">SUM(I564:I574)</f>
        <v>8200100</v>
      </c>
      <c r="J575" s="307" t="n">
        <f aca="false">SUM(J564:J574)</f>
        <v>11833454</v>
      </c>
      <c r="K575" s="308" t="n">
        <f aca="false">SUM(E575:J575)</f>
        <v>141088448</v>
      </c>
      <c r="L575" s="307" t="n">
        <f aca="false">SUM(L564:L574)</f>
        <v>2658796300</v>
      </c>
      <c r="M575" s="305" t="n">
        <f aca="false">K575*$O$15/1000</f>
        <v>708851.877493333</v>
      </c>
      <c r="N575" s="305" t="n">
        <f aca="false">L575*$O$15/1000</f>
        <v>13358235.7439167</v>
      </c>
      <c r="U575" s="306" t="s">
        <v>110</v>
      </c>
      <c r="V575" s="307" t="n">
        <f aca="false">SUM(V564:V574)</f>
        <v>169110.41210726</v>
      </c>
      <c r="W575" s="307" t="n">
        <f aca="false">SUM(W564:W574)</f>
        <v>8078787.5236279</v>
      </c>
      <c r="X575" s="307" t="n">
        <f aca="false">SUM(X564:X574)</f>
        <v>245248.747100721</v>
      </c>
      <c r="Y575" s="307" t="n">
        <f aca="false">SUM(Y564:Y574)</f>
        <v>793524.739977748</v>
      </c>
      <c r="Z575" s="307" t="n">
        <f aca="false">SUM(Z564:Z574)</f>
        <v>584176.129981117</v>
      </c>
      <c r="AA575" s="307" t="n">
        <f aca="false">SUM(AA564:AA574)</f>
        <v>741424.426572095</v>
      </c>
      <c r="AB575" s="308" t="n">
        <f aca="false">SUM(V575:AA575)</f>
        <v>10612271.9793668</v>
      </c>
      <c r="AC575" s="307" t="n">
        <f aca="false">SUM(AC564:AC574)</f>
        <v>204335084.181338</v>
      </c>
      <c r="AD575" s="309" t="s">
        <v>100</v>
      </c>
    </row>
    <row r="576" customFormat="false" ht="37.05" hidden="false" customHeight="true" outlineLevel="0" collapsed="false"/>
    <row r="577" customFormat="false" ht="23.8" hidden="false" customHeight="true" outlineLevel="0" collapsed="false">
      <c r="A577" s="302" t="s">
        <v>1116</v>
      </c>
      <c r="B577" s="302"/>
      <c r="C577" s="302"/>
      <c r="D577" s="302"/>
      <c r="E577" s="302"/>
      <c r="F577" s="302"/>
    </row>
    <row r="578" customFormat="false" ht="42.35" hidden="false" customHeight="true" outlineLevel="0" collapsed="false">
      <c r="A578" s="310"/>
      <c r="D578" s="118"/>
      <c r="E578" s="52" t="s">
        <v>59</v>
      </c>
      <c r="F578" s="52" t="s">
        <v>60</v>
      </c>
      <c r="G578" s="52" t="s">
        <v>61</v>
      </c>
      <c r="H578" s="52" t="s">
        <v>62</v>
      </c>
      <c r="I578" s="52" t="s">
        <v>63</v>
      </c>
      <c r="J578" s="52" t="s">
        <v>64</v>
      </c>
      <c r="K578" s="52" t="s">
        <v>65</v>
      </c>
      <c r="L578" s="52" t="s">
        <v>67</v>
      </c>
      <c r="M578" s="119" t="s">
        <v>90</v>
      </c>
      <c r="N578" s="119" t="s">
        <v>91</v>
      </c>
    </row>
    <row r="579" customFormat="false" ht="23.8" hidden="false" customHeight="true" outlineLevel="0" collapsed="false">
      <c r="A579" s="310"/>
      <c r="D579" s="311" t="s">
        <v>66</v>
      </c>
      <c r="E579" s="312" t="n">
        <f aca="false">E581/$L$581</f>
        <v>0</v>
      </c>
      <c r="F579" s="312" t="n">
        <f aca="false">F581/$L$581</f>
        <v>0</v>
      </c>
      <c r="G579" s="312" t="n">
        <f aca="false">G581/$L$581</f>
        <v>2.04693506752192E-005</v>
      </c>
      <c r="H579" s="312" t="n">
        <f aca="false">H581/$L$581</f>
        <v>0.00111363856855953</v>
      </c>
      <c r="I579" s="312" t="n">
        <f aca="false">I581/$L$581</f>
        <v>0</v>
      </c>
      <c r="J579" s="312" t="n">
        <f aca="false">J581/$L$581</f>
        <v>9.66838425955021E-006</v>
      </c>
      <c r="K579" s="109" t="n">
        <f aca="false">K581/$L$581</f>
        <v>0.0011437763034943</v>
      </c>
      <c r="L579" s="52"/>
    </row>
    <row r="580" customFormat="false" ht="23.8" hidden="false" customHeight="true" outlineLevel="0" collapsed="false">
      <c r="A580" s="310"/>
      <c r="D580" s="313" t="s">
        <v>75</v>
      </c>
      <c r="E580" s="109" t="n">
        <f aca="false">E581/$K$581</f>
        <v>0</v>
      </c>
      <c r="F580" s="109" t="n">
        <f aca="false">F581/$K$581</f>
        <v>0</v>
      </c>
      <c r="G580" s="109" t="n">
        <f aca="false">G581/$K$581</f>
        <v>0.0178962884723912</v>
      </c>
      <c r="H580" s="109" t="n">
        <f aca="false">H581/$K$581</f>
        <v>0.973650673787613</v>
      </c>
      <c r="I580" s="109" t="n">
        <f aca="false">I581/$K$581</f>
        <v>0</v>
      </c>
      <c r="J580" s="109" t="n">
        <f aca="false">J581/$K$581</f>
        <v>0.00845303773999583</v>
      </c>
      <c r="K580" s="109" t="n">
        <f aca="false">K581/$K$581</f>
        <v>1</v>
      </c>
      <c r="L580" s="52"/>
    </row>
    <row r="581" customFormat="false" ht="23.8" hidden="false" customHeight="true" outlineLevel="0" collapsed="false">
      <c r="A581" s="310"/>
      <c r="D581" s="314" t="s">
        <v>86</v>
      </c>
      <c r="E581" s="307" t="n">
        <f aca="false">SUM(E582:E589)</f>
        <v>0</v>
      </c>
      <c r="F581" s="307" t="n">
        <f aca="false">SUM(F582:F589)</f>
        <v>0</v>
      </c>
      <c r="G581" s="307" t="n">
        <f aca="false">SUM(G582:G589)</f>
        <v>222300</v>
      </c>
      <c r="H581" s="307" t="n">
        <f aca="false">SUM(H582:H589)</f>
        <v>12094270</v>
      </c>
      <c r="I581" s="307" t="n">
        <f aca="false">SUM(I582:I589)</f>
        <v>0</v>
      </c>
      <c r="J581" s="307" t="n">
        <f aca="false">SUM(J582:J589)</f>
        <v>105000</v>
      </c>
      <c r="K581" s="308" t="n">
        <f aca="false">SUM(K582:K589)</f>
        <v>12421570</v>
      </c>
      <c r="L581" s="315" t="n">
        <f aca="false">SUM(L582:L589)</f>
        <v>10860139314</v>
      </c>
      <c r="M581" s="316" t="n">
        <f aca="false">K581*$O$15/1000</f>
        <v>62408.0379416667</v>
      </c>
      <c r="N581" s="317" t="n">
        <f aca="false">L581*$O$15/1000</f>
        <v>54563149.936755</v>
      </c>
    </row>
    <row r="582" customFormat="false" ht="14.65" hidden="false" customHeight="false" outlineLevel="0" collapsed="false">
      <c r="D582" s="318" t="s">
        <v>1117</v>
      </c>
      <c r="E582" s="198" t="n">
        <v>0</v>
      </c>
      <c r="F582" s="198" t="n">
        <v>0</v>
      </c>
      <c r="G582" s="198" t="n">
        <v>0</v>
      </c>
      <c r="H582" s="198" t="n">
        <v>0</v>
      </c>
      <c r="I582" s="198" t="n">
        <v>0</v>
      </c>
      <c r="J582" s="198" t="n">
        <v>0</v>
      </c>
      <c r="K582" s="199" t="n">
        <f aca="false">SUM(E582:J582)</f>
        <v>0</v>
      </c>
      <c r="L582" s="198" t="n">
        <v>0</v>
      </c>
      <c r="N582" s="319"/>
    </row>
    <row r="583" customFormat="false" ht="14.65" hidden="false" customHeight="false" outlineLevel="0" collapsed="false">
      <c r="D583" s="318" t="s">
        <v>1118</v>
      </c>
      <c r="E583" s="198" t="n">
        <v>0</v>
      </c>
      <c r="F583" s="198" t="n">
        <v>0</v>
      </c>
      <c r="G583" s="198" t="n">
        <v>222300</v>
      </c>
      <c r="H583" s="198" t="n">
        <v>1029300</v>
      </c>
      <c r="I583" s="198" t="n">
        <v>0</v>
      </c>
      <c r="J583" s="198" t="n">
        <v>105000</v>
      </c>
      <c r="K583" s="199" t="n">
        <f aca="false">SUM(E583:J583)</f>
        <v>1356600</v>
      </c>
      <c r="L583" s="198" t="n">
        <v>301917507</v>
      </c>
      <c r="M583" s="316" t="n">
        <f aca="false">K583*$O$15/1000</f>
        <v>6815.7845</v>
      </c>
      <c r="N583" s="317" t="n">
        <f aca="false">L583*$O$15/1000</f>
        <v>1516883.8747525</v>
      </c>
    </row>
    <row r="584" customFormat="false" ht="14.65" hidden="false" customHeight="false" outlineLevel="0" collapsed="false">
      <c r="D584" s="318" t="s">
        <v>1119</v>
      </c>
      <c r="E584" s="198" t="n">
        <v>0</v>
      </c>
      <c r="F584" s="198" t="n">
        <v>0</v>
      </c>
      <c r="G584" s="198" t="n">
        <v>0</v>
      </c>
      <c r="H584" s="198" t="n">
        <v>0</v>
      </c>
      <c r="I584" s="198" t="n">
        <v>0</v>
      </c>
      <c r="J584" s="198" t="n">
        <v>0</v>
      </c>
      <c r="K584" s="199" t="n">
        <f aca="false">SUM(E584:J584)</f>
        <v>0</v>
      </c>
      <c r="L584" s="198" t="n">
        <v>203044746</v>
      </c>
      <c r="N584" s="319"/>
    </row>
    <row r="585" customFormat="false" ht="14.65" hidden="false" customHeight="false" outlineLevel="0" collapsed="false">
      <c r="D585" s="318" t="s">
        <v>1120</v>
      </c>
      <c r="E585" s="198" t="n">
        <v>0</v>
      </c>
      <c r="F585" s="198" t="n">
        <v>0</v>
      </c>
      <c r="G585" s="198" t="n">
        <v>0</v>
      </c>
      <c r="H585" s="198" t="n">
        <v>0</v>
      </c>
      <c r="I585" s="198" t="n">
        <v>0</v>
      </c>
      <c r="J585" s="198" t="n">
        <v>0</v>
      </c>
      <c r="K585" s="199" t="n">
        <f aca="false">SUM(E585:J585)</f>
        <v>0</v>
      </c>
      <c r="L585" s="198" t="n">
        <v>410949841</v>
      </c>
      <c r="N585" s="319"/>
    </row>
    <row r="586" customFormat="false" ht="14.65" hidden="false" customHeight="false" outlineLevel="0" collapsed="false">
      <c r="D586" s="318" t="s">
        <v>1121</v>
      </c>
      <c r="E586" s="198" t="n">
        <v>0</v>
      </c>
      <c r="F586" s="198" t="n">
        <v>0</v>
      </c>
      <c r="G586" s="198" t="n">
        <v>0</v>
      </c>
      <c r="H586" s="198" t="n">
        <v>0</v>
      </c>
      <c r="I586" s="198" t="n">
        <v>0</v>
      </c>
      <c r="J586" s="198" t="n">
        <v>0</v>
      </c>
      <c r="K586" s="199" t="n">
        <f aca="false">SUM(E586:J586)</f>
        <v>0</v>
      </c>
      <c r="L586" s="198" t="n">
        <v>0</v>
      </c>
      <c r="N586" s="319"/>
    </row>
    <row r="587" customFormat="false" ht="14.65" hidden="false" customHeight="false" outlineLevel="0" collapsed="false">
      <c r="D587" s="318" t="s">
        <v>1122</v>
      </c>
      <c r="E587" s="198" t="n">
        <v>0</v>
      </c>
      <c r="F587" s="198" t="n">
        <v>0</v>
      </c>
      <c r="G587" s="198" t="n">
        <v>0</v>
      </c>
      <c r="H587" s="198" t="n">
        <v>0</v>
      </c>
      <c r="I587" s="198" t="n">
        <v>0</v>
      </c>
      <c r="J587" s="198" t="n">
        <v>0</v>
      </c>
      <c r="K587" s="199" t="n">
        <f aca="false">SUM(E587:J587)</f>
        <v>0</v>
      </c>
      <c r="L587" s="198" t="n">
        <v>0</v>
      </c>
      <c r="N587" s="319"/>
    </row>
    <row r="588" customFormat="false" ht="14.65" hidden="false" customHeight="false" outlineLevel="0" collapsed="false">
      <c r="D588" s="318" t="s">
        <v>1123</v>
      </c>
      <c r="E588" s="198" t="n">
        <v>0</v>
      </c>
      <c r="F588" s="198" t="n">
        <v>0</v>
      </c>
      <c r="G588" s="198" t="n">
        <v>0</v>
      </c>
      <c r="H588" s="198" t="n">
        <v>0</v>
      </c>
      <c r="I588" s="198" t="n">
        <v>0</v>
      </c>
      <c r="J588" s="198" t="n">
        <v>0</v>
      </c>
      <c r="K588" s="199" t="n">
        <f aca="false">SUM(E588:J588)</f>
        <v>0</v>
      </c>
      <c r="L588" s="198" t="n">
        <v>9898162200</v>
      </c>
      <c r="N588" s="319"/>
    </row>
    <row r="589" customFormat="false" ht="14.65" hidden="false" customHeight="false" outlineLevel="0" collapsed="false">
      <c r="D589" s="318" t="s">
        <v>1124</v>
      </c>
      <c r="E589" s="198" t="n">
        <v>0</v>
      </c>
      <c r="F589" s="198" t="n">
        <v>0</v>
      </c>
      <c r="G589" s="198" t="n">
        <v>0</v>
      </c>
      <c r="H589" s="198" t="n">
        <v>11064970</v>
      </c>
      <c r="I589" s="198" t="n">
        <v>0</v>
      </c>
      <c r="J589" s="198" t="n">
        <v>0</v>
      </c>
      <c r="K589" s="199" t="n">
        <f aca="false">SUM(E589:J589)</f>
        <v>11064970</v>
      </c>
      <c r="L589" s="198" t="n">
        <v>46065020</v>
      </c>
      <c r="M589" s="316" t="n">
        <f aca="false">K589*$O$15/1000</f>
        <v>55592.2534416667</v>
      </c>
      <c r="N589" s="317" t="n">
        <f aca="false">L589*$O$15/1000</f>
        <v>231438.337983333</v>
      </c>
    </row>
    <row r="590" customFormat="false" ht="36.15" hidden="false" customHeight="true" outlineLevel="0" collapsed="false">
      <c r="N590" s="319"/>
    </row>
    <row r="591" customFormat="false" ht="39.75" hidden="false" customHeight="true" outlineLevel="0" collapsed="false">
      <c r="A591" s="302" t="s">
        <v>1125</v>
      </c>
      <c r="B591" s="379"/>
      <c r="C591" s="379"/>
      <c r="D591" s="379"/>
      <c r="E591" s="379"/>
      <c r="F591" s="379"/>
      <c r="G591" s="379"/>
    </row>
    <row r="592" customFormat="false" ht="46.75" hidden="false" customHeight="true" outlineLevel="0" collapsed="false">
      <c r="D592" s="118"/>
      <c r="E592" s="52" t="s">
        <v>59</v>
      </c>
      <c r="F592" s="52" t="s">
        <v>60</v>
      </c>
      <c r="G592" s="52" t="s">
        <v>61</v>
      </c>
      <c r="H592" s="52" t="s">
        <v>62</v>
      </c>
      <c r="I592" s="52" t="s">
        <v>63</v>
      </c>
      <c r="J592" s="52" t="s">
        <v>64</v>
      </c>
      <c r="K592" s="52" t="s">
        <v>65</v>
      </c>
      <c r="L592" s="52" t="s">
        <v>67</v>
      </c>
      <c r="M592" s="119" t="s">
        <v>1126</v>
      </c>
      <c r="N592" s="119" t="s">
        <v>1127</v>
      </c>
    </row>
    <row r="593" customFormat="false" ht="14.15" hidden="false" customHeight="true" outlineLevel="0" collapsed="false">
      <c r="D593" s="311" t="s">
        <v>66</v>
      </c>
      <c r="E593" s="109" t="n">
        <f aca="false">E595/$L$595</f>
        <v>0.00163899074913642</v>
      </c>
      <c r="F593" s="109" t="n">
        <f aca="false">F595/$L$595</f>
        <v>0.0271617460771852</v>
      </c>
      <c r="G593" s="109" t="n">
        <f aca="false">G595/$L$595</f>
        <v>0.00463229807230117</v>
      </c>
      <c r="H593" s="109" t="n">
        <f aca="false">H595/$L$595</f>
        <v>0</v>
      </c>
      <c r="I593" s="109" t="n">
        <f aca="false">I595/$L$595</f>
        <v>0</v>
      </c>
      <c r="J593" s="109" t="n">
        <f aca="false">J595/$L$595</f>
        <v>0.0220875779225003</v>
      </c>
      <c r="K593" s="109" t="n">
        <f aca="false">K595/$L$595</f>
        <v>0.0555206128211231</v>
      </c>
      <c r="L593" s="52"/>
      <c r="M593" s="119"/>
      <c r="N593" s="119"/>
    </row>
    <row r="594" customFormat="false" ht="14.15" hidden="false" customHeight="true" outlineLevel="0" collapsed="false">
      <c r="D594" s="313" t="s">
        <v>75</v>
      </c>
      <c r="E594" s="109" t="n">
        <f aca="false">E595/$K$595</f>
        <v>0.0295204009079825</v>
      </c>
      <c r="F594" s="109" t="n">
        <f aca="false">F595/$K$595</f>
        <v>0.489219133165824</v>
      </c>
      <c r="G594" s="109" t="n">
        <f aca="false">G595/$K$595</f>
        <v>0.0834338426203175</v>
      </c>
      <c r="H594" s="109" t="n">
        <f aca="false">H595/$K$595</f>
        <v>0</v>
      </c>
      <c r="I594" s="109" t="n">
        <f aca="false">I595/$K$595</f>
        <v>0</v>
      </c>
      <c r="J594" s="109" t="n">
        <f aca="false">J595/$K$595</f>
        <v>0.397826623305876</v>
      </c>
      <c r="K594" s="109" t="n">
        <f aca="false">K595/$K$595</f>
        <v>1</v>
      </c>
      <c r="L594" s="52"/>
      <c r="M594" s="119"/>
      <c r="N594" s="119"/>
    </row>
    <row r="595" customFormat="false" ht="20.25" hidden="false" customHeight="true" outlineLevel="0" collapsed="false">
      <c r="D595" s="320" t="s">
        <v>86</v>
      </c>
      <c r="E595" s="101" t="n">
        <f aca="false">SUM(E597:E601)</f>
        <v>17906784.62</v>
      </c>
      <c r="F595" s="101" t="n">
        <f aca="false">SUM(F597:F601)</f>
        <v>296755510.77</v>
      </c>
      <c r="G595" s="101" t="n">
        <f aca="false">SUM(G597:G601)</f>
        <v>50610147.69</v>
      </c>
      <c r="H595" s="101" t="n">
        <f aca="false">SUM(H597:H601)</f>
        <v>0</v>
      </c>
      <c r="I595" s="101" t="n">
        <f aca="false">SUM(I597:I601)</f>
        <v>0</v>
      </c>
      <c r="J595" s="101" t="n">
        <f aca="false">SUM(J597:J601)</f>
        <v>241317713.87</v>
      </c>
      <c r="K595" s="127" t="n">
        <f aca="false">SUM(K603:K681)</f>
        <v>606590156.95</v>
      </c>
      <c r="L595" s="100" t="n">
        <f aca="false">SUM(L603:L681)</f>
        <v>10925494624.93</v>
      </c>
      <c r="M595" s="124"/>
      <c r="N595" s="120"/>
    </row>
    <row r="596" customFormat="false" ht="17.55" hidden="false" customHeight="true" outlineLevel="0" collapsed="false">
      <c r="D596" s="321" t="s">
        <v>87</v>
      </c>
      <c r="E596" s="322" t="n">
        <f aca="false">E595*5/1000</f>
        <v>89533.9231</v>
      </c>
      <c r="F596" s="322" t="n">
        <f aca="false">F595*5/1000</f>
        <v>1483777.55385</v>
      </c>
      <c r="G596" s="322" t="n">
        <f aca="false">G595*5/1000</f>
        <v>253050.73845</v>
      </c>
      <c r="H596" s="322" t="n">
        <f aca="false">H595*5/1000</f>
        <v>0</v>
      </c>
      <c r="I596" s="322" t="n">
        <f aca="false">I595*5/1000</f>
        <v>0</v>
      </c>
      <c r="J596" s="322" t="n">
        <f aca="false">J595*5/1000</f>
        <v>1206588.56935</v>
      </c>
      <c r="K596" s="107" t="n">
        <f aca="false">K595*5/1000</f>
        <v>3032950.78475</v>
      </c>
      <c r="L596" s="322" t="n">
        <f aca="false">L595*5/1000</f>
        <v>54627473.12465</v>
      </c>
      <c r="M596" s="323" t="n">
        <f aca="false">SUM(M597:M601)</f>
        <v>1988183.0100875</v>
      </c>
      <c r="N596" s="324" t="n">
        <f aca="false">SUM(N597:N601)</f>
        <v>40017562.2721375</v>
      </c>
    </row>
    <row r="597" customFormat="false" ht="14.15" hidden="false" customHeight="true" outlineLevel="0" collapsed="false">
      <c r="D597" s="325" t="s">
        <v>1128</v>
      </c>
      <c r="E597" s="184" t="n">
        <f aca="false">SUM(E603:E604)</f>
        <v>0</v>
      </c>
      <c r="F597" s="184" t="n">
        <f aca="false">SUM(F603:F604)</f>
        <v>0</v>
      </c>
      <c r="G597" s="184" t="n">
        <f aca="false">SUM(G603:G604)</f>
        <v>0</v>
      </c>
      <c r="H597" s="184" t="n">
        <f aca="false">SUM(H603:H604)</f>
        <v>0</v>
      </c>
      <c r="I597" s="184" t="n">
        <f aca="false">SUM(I603:I604)</f>
        <v>0</v>
      </c>
      <c r="J597" s="184" t="n">
        <f aca="false">SUM(J603:J604)</f>
        <v>0</v>
      </c>
      <c r="K597" s="185" t="n">
        <f aca="false">SUM(K603:K604)</f>
        <v>0</v>
      </c>
      <c r="L597" s="184" t="n">
        <f aca="false">SUM(L603:L604)</f>
        <v>250000000</v>
      </c>
      <c r="M597" s="107" t="n">
        <f aca="false">K597*5/1000</f>
        <v>0</v>
      </c>
      <c r="N597" s="322" t="n">
        <f aca="false">L597*5/1000</f>
        <v>1250000</v>
      </c>
    </row>
    <row r="598" customFormat="false" ht="14.15" hidden="false" customHeight="true" outlineLevel="0" collapsed="false">
      <c r="D598" s="325" t="s">
        <v>1129</v>
      </c>
      <c r="E598" s="184" t="n">
        <f aca="false">SUM(E605:E616)</f>
        <v>0</v>
      </c>
      <c r="F598" s="184" t="n">
        <f aca="false">SUM(F605:F616)</f>
        <v>0</v>
      </c>
      <c r="G598" s="184" t="n">
        <f aca="false">SUM(G605:G616)</f>
        <v>0</v>
      </c>
      <c r="H598" s="184" t="n">
        <f aca="false">SUM(H605:H616)</f>
        <v>0</v>
      </c>
      <c r="I598" s="184" t="n">
        <f aca="false">SUM(I605:I616)</f>
        <v>0</v>
      </c>
      <c r="J598" s="184" t="n">
        <f aca="false">SUM(J605:J616)</f>
        <v>0</v>
      </c>
      <c r="K598" s="185" t="n">
        <f aca="false">SUM(K605:K616)</f>
        <v>0</v>
      </c>
      <c r="L598" s="184" t="n">
        <f aca="false">SUM(L605:L616)</f>
        <v>526413350</v>
      </c>
      <c r="M598" s="107" t="n">
        <f aca="false">K598*5/1000</f>
        <v>0</v>
      </c>
      <c r="N598" s="322" t="n">
        <f aca="false">L598*5/1000</f>
        <v>2632066.75</v>
      </c>
    </row>
    <row r="599" customFormat="false" ht="14.15" hidden="false" customHeight="true" outlineLevel="0" collapsed="false">
      <c r="D599" s="325" t="s">
        <v>1130</v>
      </c>
      <c r="E599" s="202" t="n">
        <f aca="false">SUM(E617:E638)</f>
        <v>0</v>
      </c>
      <c r="F599" s="202" t="n">
        <f aca="false">SUM(F617:F638)</f>
        <v>0</v>
      </c>
      <c r="G599" s="202" t="n">
        <f aca="false">SUM(G617:G638)</f>
        <v>9580000</v>
      </c>
      <c r="H599" s="202" t="n">
        <f aca="false">SUM(H617:H638)</f>
        <v>0</v>
      </c>
      <c r="I599" s="202" t="n">
        <f aca="false">SUM(I617:I638)</f>
        <v>0</v>
      </c>
      <c r="J599" s="202" t="n">
        <f aca="false">SUM(J617:J638)</f>
        <v>0</v>
      </c>
      <c r="K599" s="199" t="n">
        <f aca="false">SUM(K617:K638)</f>
        <v>9580000</v>
      </c>
      <c r="L599" s="202" t="n">
        <f aca="false">SUM(L617:L638)</f>
        <v>1800560787.78</v>
      </c>
      <c r="M599" s="107" t="n">
        <f aca="false">K599*5/1000</f>
        <v>47900</v>
      </c>
      <c r="N599" s="322" t="n">
        <f aca="false">L599*5/1000</f>
        <v>9002803.9389</v>
      </c>
    </row>
    <row r="600" customFormat="false" ht="14.15" hidden="false" customHeight="true" outlineLevel="0" collapsed="false">
      <c r="D600" s="325" t="s">
        <v>1131</v>
      </c>
      <c r="E600" s="184" t="n">
        <f aca="false">SUM(E639:E665)</f>
        <v>17906784.62</v>
      </c>
      <c r="F600" s="184" t="n">
        <f aca="false">SUM(F639:F665)</f>
        <v>296755510.77</v>
      </c>
      <c r="G600" s="184" t="n">
        <f aca="false">SUM(G639:G665)</f>
        <v>41030147.69</v>
      </c>
      <c r="H600" s="184" t="n">
        <f aca="false">SUM(H639:H665)</f>
        <v>0</v>
      </c>
      <c r="I600" s="184" t="n">
        <f aca="false">SUM(I639:I665)</f>
        <v>0</v>
      </c>
      <c r="J600" s="184" t="n">
        <f aca="false">SUM(J639:J665)</f>
        <v>241317713.87</v>
      </c>
      <c r="K600" s="185" t="n">
        <f aca="false">SUM(K639:K665)</f>
        <v>597010156.95</v>
      </c>
      <c r="L600" s="184" t="n">
        <f aca="false">SUM(L639:L665)</f>
        <v>8348520487.15</v>
      </c>
      <c r="M600" s="107" t="n">
        <f aca="false">K600*3.25/1000</f>
        <v>1940283.0100875</v>
      </c>
      <c r="N600" s="322" t="n">
        <f aca="false">L600*3.25/1000</f>
        <v>27132691.5832375</v>
      </c>
    </row>
    <row r="601" customFormat="false" ht="14.15" hidden="false" customHeight="true" outlineLevel="0" collapsed="false">
      <c r="D601" s="325" t="s">
        <v>1132</v>
      </c>
      <c r="E601" s="184" t="n">
        <f aca="false">SUM(E666:E681)</f>
        <v>0</v>
      </c>
      <c r="F601" s="184" t="n">
        <f aca="false">SUM(F666:F681)</f>
        <v>0</v>
      </c>
      <c r="G601" s="184" t="n">
        <f aca="false">SUM(G666:G681)</f>
        <v>0</v>
      </c>
      <c r="H601" s="184" t="n">
        <f aca="false">SUM(H666:H681)</f>
        <v>0</v>
      </c>
      <c r="I601" s="184" t="n">
        <f aca="false">SUM(I666:I681)</f>
        <v>0</v>
      </c>
      <c r="J601" s="184" t="n">
        <f aca="false">SUM(J666:J681)</f>
        <v>0</v>
      </c>
      <c r="K601" s="185" t="n">
        <f aca="false">SUM(K666:K681)</f>
        <v>0</v>
      </c>
      <c r="L601" s="184" t="n">
        <f aca="false">SUM(L666:L681)</f>
        <v>0</v>
      </c>
      <c r="M601" s="107" t="n">
        <f aca="false">K601*5/1000</f>
        <v>0</v>
      </c>
      <c r="N601" s="322" t="n">
        <f aca="false">L601*5/1000</f>
        <v>0</v>
      </c>
    </row>
    <row r="602" customFormat="false" ht="34.5" hidden="false" customHeight="true" outlineLevel="0" collapsed="false">
      <c r="A602" s="50" t="s">
        <v>1133</v>
      </c>
      <c r="B602" s="50"/>
      <c r="C602" s="50"/>
      <c r="D602" s="50"/>
      <c r="E602" s="50"/>
      <c r="F602" s="50"/>
      <c r="G602" s="50"/>
      <c r="H602" s="50"/>
      <c r="P602" s="193" t="s">
        <v>93</v>
      </c>
      <c r="Q602" s="194" t="s">
        <v>94</v>
      </c>
      <c r="R602" s="194" t="s">
        <v>93</v>
      </c>
      <c r="S602" s="193" t="s">
        <v>94</v>
      </c>
    </row>
    <row r="603" customFormat="false" ht="14.65" hidden="false" customHeight="false" outlineLevel="0" collapsed="false">
      <c r="C603" s="326" t="s">
        <v>1134</v>
      </c>
      <c r="D603" s="327" t="s">
        <v>1135</v>
      </c>
      <c r="E603" s="198" t="n">
        <v>0</v>
      </c>
      <c r="F603" s="198" t="n">
        <v>0</v>
      </c>
      <c r="G603" s="198" t="n">
        <v>0</v>
      </c>
      <c r="H603" s="198" t="n">
        <v>0</v>
      </c>
      <c r="I603" s="198" t="n">
        <v>0</v>
      </c>
      <c r="J603" s="198" t="n">
        <v>0</v>
      </c>
      <c r="K603" s="328" t="n">
        <f aca="false">SUM(E603:J603)</f>
        <v>0</v>
      </c>
      <c r="L603" s="198" t="n">
        <v>0</v>
      </c>
      <c r="P603" s="200" t="n">
        <f aca="false">K603/$K$20</f>
        <v>0</v>
      </c>
      <c r="Q603" s="201" t="n">
        <f aca="false">RANK(P603,$P$29:$P$77)</f>
        <v>7</v>
      </c>
      <c r="R603" s="200" t="n">
        <f aca="false">L603/$L$20</f>
        <v>0</v>
      </c>
      <c r="S603" s="201" t="n">
        <f aca="false">RANK(R603,$R$29:$R$77)</f>
        <v>18</v>
      </c>
      <c r="AMH603" s="29"/>
      <c r="AMI603" s="29"/>
      <c r="AMJ603" s="29"/>
    </row>
    <row r="604" customFormat="false" ht="14.65" hidden="false" customHeight="false" outlineLevel="0" collapsed="false">
      <c r="D604" s="327" t="s">
        <v>1136</v>
      </c>
      <c r="E604" s="198" t="n">
        <v>0</v>
      </c>
      <c r="F604" s="198" t="n">
        <v>0</v>
      </c>
      <c r="G604" s="198" t="n">
        <v>0</v>
      </c>
      <c r="H604" s="198" t="n">
        <v>0</v>
      </c>
      <c r="I604" s="198" t="n">
        <v>0</v>
      </c>
      <c r="J604" s="198" t="n">
        <v>0</v>
      </c>
      <c r="K604" s="328" t="n">
        <f aca="false">SUM(E604:J604)</f>
        <v>0</v>
      </c>
      <c r="L604" s="198" t="n">
        <v>250000000</v>
      </c>
      <c r="AMH604" s="29"/>
      <c r="AMI604" s="29"/>
      <c r="AMJ604" s="29"/>
    </row>
    <row r="605" customFormat="false" ht="14.65" hidden="false" customHeight="false" outlineLevel="0" collapsed="false">
      <c r="C605" s="326" t="s">
        <v>1137</v>
      </c>
      <c r="D605" s="329" t="s">
        <v>1138</v>
      </c>
      <c r="E605" s="198" t="n">
        <v>0</v>
      </c>
      <c r="F605" s="198" t="n">
        <v>0</v>
      </c>
      <c r="G605" s="198" t="n">
        <v>0</v>
      </c>
      <c r="H605" s="198" t="n">
        <v>0</v>
      </c>
      <c r="I605" s="198" t="n">
        <v>0</v>
      </c>
      <c r="J605" s="198" t="n">
        <v>0</v>
      </c>
      <c r="K605" s="328" t="n">
        <f aca="false">SUM(E605:J605)</f>
        <v>0</v>
      </c>
      <c r="L605" s="198" t="n">
        <v>460703350</v>
      </c>
      <c r="AMH605" s="29"/>
      <c r="AMI605" s="29"/>
      <c r="AMJ605" s="29"/>
    </row>
    <row r="606" customFormat="false" ht="14.65" hidden="false" customHeight="false" outlineLevel="0" collapsed="false">
      <c r="C606" s="330" t="s">
        <v>1139</v>
      </c>
      <c r="D606" s="329" t="s">
        <v>1140</v>
      </c>
      <c r="E606" s="198" t="n">
        <v>0</v>
      </c>
      <c r="F606" s="198" t="n">
        <v>0</v>
      </c>
      <c r="G606" s="198" t="n">
        <v>0</v>
      </c>
      <c r="H606" s="198" t="n">
        <v>0</v>
      </c>
      <c r="I606" s="198" t="n">
        <v>0</v>
      </c>
      <c r="J606" s="198" t="n">
        <v>0</v>
      </c>
      <c r="K606" s="328" t="n">
        <f aca="false">SUM(E606:J606)</f>
        <v>0</v>
      </c>
      <c r="L606" s="198" t="n">
        <v>0</v>
      </c>
      <c r="AMH606" s="29"/>
      <c r="AMI606" s="29"/>
      <c r="AMJ606" s="29"/>
    </row>
    <row r="607" s="29" customFormat="true" ht="14.65" hidden="false" customHeight="false" outlineLevel="0" collapsed="false">
      <c r="A607" s="87"/>
      <c r="C607" s="326" t="s">
        <v>1141</v>
      </c>
      <c r="D607" s="329" t="s">
        <v>1142</v>
      </c>
      <c r="E607" s="198" t="n">
        <v>0</v>
      </c>
      <c r="F607" s="198" t="n">
        <v>0</v>
      </c>
      <c r="G607" s="198" t="n">
        <v>0</v>
      </c>
      <c r="H607" s="198" t="n">
        <v>0</v>
      </c>
      <c r="I607" s="198" t="n">
        <v>0</v>
      </c>
      <c r="J607" s="198" t="n">
        <v>0</v>
      </c>
      <c r="K607" s="328" t="n">
        <f aca="false">SUM(E607:J607)</f>
        <v>0</v>
      </c>
      <c r="L607" s="198" t="n">
        <v>65710000</v>
      </c>
      <c r="M607" s="90"/>
      <c r="U607" s="90"/>
    </row>
    <row r="608" s="29" customFormat="true" ht="14.65" hidden="false" customHeight="false" outlineLevel="0" collapsed="false">
      <c r="A608" s="87"/>
      <c r="C608" s="326" t="s">
        <v>1143</v>
      </c>
      <c r="D608" s="329" t="s">
        <v>1144</v>
      </c>
      <c r="E608" s="198" t="n">
        <v>0</v>
      </c>
      <c r="F608" s="198" t="n">
        <v>0</v>
      </c>
      <c r="G608" s="198" t="n">
        <v>0</v>
      </c>
      <c r="H608" s="198" t="n">
        <v>0</v>
      </c>
      <c r="I608" s="198" t="n">
        <v>0</v>
      </c>
      <c r="J608" s="198" t="n">
        <v>0</v>
      </c>
      <c r="K608" s="328" t="n">
        <f aca="false">SUM(E608:J608)</f>
        <v>0</v>
      </c>
      <c r="L608" s="198" t="n">
        <v>0</v>
      </c>
      <c r="M608" s="90"/>
      <c r="U608" s="90"/>
    </row>
    <row r="609" s="29" customFormat="true" ht="14.65" hidden="false" customHeight="false" outlineLevel="0" collapsed="false">
      <c r="A609" s="87"/>
      <c r="C609" s="326" t="s">
        <v>1145</v>
      </c>
      <c r="D609" s="329" t="s">
        <v>1146</v>
      </c>
      <c r="E609" s="198" t="n">
        <v>0</v>
      </c>
      <c r="F609" s="198" t="n">
        <v>0</v>
      </c>
      <c r="G609" s="198" t="n">
        <v>0</v>
      </c>
      <c r="H609" s="198" t="n">
        <v>0</v>
      </c>
      <c r="I609" s="198" t="n">
        <v>0</v>
      </c>
      <c r="J609" s="198" t="n">
        <v>0</v>
      </c>
      <c r="K609" s="328" t="n">
        <f aca="false">SUM(E609:J609)</f>
        <v>0</v>
      </c>
      <c r="L609" s="198" t="n">
        <v>0</v>
      </c>
      <c r="M609" s="90"/>
      <c r="U609" s="90"/>
    </row>
    <row r="610" s="29" customFormat="true" ht="19.4" hidden="false" customHeight="false" outlineLevel="0" collapsed="false">
      <c r="A610" s="87"/>
      <c r="C610" s="326" t="s">
        <v>1147</v>
      </c>
      <c r="D610" s="329" t="s">
        <v>1148</v>
      </c>
      <c r="E610" s="198" t="n">
        <v>0</v>
      </c>
      <c r="F610" s="198" t="n">
        <v>0</v>
      </c>
      <c r="G610" s="198" t="n">
        <v>0</v>
      </c>
      <c r="H610" s="198" t="n">
        <v>0</v>
      </c>
      <c r="I610" s="198" t="n">
        <v>0</v>
      </c>
      <c r="J610" s="198" t="n">
        <v>0</v>
      </c>
      <c r="K610" s="328" t="n">
        <f aca="false">SUM(E610:J610)</f>
        <v>0</v>
      </c>
      <c r="L610" s="198" t="n">
        <v>0</v>
      </c>
      <c r="M610" s="90"/>
      <c r="U610" s="90"/>
    </row>
    <row r="611" s="29" customFormat="true" ht="14.65" hidden="false" customHeight="false" outlineLevel="0" collapsed="false">
      <c r="A611" s="87"/>
      <c r="C611" s="326" t="s">
        <v>1149</v>
      </c>
      <c r="D611" s="329" t="s">
        <v>1150</v>
      </c>
      <c r="E611" s="198" t="n">
        <v>0</v>
      </c>
      <c r="F611" s="198" t="n">
        <v>0</v>
      </c>
      <c r="G611" s="198" t="n">
        <v>0</v>
      </c>
      <c r="H611" s="198" t="n">
        <v>0</v>
      </c>
      <c r="I611" s="198" t="n">
        <v>0</v>
      </c>
      <c r="J611" s="198" t="n">
        <v>0</v>
      </c>
      <c r="K611" s="328" t="n">
        <f aca="false">SUM(E611:J611)</f>
        <v>0</v>
      </c>
      <c r="L611" s="198" t="n">
        <v>0</v>
      </c>
      <c r="M611" s="90"/>
      <c r="U611" s="90"/>
    </row>
    <row r="612" s="29" customFormat="true" ht="14.65" hidden="false" customHeight="false" outlineLevel="0" collapsed="false">
      <c r="A612" s="87"/>
      <c r="C612" s="326" t="s">
        <v>1151</v>
      </c>
      <c r="D612" s="329" t="s">
        <v>1152</v>
      </c>
      <c r="E612" s="198" t="n">
        <v>0</v>
      </c>
      <c r="F612" s="198" t="n">
        <v>0</v>
      </c>
      <c r="G612" s="198" t="n">
        <v>0</v>
      </c>
      <c r="H612" s="198" t="n">
        <v>0</v>
      </c>
      <c r="I612" s="198" t="n">
        <v>0</v>
      </c>
      <c r="J612" s="198" t="n">
        <v>0</v>
      </c>
      <c r="K612" s="328" t="n">
        <f aca="false">SUM(E612:J612)</f>
        <v>0</v>
      </c>
      <c r="L612" s="198" t="n">
        <v>0</v>
      </c>
      <c r="M612" s="90"/>
      <c r="U612" s="90"/>
    </row>
    <row r="613" s="29" customFormat="true" ht="14.65" hidden="false" customHeight="false" outlineLevel="0" collapsed="false">
      <c r="A613" s="87"/>
      <c r="C613" s="326" t="s">
        <v>1153</v>
      </c>
      <c r="D613" s="329" t="s">
        <v>1154</v>
      </c>
      <c r="E613" s="198" t="n">
        <v>0</v>
      </c>
      <c r="F613" s="198" t="n">
        <v>0</v>
      </c>
      <c r="G613" s="198" t="n">
        <v>0</v>
      </c>
      <c r="H613" s="198" t="n">
        <v>0</v>
      </c>
      <c r="I613" s="198" t="n">
        <v>0</v>
      </c>
      <c r="J613" s="198" t="n">
        <v>0</v>
      </c>
      <c r="K613" s="328" t="n">
        <f aca="false">SUM(E613:J613)</f>
        <v>0</v>
      </c>
      <c r="L613" s="198" t="n">
        <v>0</v>
      </c>
      <c r="M613" s="90"/>
      <c r="U613" s="90"/>
    </row>
    <row r="614" s="29" customFormat="true" ht="14.65" hidden="false" customHeight="false" outlineLevel="0" collapsed="false">
      <c r="A614" s="87"/>
      <c r="C614" s="326" t="s">
        <v>1155</v>
      </c>
      <c r="D614" s="329" t="s">
        <v>1156</v>
      </c>
      <c r="E614" s="198" t="n">
        <v>0</v>
      </c>
      <c r="F614" s="198" t="n">
        <v>0</v>
      </c>
      <c r="G614" s="198" t="n">
        <v>0</v>
      </c>
      <c r="H614" s="198" t="n">
        <v>0</v>
      </c>
      <c r="I614" s="198" t="n">
        <v>0</v>
      </c>
      <c r="J614" s="198" t="n">
        <v>0</v>
      </c>
      <c r="K614" s="328" t="n">
        <f aca="false">SUM(E614:J614)</f>
        <v>0</v>
      </c>
      <c r="L614" s="198" t="n">
        <v>0</v>
      </c>
      <c r="M614" s="90"/>
      <c r="U614" s="90"/>
    </row>
    <row r="615" s="29" customFormat="true" ht="14.65" hidden="false" customHeight="false" outlineLevel="0" collapsed="false">
      <c r="A615" s="87"/>
      <c r="C615" s="326" t="s">
        <v>1157</v>
      </c>
      <c r="D615" s="329" t="s">
        <v>1158</v>
      </c>
      <c r="E615" s="198" t="n">
        <v>0</v>
      </c>
      <c r="F615" s="198" t="n">
        <v>0</v>
      </c>
      <c r="G615" s="198" t="n">
        <v>0</v>
      </c>
      <c r="H615" s="198" t="n">
        <v>0</v>
      </c>
      <c r="I615" s="198" t="n">
        <v>0</v>
      </c>
      <c r="J615" s="198" t="n">
        <v>0</v>
      </c>
      <c r="K615" s="328" t="n">
        <f aca="false">SUM(E615:J615)</f>
        <v>0</v>
      </c>
      <c r="L615" s="198" t="n">
        <v>0</v>
      </c>
      <c r="M615" s="90"/>
      <c r="U615" s="90"/>
    </row>
    <row r="616" s="29" customFormat="true" ht="14.65" hidden="false" customHeight="false" outlineLevel="0" collapsed="false">
      <c r="A616" s="87"/>
      <c r="C616" s="326" t="s">
        <v>1159</v>
      </c>
      <c r="D616" s="329" t="s">
        <v>1160</v>
      </c>
      <c r="E616" s="198" t="n">
        <v>0</v>
      </c>
      <c r="F616" s="198" t="n">
        <v>0</v>
      </c>
      <c r="G616" s="198" t="n">
        <v>0</v>
      </c>
      <c r="H616" s="198" t="n">
        <v>0</v>
      </c>
      <c r="I616" s="198" t="n">
        <v>0</v>
      </c>
      <c r="J616" s="198" t="n">
        <v>0</v>
      </c>
      <c r="K616" s="328" t="n">
        <f aca="false">SUM(E616:J616)</f>
        <v>0</v>
      </c>
      <c r="L616" s="198" t="n">
        <v>0</v>
      </c>
      <c r="M616" s="90"/>
      <c r="U616" s="90"/>
    </row>
    <row r="617" customFormat="false" ht="14.65" hidden="false" customHeight="false" outlineLevel="0" collapsed="false">
      <c r="C617" s="326" t="s">
        <v>1139</v>
      </c>
      <c r="D617" s="327" t="s">
        <v>1161</v>
      </c>
      <c r="E617" s="198" t="n">
        <v>0</v>
      </c>
      <c r="F617" s="198" t="n">
        <v>0</v>
      </c>
      <c r="G617" s="198" t="n">
        <v>0</v>
      </c>
      <c r="H617" s="198" t="n">
        <v>0</v>
      </c>
      <c r="I617" s="198" t="n">
        <v>0</v>
      </c>
      <c r="J617" s="198" t="n">
        <v>0</v>
      </c>
      <c r="K617" s="328" t="n">
        <f aca="false">SUM(E617:J617)</f>
        <v>0</v>
      </c>
      <c r="L617" s="198" t="n">
        <v>0</v>
      </c>
      <c r="AMH617" s="29"/>
      <c r="AMI617" s="29"/>
      <c r="AMJ617" s="29"/>
    </row>
    <row r="618" customFormat="false" ht="14.65" hidden="false" customHeight="false" outlineLevel="0" collapsed="false">
      <c r="C618" s="326" t="s">
        <v>1162</v>
      </c>
      <c r="D618" s="327" t="s">
        <v>1163</v>
      </c>
      <c r="E618" s="198" t="n">
        <v>0</v>
      </c>
      <c r="F618" s="198" t="n">
        <v>0</v>
      </c>
      <c r="G618" s="198" t="n">
        <v>0</v>
      </c>
      <c r="H618" s="198" t="n">
        <v>0</v>
      </c>
      <c r="I618" s="198" t="n">
        <v>0</v>
      </c>
      <c r="J618" s="198" t="n">
        <v>0</v>
      </c>
      <c r="K618" s="328" t="n">
        <f aca="false">SUM(E618:J618)</f>
        <v>0</v>
      </c>
      <c r="L618" s="198" t="n">
        <v>46389459.33</v>
      </c>
      <c r="AMH618" s="29"/>
      <c r="AMI618" s="29"/>
      <c r="AMJ618" s="29"/>
    </row>
    <row r="619" customFormat="false" ht="14.65" hidden="false" customHeight="false" outlineLevel="0" collapsed="false">
      <c r="C619" s="326" t="s">
        <v>1164</v>
      </c>
      <c r="D619" s="327" t="s">
        <v>1165</v>
      </c>
      <c r="E619" s="198" t="n">
        <v>0</v>
      </c>
      <c r="F619" s="198" t="n">
        <v>0</v>
      </c>
      <c r="G619" s="198" t="n">
        <v>0</v>
      </c>
      <c r="H619" s="198" t="n">
        <v>0</v>
      </c>
      <c r="I619" s="198" t="n">
        <v>0</v>
      </c>
      <c r="J619" s="198" t="n">
        <v>0</v>
      </c>
      <c r="K619" s="328" t="n">
        <f aca="false">SUM(E619:J619)</f>
        <v>0</v>
      </c>
      <c r="L619" s="198" t="n">
        <v>0</v>
      </c>
      <c r="AMH619" s="29"/>
      <c r="AMI619" s="29"/>
      <c r="AMJ619" s="29"/>
    </row>
    <row r="620" customFormat="false" ht="14.65" hidden="false" customHeight="false" outlineLevel="0" collapsed="false">
      <c r="C620" s="326" t="s">
        <v>1166</v>
      </c>
      <c r="D620" s="327" t="s">
        <v>1167</v>
      </c>
      <c r="E620" s="198" t="n">
        <v>0</v>
      </c>
      <c r="F620" s="198" t="n">
        <v>0</v>
      </c>
      <c r="G620" s="198" t="n">
        <v>0</v>
      </c>
      <c r="H620" s="198" t="n">
        <v>0</v>
      </c>
      <c r="I620" s="198" t="n">
        <v>0</v>
      </c>
      <c r="J620" s="198" t="n">
        <v>0</v>
      </c>
      <c r="K620" s="328" t="n">
        <f aca="false">SUM(E620:J620)</f>
        <v>0</v>
      </c>
      <c r="L620" s="198" t="n">
        <v>0</v>
      </c>
      <c r="AMH620" s="29"/>
      <c r="AMI620" s="29"/>
      <c r="AMJ620" s="29"/>
    </row>
    <row r="621" customFormat="false" ht="19.4" hidden="false" customHeight="true" outlineLevel="0" collapsed="false">
      <c r="C621" s="326" t="s">
        <v>1168</v>
      </c>
      <c r="D621" s="327" t="s">
        <v>1169</v>
      </c>
      <c r="E621" s="198" t="n">
        <v>0</v>
      </c>
      <c r="F621" s="198" t="n">
        <v>0</v>
      </c>
      <c r="G621" s="198" t="n">
        <v>0</v>
      </c>
      <c r="H621" s="198" t="n">
        <v>0</v>
      </c>
      <c r="I621" s="198" t="n">
        <v>0</v>
      </c>
      <c r="J621" s="198" t="n">
        <v>0</v>
      </c>
      <c r="K621" s="328" t="n">
        <f aca="false">SUM(E621:J621)</f>
        <v>0</v>
      </c>
      <c r="L621" s="198" t="n">
        <v>12777933.33</v>
      </c>
      <c r="AMH621" s="29"/>
      <c r="AMI621" s="29"/>
      <c r="AMJ621" s="29"/>
    </row>
    <row r="622" customFormat="false" ht="20.25" hidden="false" customHeight="true" outlineLevel="0" collapsed="false">
      <c r="C622" s="326" t="s">
        <v>1170</v>
      </c>
      <c r="D622" s="327" t="s">
        <v>1171</v>
      </c>
      <c r="E622" s="198" t="n">
        <v>0</v>
      </c>
      <c r="F622" s="198" t="n">
        <v>0</v>
      </c>
      <c r="G622" s="198" t="n">
        <v>0</v>
      </c>
      <c r="H622" s="198" t="n">
        <v>0</v>
      </c>
      <c r="I622" s="198" t="n">
        <v>0</v>
      </c>
      <c r="J622" s="198" t="n">
        <v>0</v>
      </c>
      <c r="K622" s="328" t="n">
        <f aca="false">SUM(E622:J622)</f>
        <v>0</v>
      </c>
      <c r="L622" s="198" t="n">
        <v>89696568.01</v>
      </c>
      <c r="AMH622" s="29"/>
      <c r="AMI622" s="29"/>
      <c r="AMJ622" s="29"/>
    </row>
    <row r="623" customFormat="false" ht="14.65" hidden="false" customHeight="false" outlineLevel="0" collapsed="false">
      <c r="C623" s="326" t="s">
        <v>1139</v>
      </c>
      <c r="D623" s="327" t="s">
        <v>1172</v>
      </c>
      <c r="E623" s="198" t="n">
        <v>0</v>
      </c>
      <c r="F623" s="198" t="n">
        <v>0</v>
      </c>
      <c r="G623" s="198" t="n">
        <v>0</v>
      </c>
      <c r="H623" s="198" t="n">
        <v>0</v>
      </c>
      <c r="I623" s="198" t="n">
        <v>0</v>
      </c>
      <c r="J623" s="198" t="n">
        <v>0</v>
      </c>
      <c r="K623" s="328" t="n">
        <f aca="false">SUM(E623:J623)</f>
        <v>0</v>
      </c>
      <c r="L623" s="198" t="n">
        <v>0</v>
      </c>
      <c r="AMH623" s="29"/>
      <c r="AMI623" s="29"/>
      <c r="AMJ623" s="29"/>
    </row>
    <row r="624" customFormat="false" ht="14.65" hidden="false" customHeight="false" outlineLevel="0" collapsed="false">
      <c r="C624" s="326" t="s">
        <v>1173</v>
      </c>
      <c r="D624" s="327" t="s">
        <v>1174</v>
      </c>
      <c r="E624" s="198" t="n">
        <v>0</v>
      </c>
      <c r="F624" s="198" t="n">
        <v>0</v>
      </c>
      <c r="G624" s="198" t="n">
        <v>0</v>
      </c>
      <c r="H624" s="198" t="n">
        <v>0</v>
      </c>
      <c r="I624" s="198" t="n">
        <v>0</v>
      </c>
      <c r="J624" s="198" t="n">
        <v>0</v>
      </c>
      <c r="K624" s="328" t="n">
        <f aca="false">SUM(E624:J624)</f>
        <v>0</v>
      </c>
      <c r="L624" s="198" t="n">
        <v>0</v>
      </c>
      <c r="AMH624" s="29"/>
      <c r="AMI624" s="29"/>
      <c r="AMJ624" s="29"/>
    </row>
    <row r="625" customFormat="false" ht="14.65" hidden="false" customHeight="false" outlineLevel="0" collapsed="false">
      <c r="C625" s="326" t="s">
        <v>1175</v>
      </c>
      <c r="D625" s="327" t="s">
        <v>1176</v>
      </c>
      <c r="E625" s="198" t="n">
        <v>0</v>
      </c>
      <c r="F625" s="198" t="n">
        <v>0</v>
      </c>
      <c r="G625" s="198" t="n">
        <v>9580000</v>
      </c>
      <c r="H625" s="198" t="n">
        <v>0</v>
      </c>
      <c r="I625" s="198" t="n">
        <v>0</v>
      </c>
      <c r="J625" s="198" t="n">
        <v>0</v>
      </c>
      <c r="K625" s="328" t="n">
        <f aca="false">SUM(E625:J625)</f>
        <v>9580000</v>
      </c>
      <c r="L625" s="198" t="n">
        <v>390681202.5</v>
      </c>
      <c r="AMH625" s="29"/>
      <c r="AMI625" s="29"/>
      <c r="AMJ625" s="29"/>
    </row>
    <row r="626" customFormat="false" ht="14.65" hidden="false" customHeight="false" outlineLevel="0" collapsed="false">
      <c r="C626" s="326" t="s">
        <v>1177</v>
      </c>
      <c r="D626" s="327" t="s">
        <v>1178</v>
      </c>
      <c r="E626" s="198" t="n">
        <v>0</v>
      </c>
      <c r="F626" s="198" t="n">
        <v>0</v>
      </c>
      <c r="G626" s="198" t="n">
        <v>0</v>
      </c>
      <c r="H626" s="198" t="n">
        <v>0</v>
      </c>
      <c r="I626" s="198" t="n">
        <v>0</v>
      </c>
      <c r="J626" s="198" t="n">
        <v>0</v>
      </c>
      <c r="K626" s="328" t="n">
        <f aca="false">SUM(E626:J626)</f>
        <v>0</v>
      </c>
      <c r="L626" s="198" t="n">
        <v>648554086.15</v>
      </c>
      <c r="AMH626" s="29"/>
      <c r="AMI626" s="29"/>
      <c r="AMJ626" s="29"/>
    </row>
    <row r="627" customFormat="false" ht="14.65" hidden="false" customHeight="false" outlineLevel="0" collapsed="false">
      <c r="C627" s="326" t="s">
        <v>1179</v>
      </c>
      <c r="D627" s="327" t="s">
        <v>1180</v>
      </c>
      <c r="E627" s="198" t="n">
        <v>0</v>
      </c>
      <c r="F627" s="198" t="n">
        <v>0</v>
      </c>
      <c r="G627" s="198" t="n">
        <v>0</v>
      </c>
      <c r="H627" s="198" t="n">
        <v>0</v>
      </c>
      <c r="I627" s="198" t="n">
        <v>0</v>
      </c>
      <c r="J627" s="198" t="n">
        <v>0</v>
      </c>
      <c r="K627" s="328" t="n">
        <f aca="false">SUM(E627:J627)</f>
        <v>0</v>
      </c>
      <c r="L627" s="198" t="n">
        <v>612461538.46</v>
      </c>
      <c r="AMH627" s="29"/>
      <c r="AMI627" s="29"/>
      <c r="AMJ627" s="29"/>
    </row>
    <row r="628" customFormat="false" ht="14.65" hidden="false" customHeight="false" outlineLevel="0" collapsed="false">
      <c r="C628" s="326" t="s">
        <v>1181</v>
      </c>
      <c r="D628" s="327" t="s">
        <v>1182</v>
      </c>
      <c r="E628" s="198" t="n">
        <v>0</v>
      </c>
      <c r="F628" s="198" t="n">
        <v>0</v>
      </c>
      <c r="G628" s="198" t="n">
        <v>0</v>
      </c>
      <c r="H628" s="198" t="n">
        <v>0</v>
      </c>
      <c r="I628" s="198" t="n">
        <v>0</v>
      </c>
      <c r="J628" s="198" t="n">
        <v>0</v>
      </c>
      <c r="K628" s="328" t="n">
        <f aca="false">SUM(E628:J628)</f>
        <v>0</v>
      </c>
      <c r="L628" s="198" t="n">
        <v>0</v>
      </c>
      <c r="AMH628" s="29"/>
      <c r="AMI628" s="29"/>
      <c r="AMJ628" s="29"/>
    </row>
    <row r="629" customFormat="false" ht="14.65" hidden="false" customHeight="false" outlineLevel="0" collapsed="false">
      <c r="C629" s="326" t="s">
        <v>1183</v>
      </c>
      <c r="D629" s="327" t="s">
        <v>1184</v>
      </c>
      <c r="E629" s="198" t="n">
        <v>0</v>
      </c>
      <c r="F629" s="198" t="n">
        <v>0</v>
      </c>
      <c r="G629" s="198" t="n">
        <v>0</v>
      </c>
      <c r="H629" s="198" t="n">
        <v>0</v>
      </c>
      <c r="I629" s="198" t="n">
        <v>0</v>
      </c>
      <c r="J629" s="198" t="n">
        <v>0</v>
      </c>
      <c r="K629" s="328" t="n">
        <f aca="false">SUM(E629:J629)</f>
        <v>0</v>
      </c>
      <c r="L629" s="198" t="n">
        <v>0</v>
      </c>
      <c r="AMH629" s="29"/>
      <c r="AMI629" s="29"/>
      <c r="AMJ629" s="29"/>
    </row>
    <row r="630" customFormat="false" ht="14.65" hidden="false" customHeight="false" outlineLevel="0" collapsed="false">
      <c r="C630" s="326" t="s">
        <v>1185</v>
      </c>
      <c r="D630" s="327" t="s">
        <v>1186</v>
      </c>
      <c r="E630" s="198" t="n">
        <v>0</v>
      </c>
      <c r="F630" s="198" t="n">
        <v>0</v>
      </c>
      <c r="G630" s="198" t="n">
        <v>0</v>
      </c>
      <c r="H630" s="198" t="n">
        <v>0</v>
      </c>
      <c r="I630" s="198" t="n">
        <v>0</v>
      </c>
      <c r="J630" s="198" t="n">
        <v>0</v>
      </c>
      <c r="K630" s="328" t="n">
        <f aca="false">SUM(E630:J630)</f>
        <v>0</v>
      </c>
      <c r="L630" s="198" t="n">
        <v>0</v>
      </c>
      <c r="AMH630" s="29"/>
      <c r="AMI630" s="29"/>
      <c r="AMJ630" s="29"/>
    </row>
    <row r="631" customFormat="false" ht="14.65" hidden="false" customHeight="false" outlineLevel="0" collapsed="false">
      <c r="C631" s="326" t="s">
        <v>1187</v>
      </c>
      <c r="D631" s="327" t="s">
        <v>1188</v>
      </c>
      <c r="E631" s="198" t="n">
        <v>0</v>
      </c>
      <c r="F631" s="198" t="n">
        <v>0</v>
      </c>
      <c r="G631" s="198" t="n">
        <v>0</v>
      </c>
      <c r="H631" s="198" t="n">
        <v>0</v>
      </c>
      <c r="I631" s="198" t="n">
        <v>0</v>
      </c>
      <c r="J631" s="198" t="n">
        <v>0</v>
      </c>
      <c r="K631" s="328" t="n">
        <f aca="false">SUM(E631:J631)</f>
        <v>0</v>
      </c>
      <c r="L631" s="198" t="n">
        <v>0</v>
      </c>
      <c r="AMH631" s="29"/>
      <c r="AMI631" s="29"/>
      <c r="AMJ631" s="29"/>
    </row>
    <row r="632" customFormat="false" ht="14.65" hidden="false" customHeight="false" outlineLevel="0" collapsed="false">
      <c r="C632" s="326" t="s">
        <v>1189</v>
      </c>
      <c r="D632" s="327" t="s">
        <v>1190</v>
      </c>
      <c r="E632" s="198" t="n">
        <v>0</v>
      </c>
      <c r="F632" s="198" t="n">
        <v>0</v>
      </c>
      <c r="G632" s="198" t="n">
        <v>0</v>
      </c>
      <c r="H632" s="198" t="n">
        <v>0</v>
      </c>
      <c r="I632" s="198" t="n">
        <v>0</v>
      </c>
      <c r="J632" s="198" t="n">
        <v>0</v>
      </c>
      <c r="K632" s="328" t="n">
        <f aca="false">SUM(E632:J632)</f>
        <v>0</v>
      </c>
      <c r="L632" s="198" t="n">
        <v>0</v>
      </c>
      <c r="AMH632" s="29"/>
      <c r="AMI632" s="29"/>
      <c r="AMJ632" s="29"/>
    </row>
    <row r="633" customFormat="false" ht="14.65" hidden="false" customHeight="false" outlineLevel="0" collapsed="false">
      <c r="C633" s="326" t="s">
        <v>1191</v>
      </c>
      <c r="D633" s="327" t="s">
        <v>1192</v>
      </c>
      <c r="E633" s="198" t="n">
        <v>0</v>
      </c>
      <c r="F633" s="198" t="n">
        <v>0</v>
      </c>
      <c r="G633" s="198" t="n">
        <v>0</v>
      </c>
      <c r="H633" s="198" t="n">
        <v>0</v>
      </c>
      <c r="I633" s="198" t="n">
        <v>0</v>
      </c>
      <c r="J633" s="198" t="n">
        <v>0</v>
      </c>
      <c r="K633" s="328" t="n">
        <f aca="false">SUM(E633:J633)</f>
        <v>0</v>
      </c>
      <c r="L633" s="198" t="n">
        <v>0</v>
      </c>
      <c r="AMH633" s="29"/>
      <c r="AMI633" s="29"/>
      <c r="AMJ633" s="29"/>
    </row>
    <row r="634" customFormat="false" ht="14.65" hidden="false" customHeight="false" outlineLevel="0" collapsed="false">
      <c r="C634" s="326" t="s">
        <v>1193</v>
      </c>
      <c r="D634" s="327" t="s">
        <v>1194</v>
      </c>
      <c r="E634" s="198" t="n">
        <v>0</v>
      </c>
      <c r="F634" s="198" t="n">
        <v>0</v>
      </c>
      <c r="G634" s="198" t="n">
        <v>0</v>
      </c>
      <c r="H634" s="198" t="n">
        <v>0</v>
      </c>
      <c r="I634" s="198" t="n">
        <v>0</v>
      </c>
      <c r="J634" s="198" t="n">
        <v>0</v>
      </c>
      <c r="K634" s="328" t="n">
        <f aca="false">SUM(E634:J634)</f>
        <v>0</v>
      </c>
      <c r="L634" s="198" t="n">
        <v>0</v>
      </c>
      <c r="AMH634" s="29"/>
      <c r="AMI634" s="29"/>
      <c r="AMJ634" s="29"/>
    </row>
    <row r="635" customFormat="false" ht="29.1" hidden="false" customHeight="true" outlineLevel="0" collapsed="false">
      <c r="C635" s="326" t="s">
        <v>1195</v>
      </c>
      <c r="D635" s="327" t="s">
        <v>1196</v>
      </c>
      <c r="E635" s="198" t="n">
        <v>0</v>
      </c>
      <c r="F635" s="198" t="n">
        <v>0</v>
      </c>
      <c r="G635" s="198" t="n">
        <v>0</v>
      </c>
      <c r="H635" s="198" t="n">
        <v>0</v>
      </c>
      <c r="I635" s="198" t="n">
        <v>0</v>
      </c>
      <c r="J635" s="198" t="n">
        <v>0</v>
      </c>
      <c r="K635" s="328" t="n">
        <f aca="false">SUM(E635:J635)</f>
        <v>0</v>
      </c>
      <c r="L635" s="198" t="n">
        <v>0</v>
      </c>
      <c r="AMH635" s="29"/>
      <c r="AMI635" s="29"/>
      <c r="AMJ635" s="29"/>
    </row>
    <row r="636" customFormat="false" ht="14.65" hidden="false" customHeight="false" outlineLevel="0" collapsed="false">
      <c r="C636" s="326" t="s">
        <v>1197</v>
      </c>
      <c r="D636" s="327" t="s">
        <v>1198</v>
      </c>
      <c r="E636" s="198" t="n">
        <v>0</v>
      </c>
      <c r="F636" s="198" t="n">
        <v>0</v>
      </c>
      <c r="G636" s="198" t="n">
        <v>0</v>
      </c>
      <c r="H636" s="198" t="n">
        <v>0</v>
      </c>
      <c r="I636" s="198" t="n">
        <v>0</v>
      </c>
      <c r="J636" s="198" t="n">
        <v>0</v>
      </c>
      <c r="K636" s="328" t="n">
        <f aca="false">SUM(E636:J636)</f>
        <v>0</v>
      </c>
      <c r="L636" s="198" t="n">
        <v>0</v>
      </c>
      <c r="AMH636" s="29"/>
      <c r="AMI636" s="29"/>
      <c r="AMJ636" s="29"/>
    </row>
    <row r="637" customFormat="false" ht="21.15" hidden="false" customHeight="true" outlineLevel="0" collapsed="false">
      <c r="C637" s="326" t="s">
        <v>1199</v>
      </c>
      <c r="D637" s="327" t="s">
        <v>1200</v>
      </c>
      <c r="E637" s="198" t="n">
        <v>0</v>
      </c>
      <c r="F637" s="198" t="n">
        <v>0</v>
      </c>
      <c r="G637" s="198" t="n">
        <v>0</v>
      </c>
      <c r="H637" s="198" t="n">
        <v>0</v>
      </c>
      <c r="I637" s="198" t="n">
        <v>0</v>
      </c>
      <c r="J637" s="198" t="n">
        <v>0</v>
      </c>
      <c r="K637" s="328" t="n">
        <f aca="false">SUM(E637:J637)</f>
        <v>0</v>
      </c>
      <c r="L637" s="198" t="n">
        <v>0</v>
      </c>
      <c r="AMH637" s="29"/>
      <c r="AMI637" s="29"/>
      <c r="AMJ637" s="29"/>
    </row>
    <row r="638" customFormat="false" ht="14.65" hidden="false" customHeight="false" outlineLevel="0" collapsed="false">
      <c r="C638" s="326" t="s">
        <v>1201</v>
      </c>
      <c r="D638" s="327" t="s">
        <v>1202</v>
      </c>
      <c r="E638" s="198" t="n">
        <v>0</v>
      </c>
      <c r="F638" s="198" t="n">
        <v>0</v>
      </c>
      <c r="G638" s="198" t="n">
        <v>0</v>
      </c>
      <c r="H638" s="198" t="n">
        <v>0</v>
      </c>
      <c r="I638" s="198" t="n">
        <v>0</v>
      </c>
      <c r="J638" s="198" t="n">
        <v>0</v>
      </c>
      <c r="K638" s="328" t="n">
        <f aca="false">SUM(E638:J638)</f>
        <v>0</v>
      </c>
      <c r="L638" s="198" t="n">
        <v>0</v>
      </c>
      <c r="AMH638" s="29"/>
      <c r="AMI638" s="29"/>
      <c r="AMJ638" s="29"/>
    </row>
    <row r="639" customFormat="false" ht="14.65" hidden="false" customHeight="false" outlineLevel="0" collapsed="false">
      <c r="C639" s="326"/>
      <c r="D639" s="329" t="s">
        <v>1203</v>
      </c>
      <c r="E639" s="198" t="n">
        <v>0</v>
      </c>
      <c r="F639" s="198" t="n">
        <v>0</v>
      </c>
      <c r="G639" s="198" t="n">
        <v>0</v>
      </c>
      <c r="H639" s="198" t="n">
        <v>0</v>
      </c>
      <c r="I639" s="198" t="n">
        <v>0</v>
      </c>
      <c r="J639" s="198" t="n">
        <v>0</v>
      </c>
      <c r="K639" s="328" t="n">
        <f aca="false">SUM(E639:J639)</f>
        <v>0</v>
      </c>
      <c r="L639" s="198" t="n">
        <v>0</v>
      </c>
      <c r="AMH639" s="29"/>
      <c r="AMI639" s="29"/>
      <c r="AMJ639" s="29"/>
    </row>
    <row r="640" customFormat="false" ht="14.65" hidden="false" customHeight="false" outlineLevel="0" collapsed="false">
      <c r="C640" s="326"/>
      <c r="D640" s="329" t="s">
        <v>1204</v>
      </c>
      <c r="E640" s="198" t="n">
        <v>0</v>
      </c>
      <c r="F640" s="198" t="n">
        <v>0</v>
      </c>
      <c r="G640" s="198" t="n">
        <v>0</v>
      </c>
      <c r="H640" s="198" t="n">
        <v>0</v>
      </c>
      <c r="I640" s="198" t="n">
        <v>0</v>
      </c>
      <c r="J640" s="198" t="n">
        <v>0</v>
      </c>
      <c r="K640" s="328" t="n">
        <f aca="false">SUM(E640:J640)</f>
        <v>0</v>
      </c>
      <c r="L640" s="198" t="n">
        <v>9507384.67</v>
      </c>
      <c r="AMH640" s="29"/>
      <c r="AMI640" s="29"/>
      <c r="AMJ640" s="29"/>
    </row>
    <row r="641" customFormat="false" ht="14.65" hidden="false" customHeight="false" outlineLevel="0" collapsed="false">
      <c r="C641" s="326"/>
      <c r="D641" s="329" t="s">
        <v>1205</v>
      </c>
      <c r="E641" s="198" t="n">
        <v>0</v>
      </c>
      <c r="F641" s="198" t="n">
        <v>0</v>
      </c>
      <c r="G641" s="198" t="n">
        <v>0</v>
      </c>
      <c r="H641" s="198" t="n">
        <v>0</v>
      </c>
      <c r="I641" s="198" t="n">
        <v>0</v>
      </c>
      <c r="J641" s="198" t="n">
        <v>0</v>
      </c>
      <c r="K641" s="328" t="n">
        <f aca="false">SUM(E641:J641)</f>
        <v>0</v>
      </c>
      <c r="L641" s="198" t="n">
        <v>0</v>
      </c>
      <c r="AMH641" s="29"/>
      <c r="AMI641" s="29"/>
      <c r="AMJ641" s="29"/>
    </row>
    <row r="642" customFormat="false" ht="14.65" hidden="false" customHeight="false" outlineLevel="0" collapsed="false">
      <c r="C642" s="326"/>
      <c r="D642" s="329" t="s">
        <v>1206</v>
      </c>
      <c r="E642" s="198" t="n">
        <v>0</v>
      </c>
      <c r="F642" s="198" t="n">
        <v>0</v>
      </c>
      <c r="G642" s="198" t="n">
        <v>0</v>
      </c>
      <c r="H642" s="198" t="n">
        <v>0</v>
      </c>
      <c r="I642" s="198" t="n">
        <v>0</v>
      </c>
      <c r="J642" s="198" t="n">
        <v>0</v>
      </c>
      <c r="K642" s="328" t="n">
        <f aca="false">SUM(E642:J642)</f>
        <v>0</v>
      </c>
      <c r="L642" s="198" t="n">
        <v>0</v>
      </c>
      <c r="AMH642" s="29"/>
      <c r="AMI642" s="29"/>
      <c r="AMJ642" s="29"/>
    </row>
    <row r="643" customFormat="false" ht="14.65" hidden="false" customHeight="false" outlineLevel="0" collapsed="false">
      <c r="C643" s="326"/>
      <c r="D643" s="329" t="s">
        <v>1207</v>
      </c>
      <c r="E643" s="198" t="n">
        <v>0</v>
      </c>
      <c r="F643" s="198" t="n">
        <v>0</v>
      </c>
      <c r="G643" s="198" t="n">
        <v>0</v>
      </c>
      <c r="H643" s="198" t="n">
        <v>0</v>
      </c>
      <c r="I643" s="198" t="n">
        <v>0</v>
      </c>
      <c r="J643" s="198" t="n">
        <v>0</v>
      </c>
      <c r="K643" s="328" t="n">
        <f aca="false">SUM(E643:J643)</f>
        <v>0</v>
      </c>
      <c r="L643" s="198" t="n">
        <v>0</v>
      </c>
      <c r="AMH643" s="29"/>
      <c r="AMI643" s="29"/>
      <c r="AMJ643" s="29"/>
    </row>
    <row r="644" customFormat="false" ht="14.65" hidden="false" customHeight="false" outlineLevel="0" collapsed="false">
      <c r="C644" s="326" t="s">
        <v>1208</v>
      </c>
      <c r="D644" s="329" t="s">
        <v>1209</v>
      </c>
      <c r="E644" s="198" t="n">
        <v>0</v>
      </c>
      <c r="F644" s="198" t="n">
        <v>0</v>
      </c>
      <c r="G644" s="198" t="n">
        <v>0</v>
      </c>
      <c r="H644" s="198" t="n">
        <v>0</v>
      </c>
      <c r="I644" s="198" t="n">
        <v>0</v>
      </c>
      <c r="J644" s="198" t="n">
        <v>0</v>
      </c>
      <c r="K644" s="328" t="n">
        <f aca="false">SUM(E644:J644)</f>
        <v>0</v>
      </c>
      <c r="L644" s="198" t="n">
        <v>1342584615.38</v>
      </c>
      <c r="AMH644" s="29"/>
      <c r="AMI644" s="29"/>
      <c r="AMJ644" s="29"/>
    </row>
    <row r="645" customFormat="false" ht="14.65" hidden="false" customHeight="false" outlineLevel="0" collapsed="false">
      <c r="C645" s="326"/>
      <c r="D645" s="329" t="s">
        <v>1210</v>
      </c>
      <c r="E645" s="198" t="n">
        <v>0</v>
      </c>
      <c r="F645" s="198" t="n">
        <v>0</v>
      </c>
      <c r="G645" s="198" t="n">
        <v>0</v>
      </c>
      <c r="H645" s="198" t="n">
        <v>0</v>
      </c>
      <c r="I645" s="198" t="n">
        <v>0</v>
      </c>
      <c r="J645" s="198" t="n">
        <v>0</v>
      </c>
      <c r="K645" s="328" t="n">
        <f aca="false">SUM(E645:J645)</f>
        <v>0</v>
      </c>
      <c r="L645" s="198" t="n">
        <v>0</v>
      </c>
      <c r="AMH645" s="29"/>
      <c r="AMI645" s="29"/>
      <c r="AMJ645" s="29"/>
    </row>
    <row r="646" customFormat="false" ht="14.65" hidden="false" customHeight="false" outlineLevel="0" collapsed="false">
      <c r="C646" s="326" t="s">
        <v>1211</v>
      </c>
      <c r="D646" s="329" t="s">
        <v>1212</v>
      </c>
      <c r="E646" s="198" t="n">
        <v>17906784.62</v>
      </c>
      <c r="F646" s="198" t="n">
        <v>296755510.77</v>
      </c>
      <c r="G646" s="198" t="n">
        <v>41030147.69</v>
      </c>
      <c r="H646" s="198" t="n">
        <v>0</v>
      </c>
      <c r="I646" s="198" t="n">
        <v>0</v>
      </c>
      <c r="J646" s="198" t="n">
        <v>241317713.87</v>
      </c>
      <c r="K646" s="328" t="n">
        <f aca="false">SUM(E646:J646)</f>
        <v>597010156.95</v>
      </c>
      <c r="L646" s="198" t="n">
        <v>6996428487.1</v>
      </c>
      <c r="M646" s="107" t="n">
        <f aca="false">K646*3.25/1000</f>
        <v>1940283.0100875</v>
      </c>
      <c r="N646" s="322" t="n">
        <f aca="false">L646*3.25/1000</f>
        <v>22738392.583075</v>
      </c>
      <c r="AMH646" s="29"/>
      <c r="AMI646" s="29"/>
      <c r="AMJ646" s="29"/>
    </row>
    <row r="647" customFormat="false" ht="14.65" hidden="false" customHeight="false" outlineLevel="0" collapsed="false">
      <c r="C647" s="326" t="s">
        <v>1211</v>
      </c>
      <c r="D647" s="329" t="s">
        <v>1213</v>
      </c>
      <c r="E647" s="198" t="n">
        <v>0</v>
      </c>
      <c r="F647" s="198" t="n">
        <v>0</v>
      </c>
      <c r="G647" s="198" t="n">
        <v>0</v>
      </c>
      <c r="H647" s="198" t="n">
        <v>0</v>
      </c>
      <c r="I647" s="198" t="n">
        <v>0</v>
      </c>
      <c r="J647" s="198" t="n">
        <v>0</v>
      </c>
      <c r="K647" s="328" t="n">
        <f aca="false">SUM(E647:J647)</f>
        <v>0</v>
      </c>
      <c r="L647" s="198" t="n">
        <v>0</v>
      </c>
      <c r="AMH647" s="29"/>
      <c r="AMI647" s="29"/>
      <c r="AMJ647" s="29"/>
    </row>
    <row r="648" customFormat="false" ht="14.65" hidden="false" customHeight="false" outlineLevel="0" collapsed="false">
      <c r="C648" s="326" t="s">
        <v>1214</v>
      </c>
      <c r="D648" s="329" t="s">
        <v>1215</v>
      </c>
      <c r="E648" s="198" t="n">
        <v>0</v>
      </c>
      <c r="F648" s="198" t="n">
        <v>0</v>
      </c>
      <c r="G648" s="198" t="n">
        <v>0</v>
      </c>
      <c r="H648" s="198" t="n">
        <v>0</v>
      </c>
      <c r="I648" s="198" t="n">
        <v>0</v>
      </c>
      <c r="J648" s="198" t="n">
        <v>0</v>
      </c>
      <c r="K648" s="328" t="n">
        <f aca="false">SUM(E648:J648)</f>
        <v>0</v>
      </c>
      <c r="L648" s="198" t="n">
        <v>0</v>
      </c>
      <c r="AMH648" s="29"/>
      <c r="AMI648" s="29"/>
      <c r="AMJ648" s="29"/>
    </row>
    <row r="649" customFormat="false" ht="14.65" hidden="false" customHeight="false" outlineLevel="0" collapsed="false">
      <c r="C649" s="326" t="s">
        <v>1216</v>
      </c>
      <c r="D649" s="329" t="s">
        <v>1217</v>
      </c>
      <c r="E649" s="198" t="n">
        <v>0</v>
      </c>
      <c r="F649" s="198" t="n">
        <v>0</v>
      </c>
      <c r="G649" s="198" t="n">
        <v>0</v>
      </c>
      <c r="H649" s="198" t="n">
        <v>0</v>
      </c>
      <c r="I649" s="198" t="n">
        <v>0</v>
      </c>
      <c r="J649" s="198" t="n">
        <v>0</v>
      </c>
      <c r="K649" s="328" t="n">
        <f aca="false">SUM(E649:J649)</f>
        <v>0</v>
      </c>
      <c r="L649" s="198" t="n">
        <v>0</v>
      </c>
      <c r="AMH649" s="29"/>
      <c r="AMI649" s="29"/>
      <c r="AMJ649" s="29"/>
    </row>
    <row r="650" customFormat="false" ht="14.65" hidden="false" customHeight="false" outlineLevel="0" collapsed="false">
      <c r="C650" s="326" t="s">
        <v>1218</v>
      </c>
      <c r="D650" s="329" t="s">
        <v>1219</v>
      </c>
      <c r="E650" s="198" t="n">
        <v>0</v>
      </c>
      <c r="F650" s="198" t="n">
        <v>0</v>
      </c>
      <c r="G650" s="198" t="n">
        <v>0</v>
      </c>
      <c r="H650" s="198" t="n">
        <v>0</v>
      </c>
      <c r="I650" s="198" t="n">
        <v>0</v>
      </c>
      <c r="J650" s="198" t="n">
        <v>0</v>
      </c>
      <c r="K650" s="328" t="n">
        <f aca="false">SUM(E650:J650)</f>
        <v>0</v>
      </c>
      <c r="L650" s="198" t="n">
        <v>0</v>
      </c>
      <c r="AMH650" s="29"/>
      <c r="AMI650" s="29"/>
      <c r="AMJ650" s="29"/>
    </row>
    <row r="651" customFormat="false" ht="14.65" hidden="false" customHeight="false" outlineLevel="0" collapsed="false">
      <c r="C651" s="326" t="s">
        <v>1220</v>
      </c>
      <c r="D651" s="329" t="s">
        <v>1221</v>
      </c>
      <c r="E651" s="198" t="n">
        <v>0</v>
      </c>
      <c r="F651" s="198" t="n">
        <v>0</v>
      </c>
      <c r="G651" s="198" t="n">
        <v>0</v>
      </c>
      <c r="H651" s="198" t="n">
        <v>0</v>
      </c>
      <c r="I651" s="198" t="n">
        <v>0</v>
      </c>
      <c r="J651" s="198" t="n">
        <v>0</v>
      </c>
      <c r="K651" s="328" t="n">
        <f aca="false">SUM(E651:J651)</f>
        <v>0</v>
      </c>
      <c r="L651" s="198" t="n">
        <v>0</v>
      </c>
      <c r="AMH651" s="29"/>
      <c r="AMI651" s="29"/>
      <c r="AMJ651" s="29"/>
    </row>
    <row r="652" customFormat="false" ht="14.65" hidden="false" customHeight="false" outlineLevel="0" collapsed="false">
      <c r="C652" s="326" t="s">
        <v>1222</v>
      </c>
      <c r="D652" s="329" t="s">
        <v>1223</v>
      </c>
      <c r="E652" s="198" t="n">
        <v>0</v>
      </c>
      <c r="F652" s="198" t="n">
        <v>0</v>
      </c>
      <c r="G652" s="198" t="n">
        <v>0</v>
      </c>
      <c r="H652" s="198" t="n">
        <v>0</v>
      </c>
      <c r="I652" s="198" t="n">
        <v>0</v>
      </c>
      <c r="J652" s="198" t="n">
        <v>0</v>
      </c>
      <c r="K652" s="328" t="n">
        <f aca="false">SUM(E652:J652)</f>
        <v>0</v>
      </c>
      <c r="L652" s="198" t="n">
        <v>0</v>
      </c>
      <c r="AMH652" s="29"/>
      <c r="AMI652" s="29"/>
      <c r="AMJ652" s="29"/>
    </row>
    <row r="653" customFormat="false" ht="14.65" hidden="false" customHeight="false" outlineLevel="0" collapsed="false">
      <c r="C653" s="326" t="s">
        <v>1224</v>
      </c>
      <c r="D653" s="329" t="s">
        <v>1225</v>
      </c>
      <c r="E653" s="198" t="n">
        <v>0</v>
      </c>
      <c r="F653" s="198" t="n">
        <v>0</v>
      </c>
      <c r="G653" s="198" t="n">
        <v>0</v>
      </c>
      <c r="H653" s="198" t="n">
        <v>0</v>
      </c>
      <c r="I653" s="198" t="n">
        <v>0</v>
      </c>
      <c r="J653" s="198" t="n">
        <v>0</v>
      </c>
      <c r="K653" s="328" t="n">
        <f aca="false">SUM(E653:J653)</f>
        <v>0</v>
      </c>
      <c r="L653" s="198" t="n">
        <v>0</v>
      </c>
      <c r="AMH653" s="29"/>
      <c r="AMI653" s="29"/>
      <c r="AMJ653" s="29"/>
    </row>
    <row r="654" customFormat="false" ht="14.65" hidden="false" customHeight="false" outlineLevel="0" collapsed="false">
      <c r="C654" s="326" t="s">
        <v>1226</v>
      </c>
      <c r="D654" s="329" t="s">
        <v>1227</v>
      </c>
      <c r="E654" s="198" t="n">
        <v>0</v>
      </c>
      <c r="F654" s="198" t="n">
        <v>0</v>
      </c>
      <c r="G654" s="198" t="n">
        <v>0</v>
      </c>
      <c r="H654" s="198" t="n">
        <v>0</v>
      </c>
      <c r="I654" s="198" t="n">
        <v>0</v>
      </c>
      <c r="J654" s="198" t="n">
        <v>0</v>
      </c>
      <c r="K654" s="328" t="n">
        <f aca="false">SUM(E654:J654)</f>
        <v>0</v>
      </c>
      <c r="L654" s="198" t="n">
        <v>0</v>
      </c>
      <c r="AMH654" s="29"/>
      <c r="AMI654" s="29"/>
      <c r="AMJ654" s="29"/>
    </row>
    <row r="655" customFormat="false" ht="14.65" hidden="false" customHeight="false" outlineLevel="0" collapsed="false">
      <c r="C655" s="326" t="s">
        <v>1228</v>
      </c>
      <c r="D655" s="329" t="s">
        <v>1229</v>
      </c>
      <c r="E655" s="198" t="n">
        <v>0</v>
      </c>
      <c r="F655" s="198" t="n">
        <v>0</v>
      </c>
      <c r="G655" s="198" t="n">
        <v>0</v>
      </c>
      <c r="H655" s="198" t="n">
        <v>0</v>
      </c>
      <c r="I655" s="198" t="n">
        <v>0</v>
      </c>
      <c r="J655" s="198" t="n">
        <v>0</v>
      </c>
      <c r="K655" s="328" t="n">
        <f aca="false">SUM(E655:J655)</f>
        <v>0</v>
      </c>
      <c r="L655" s="198" t="n">
        <v>0</v>
      </c>
      <c r="AMH655" s="29"/>
      <c r="AMI655" s="29"/>
      <c r="AMJ655" s="29"/>
    </row>
    <row r="656" customFormat="false" ht="19.4" hidden="false" customHeight="true" outlineLevel="0" collapsed="false">
      <c r="C656" s="326" t="s">
        <v>1230</v>
      </c>
      <c r="D656" s="329" t="s">
        <v>1231</v>
      </c>
      <c r="E656" s="198" t="n">
        <v>0</v>
      </c>
      <c r="F656" s="198" t="n">
        <v>0</v>
      </c>
      <c r="G656" s="198" t="n">
        <v>0</v>
      </c>
      <c r="H656" s="198" t="n">
        <v>0</v>
      </c>
      <c r="I656" s="198" t="n">
        <v>0</v>
      </c>
      <c r="J656" s="198" t="n">
        <v>0</v>
      </c>
      <c r="K656" s="328" t="n">
        <f aca="false">SUM(E656:J656)</f>
        <v>0</v>
      </c>
      <c r="L656" s="198" t="n">
        <v>0</v>
      </c>
      <c r="AMH656" s="29"/>
      <c r="AMI656" s="29"/>
      <c r="AMJ656" s="29"/>
    </row>
    <row r="657" customFormat="false" ht="23.8" hidden="false" customHeight="true" outlineLevel="0" collapsed="false">
      <c r="C657" s="326" t="s">
        <v>1232</v>
      </c>
      <c r="D657" s="329" t="s">
        <v>1233</v>
      </c>
      <c r="E657" s="198" t="n">
        <v>0</v>
      </c>
      <c r="F657" s="198" t="n">
        <v>0</v>
      </c>
      <c r="G657" s="198" t="n">
        <v>0</v>
      </c>
      <c r="H657" s="198" t="n">
        <v>0</v>
      </c>
      <c r="I657" s="198" t="n">
        <v>0</v>
      </c>
      <c r="J657" s="198" t="n">
        <v>0</v>
      </c>
      <c r="K657" s="328" t="n">
        <f aca="false">SUM(E657:J657)</f>
        <v>0</v>
      </c>
      <c r="L657" s="198" t="n">
        <v>0</v>
      </c>
      <c r="AMH657" s="29"/>
      <c r="AMI657" s="29"/>
      <c r="AMJ657" s="29"/>
    </row>
    <row r="658" customFormat="false" ht="14.65" hidden="false" customHeight="false" outlineLevel="0" collapsed="false">
      <c r="C658" s="326" t="s">
        <v>1234</v>
      </c>
      <c r="D658" s="329" t="s">
        <v>1235</v>
      </c>
      <c r="E658" s="198" t="n">
        <v>0</v>
      </c>
      <c r="F658" s="198" t="n">
        <v>0</v>
      </c>
      <c r="G658" s="198" t="n">
        <v>0</v>
      </c>
      <c r="H658" s="198" t="n">
        <v>0</v>
      </c>
      <c r="I658" s="198" t="n">
        <v>0</v>
      </c>
      <c r="J658" s="198" t="n">
        <v>0</v>
      </c>
      <c r="K658" s="328" t="n">
        <f aca="false">SUM(E658:J658)</f>
        <v>0</v>
      </c>
      <c r="L658" s="198" t="n">
        <v>0</v>
      </c>
      <c r="AMH658" s="29"/>
      <c r="AMI658" s="29"/>
      <c r="AMJ658" s="29"/>
    </row>
    <row r="659" customFormat="false" ht="14.65" hidden="false" customHeight="false" outlineLevel="0" collapsed="false">
      <c r="C659" s="326" t="s">
        <v>1236</v>
      </c>
      <c r="D659" s="329" t="s">
        <v>1237</v>
      </c>
      <c r="E659" s="198" t="n">
        <v>0</v>
      </c>
      <c r="F659" s="198" t="n">
        <v>0</v>
      </c>
      <c r="G659" s="198" t="n">
        <v>0</v>
      </c>
      <c r="H659" s="198" t="n">
        <v>0</v>
      </c>
      <c r="I659" s="198" t="n">
        <v>0</v>
      </c>
      <c r="J659" s="198" t="n">
        <v>0</v>
      </c>
      <c r="K659" s="328" t="n">
        <f aca="false">SUM(E659:J659)</f>
        <v>0</v>
      </c>
      <c r="L659" s="198" t="n">
        <v>0</v>
      </c>
      <c r="AMH659" s="29"/>
      <c r="AMI659" s="29"/>
      <c r="AMJ659" s="29"/>
    </row>
    <row r="660" customFormat="false" ht="14.65" hidden="false" customHeight="false" outlineLevel="0" collapsed="false">
      <c r="C660" s="326" t="s">
        <v>1238</v>
      </c>
      <c r="D660" s="329" t="s">
        <v>1239</v>
      </c>
      <c r="E660" s="198" t="n">
        <v>0</v>
      </c>
      <c r="F660" s="198" t="n">
        <v>0</v>
      </c>
      <c r="G660" s="198" t="n">
        <v>0</v>
      </c>
      <c r="H660" s="198" t="n">
        <v>0</v>
      </c>
      <c r="I660" s="198" t="n">
        <v>0</v>
      </c>
      <c r="J660" s="198" t="n">
        <v>0</v>
      </c>
      <c r="K660" s="328" t="n">
        <f aca="false">SUM(E660:J660)</f>
        <v>0</v>
      </c>
      <c r="L660" s="198" t="n">
        <v>0</v>
      </c>
      <c r="AMH660" s="29"/>
      <c r="AMI660" s="29"/>
      <c r="AMJ660" s="29"/>
    </row>
    <row r="661" customFormat="false" ht="14.65" hidden="false" customHeight="false" outlineLevel="0" collapsed="false">
      <c r="C661" s="326" t="s">
        <v>1240</v>
      </c>
      <c r="D661" s="329" t="s">
        <v>1241</v>
      </c>
      <c r="E661" s="198" t="n">
        <v>0</v>
      </c>
      <c r="F661" s="198" t="n">
        <v>0</v>
      </c>
      <c r="G661" s="198" t="n">
        <v>0</v>
      </c>
      <c r="H661" s="198" t="n">
        <v>0</v>
      </c>
      <c r="I661" s="198" t="n">
        <v>0</v>
      </c>
      <c r="J661" s="198" t="n">
        <v>0</v>
      </c>
      <c r="K661" s="328" t="n">
        <f aca="false">SUM(E661:J661)</f>
        <v>0</v>
      </c>
      <c r="L661" s="198" t="n">
        <v>0</v>
      </c>
      <c r="AMH661" s="29"/>
      <c r="AMI661" s="29"/>
      <c r="AMJ661" s="29"/>
    </row>
    <row r="662" customFormat="false" ht="14.65" hidden="false" customHeight="false" outlineLevel="0" collapsed="false">
      <c r="C662" s="326" t="s">
        <v>1242</v>
      </c>
      <c r="D662" s="329" t="s">
        <v>1243</v>
      </c>
      <c r="E662" s="198" t="n">
        <v>0</v>
      </c>
      <c r="F662" s="198" t="n">
        <v>0</v>
      </c>
      <c r="G662" s="198" t="n">
        <v>0</v>
      </c>
      <c r="H662" s="198" t="n">
        <v>0</v>
      </c>
      <c r="I662" s="198" t="n">
        <v>0</v>
      </c>
      <c r="J662" s="198" t="n">
        <v>0</v>
      </c>
      <c r="K662" s="328" t="n">
        <f aca="false">SUM(E662:J662)</f>
        <v>0</v>
      </c>
      <c r="L662" s="198" t="n">
        <v>0</v>
      </c>
      <c r="AMH662" s="29"/>
      <c r="AMI662" s="29"/>
      <c r="AMJ662" s="29"/>
    </row>
    <row r="663" customFormat="false" ht="14.65" hidden="false" customHeight="false" outlineLevel="0" collapsed="false">
      <c r="C663" s="326" t="s">
        <v>1244</v>
      </c>
      <c r="D663" s="329" t="s">
        <v>1245</v>
      </c>
      <c r="E663" s="198" t="n">
        <v>0</v>
      </c>
      <c r="F663" s="198" t="n">
        <v>0</v>
      </c>
      <c r="G663" s="198" t="n">
        <v>0</v>
      </c>
      <c r="H663" s="198" t="n">
        <v>0</v>
      </c>
      <c r="I663" s="198" t="n">
        <v>0</v>
      </c>
      <c r="J663" s="198" t="n">
        <v>0</v>
      </c>
      <c r="K663" s="328" t="n">
        <f aca="false">SUM(E663:J663)</f>
        <v>0</v>
      </c>
      <c r="L663" s="198" t="n">
        <v>0</v>
      </c>
      <c r="AMH663" s="29"/>
      <c r="AMI663" s="29"/>
      <c r="AMJ663" s="29"/>
    </row>
    <row r="664" customFormat="false" ht="14.65" hidden="false" customHeight="false" outlineLevel="0" collapsed="false">
      <c r="C664" s="326" t="s">
        <v>1246</v>
      </c>
      <c r="D664" s="329" t="s">
        <v>1247</v>
      </c>
      <c r="E664" s="198" t="n">
        <v>0</v>
      </c>
      <c r="F664" s="198" t="n">
        <v>0</v>
      </c>
      <c r="G664" s="198" t="n">
        <v>0</v>
      </c>
      <c r="H664" s="198" t="n">
        <v>0</v>
      </c>
      <c r="I664" s="198" t="n">
        <v>0</v>
      </c>
      <c r="J664" s="198" t="n">
        <v>0</v>
      </c>
      <c r="K664" s="328" t="n">
        <f aca="false">SUM(E664:J664)</f>
        <v>0</v>
      </c>
      <c r="L664" s="198" t="n">
        <v>0</v>
      </c>
      <c r="AMH664" s="29"/>
      <c r="AMI664" s="29"/>
      <c r="AMJ664" s="29"/>
    </row>
    <row r="665" customFormat="false" ht="14.65" hidden="false" customHeight="false" outlineLevel="0" collapsed="false">
      <c r="C665" s="326" t="s">
        <v>1248</v>
      </c>
      <c r="D665" s="329" t="s">
        <v>1249</v>
      </c>
      <c r="E665" s="198" t="n">
        <v>0</v>
      </c>
      <c r="F665" s="198" t="n">
        <v>0</v>
      </c>
      <c r="G665" s="198" t="n">
        <v>0</v>
      </c>
      <c r="H665" s="198" t="n">
        <v>0</v>
      </c>
      <c r="I665" s="198" t="n">
        <v>0</v>
      </c>
      <c r="J665" s="198" t="n">
        <v>0</v>
      </c>
      <c r="K665" s="328" t="n">
        <f aca="false">SUM(E665:J665)</f>
        <v>0</v>
      </c>
      <c r="L665" s="198" t="n">
        <v>0</v>
      </c>
      <c r="AMH665" s="29"/>
      <c r="AMI665" s="29"/>
      <c r="AMJ665" s="29"/>
    </row>
    <row r="666" customFormat="false" ht="14.65" hidden="false" customHeight="false" outlineLevel="0" collapsed="false">
      <c r="C666" s="326"/>
      <c r="D666" s="327" t="s">
        <v>1302</v>
      </c>
      <c r="E666" s="198" t="n">
        <v>0</v>
      </c>
      <c r="F666" s="198" t="n">
        <v>0</v>
      </c>
      <c r="G666" s="198" t="n">
        <v>0</v>
      </c>
      <c r="H666" s="198" t="n">
        <v>0</v>
      </c>
      <c r="I666" s="198" t="n">
        <v>0</v>
      </c>
      <c r="J666" s="198" t="n">
        <v>0</v>
      </c>
      <c r="K666" s="328" t="n">
        <f aca="false">SUM(E666:J666)</f>
        <v>0</v>
      </c>
      <c r="L666" s="198" t="n">
        <v>0</v>
      </c>
      <c r="AMH666" s="29"/>
      <c r="AMI666" s="29"/>
      <c r="AMJ666" s="29"/>
    </row>
    <row r="667" customFormat="false" ht="14.65" hidden="false" customHeight="false" outlineLevel="0" collapsed="false">
      <c r="C667" s="326" t="s">
        <v>1303</v>
      </c>
      <c r="D667" s="327" t="s">
        <v>1304</v>
      </c>
      <c r="E667" s="198" t="n">
        <v>0</v>
      </c>
      <c r="F667" s="198" t="n">
        <v>0</v>
      </c>
      <c r="G667" s="198" t="n">
        <v>0</v>
      </c>
      <c r="H667" s="198" t="n">
        <v>0</v>
      </c>
      <c r="I667" s="198" t="n">
        <v>0</v>
      </c>
      <c r="J667" s="198" t="n">
        <v>0</v>
      </c>
      <c r="K667" s="328" t="n">
        <f aca="false">SUM(E667:J667)</f>
        <v>0</v>
      </c>
      <c r="L667" s="198" t="n">
        <v>0</v>
      </c>
      <c r="AMH667" s="29"/>
      <c r="AMI667" s="29"/>
      <c r="AMJ667" s="29"/>
    </row>
    <row r="668" customFormat="false" ht="14.65" hidden="false" customHeight="false" outlineLevel="0" collapsed="false">
      <c r="C668" s="326"/>
      <c r="D668" s="327" t="s">
        <v>1305</v>
      </c>
      <c r="E668" s="198" t="n">
        <v>0</v>
      </c>
      <c r="F668" s="198" t="n">
        <v>0</v>
      </c>
      <c r="G668" s="198" t="n">
        <v>0</v>
      </c>
      <c r="H668" s="198" t="n">
        <v>0</v>
      </c>
      <c r="I668" s="198" t="n">
        <v>0</v>
      </c>
      <c r="J668" s="198" t="n">
        <v>0</v>
      </c>
      <c r="K668" s="328" t="n">
        <f aca="false">SUM(E668:J668)</f>
        <v>0</v>
      </c>
      <c r="L668" s="198" t="n">
        <v>0</v>
      </c>
      <c r="AMH668" s="29"/>
      <c r="AMI668" s="29"/>
      <c r="AMJ668" s="29"/>
    </row>
    <row r="669" customFormat="false" ht="14.65" hidden="false" customHeight="false" outlineLevel="0" collapsed="false">
      <c r="C669" s="326"/>
      <c r="D669" s="327" t="s">
        <v>1306</v>
      </c>
      <c r="E669" s="198" t="n">
        <v>0</v>
      </c>
      <c r="F669" s="198" t="n">
        <v>0</v>
      </c>
      <c r="G669" s="198" t="n">
        <v>0</v>
      </c>
      <c r="H669" s="198" t="n">
        <v>0</v>
      </c>
      <c r="I669" s="198" t="n">
        <v>0</v>
      </c>
      <c r="J669" s="198" t="n">
        <v>0</v>
      </c>
      <c r="K669" s="328" t="n">
        <f aca="false">SUM(E669:J669)</f>
        <v>0</v>
      </c>
      <c r="L669" s="198" t="n">
        <v>0</v>
      </c>
      <c r="AMH669" s="29"/>
      <c r="AMI669" s="29"/>
      <c r="AMJ669" s="29"/>
    </row>
    <row r="670" customFormat="false" ht="14.65" hidden="false" customHeight="false" outlineLevel="0" collapsed="false">
      <c r="C670" s="326" t="s">
        <v>1307</v>
      </c>
      <c r="D670" s="327" t="s">
        <v>1308</v>
      </c>
      <c r="E670" s="198" t="n">
        <v>0</v>
      </c>
      <c r="F670" s="198" t="n">
        <v>0</v>
      </c>
      <c r="G670" s="198" t="n">
        <v>0</v>
      </c>
      <c r="H670" s="198" t="n">
        <v>0</v>
      </c>
      <c r="I670" s="198" t="n">
        <v>0</v>
      </c>
      <c r="J670" s="198" t="n">
        <v>0</v>
      </c>
      <c r="K670" s="328" t="n">
        <f aca="false">SUM(E670:J670)</f>
        <v>0</v>
      </c>
      <c r="L670" s="198" t="n">
        <v>0</v>
      </c>
      <c r="AMH670" s="29"/>
      <c r="AMI670" s="29"/>
      <c r="AMJ670" s="29"/>
    </row>
    <row r="671" customFormat="false" ht="14.65" hidden="false" customHeight="false" outlineLevel="0" collapsed="false">
      <c r="C671" s="326" t="s">
        <v>1309</v>
      </c>
      <c r="D671" s="327" t="s">
        <v>1310</v>
      </c>
      <c r="E671" s="198" t="n">
        <v>0</v>
      </c>
      <c r="F671" s="198" t="n">
        <v>0</v>
      </c>
      <c r="G671" s="198" t="n">
        <v>0</v>
      </c>
      <c r="H671" s="198" t="n">
        <v>0</v>
      </c>
      <c r="I671" s="198" t="n">
        <v>0</v>
      </c>
      <c r="J671" s="198" t="n">
        <v>0</v>
      </c>
      <c r="K671" s="328" t="n">
        <f aca="false">SUM(E671:J671)</f>
        <v>0</v>
      </c>
      <c r="L671" s="198" t="n">
        <v>0</v>
      </c>
      <c r="AMH671" s="29"/>
      <c r="AMI671" s="29"/>
      <c r="AMJ671" s="29"/>
    </row>
    <row r="672" customFormat="false" ht="14.65" hidden="false" customHeight="false" outlineLevel="0" collapsed="false">
      <c r="C672" s="326" t="s">
        <v>1311</v>
      </c>
      <c r="D672" s="327" t="s">
        <v>1312</v>
      </c>
      <c r="E672" s="198" t="n">
        <v>0</v>
      </c>
      <c r="F672" s="198" t="n">
        <v>0</v>
      </c>
      <c r="G672" s="198" t="n">
        <v>0</v>
      </c>
      <c r="H672" s="198" t="n">
        <v>0</v>
      </c>
      <c r="I672" s="198" t="n">
        <v>0</v>
      </c>
      <c r="J672" s="198" t="n">
        <v>0</v>
      </c>
      <c r="K672" s="328" t="n">
        <f aca="false">SUM(E672:J672)</f>
        <v>0</v>
      </c>
      <c r="L672" s="198" t="n">
        <v>0</v>
      </c>
      <c r="AMH672" s="29"/>
      <c r="AMI672" s="29"/>
      <c r="AMJ672" s="29"/>
    </row>
    <row r="673" customFormat="false" ht="14.65" hidden="false" customHeight="false" outlineLevel="0" collapsed="false">
      <c r="C673" s="326" t="s">
        <v>1313</v>
      </c>
      <c r="D673" s="327" t="s">
        <v>1314</v>
      </c>
      <c r="E673" s="198" t="n">
        <v>0</v>
      </c>
      <c r="F673" s="198" t="n">
        <v>0</v>
      </c>
      <c r="G673" s="198" t="n">
        <v>0</v>
      </c>
      <c r="H673" s="198" t="n">
        <v>0</v>
      </c>
      <c r="I673" s="198" t="n">
        <v>0</v>
      </c>
      <c r="J673" s="198" t="n">
        <v>0</v>
      </c>
      <c r="K673" s="328" t="n">
        <f aca="false">SUM(E673:J673)</f>
        <v>0</v>
      </c>
      <c r="L673" s="198" t="n">
        <v>0</v>
      </c>
      <c r="AMH673" s="29"/>
      <c r="AMI673" s="29"/>
      <c r="AMJ673" s="29"/>
    </row>
    <row r="674" customFormat="false" ht="14.65" hidden="false" customHeight="false" outlineLevel="0" collapsed="false">
      <c r="C674" s="326" t="s">
        <v>1315</v>
      </c>
      <c r="D674" s="327" t="s">
        <v>1316</v>
      </c>
      <c r="E674" s="198" t="n">
        <v>0</v>
      </c>
      <c r="F674" s="198" t="n">
        <v>0</v>
      </c>
      <c r="G674" s="198" t="n">
        <v>0</v>
      </c>
      <c r="H674" s="198" t="n">
        <v>0</v>
      </c>
      <c r="I674" s="198" t="n">
        <v>0</v>
      </c>
      <c r="J674" s="198" t="n">
        <v>0</v>
      </c>
      <c r="K674" s="328" t="n">
        <f aca="false">SUM(E674:J674)</f>
        <v>0</v>
      </c>
      <c r="L674" s="198" t="n">
        <v>0</v>
      </c>
      <c r="AMH674" s="29"/>
      <c r="AMI674" s="29"/>
      <c r="AMJ674" s="29"/>
    </row>
    <row r="675" customFormat="false" ht="14.65" hidden="false" customHeight="false" outlineLevel="0" collapsed="false">
      <c r="C675" s="326" t="s">
        <v>1317</v>
      </c>
      <c r="D675" s="327" t="s">
        <v>1318</v>
      </c>
      <c r="E675" s="198" t="n">
        <v>0</v>
      </c>
      <c r="F675" s="198" t="n">
        <v>0</v>
      </c>
      <c r="G675" s="198" t="n">
        <v>0</v>
      </c>
      <c r="H675" s="198" t="n">
        <v>0</v>
      </c>
      <c r="I675" s="198" t="n">
        <v>0</v>
      </c>
      <c r="J675" s="198" t="n">
        <v>0</v>
      </c>
      <c r="K675" s="328" t="n">
        <f aca="false">SUM(E675:J675)</f>
        <v>0</v>
      </c>
      <c r="L675" s="198" t="n">
        <v>0</v>
      </c>
      <c r="AMH675" s="29"/>
      <c r="AMI675" s="29"/>
      <c r="AMJ675" s="29"/>
    </row>
    <row r="676" customFormat="false" ht="14.65" hidden="false" customHeight="false" outlineLevel="0" collapsed="false">
      <c r="C676" s="326" t="s">
        <v>1319</v>
      </c>
      <c r="D676" s="327" t="s">
        <v>1320</v>
      </c>
      <c r="E676" s="198" t="n">
        <v>0</v>
      </c>
      <c r="F676" s="198" t="n">
        <v>0</v>
      </c>
      <c r="G676" s="198" t="n">
        <v>0</v>
      </c>
      <c r="H676" s="198" t="n">
        <v>0</v>
      </c>
      <c r="I676" s="198" t="n">
        <v>0</v>
      </c>
      <c r="J676" s="198" t="n">
        <v>0</v>
      </c>
      <c r="K676" s="328" t="n">
        <f aca="false">SUM(E676:J676)</f>
        <v>0</v>
      </c>
      <c r="L676" s="198" t="n">
        <v>0</v>
      </c>
      <c r="AMH676" s="29"/>
      <c r="AMI676" s="29"/>
      <c r="AMJ676" s="29"/>
    </row>
    <row r="677" customFormat="false" ht="14.65" hidden="false" customHeight="false" outlineLevel="0" collapsed="false">
      <c r="C677" s="326" t="s">
        <v>1321</v>
      </c>
      <c r="D677" s="327" t="s">
        <v>1322</v>
      </c>
      <c r="E677" s="198" t="n">
        <v>0</v>
      </c>
      <c r="F677" s="198" t="n">
        <v>0</v>
      </c>
      <c r="G677" s="198" t="n">
        <v>0</v>
      </c>
      <c r="H677" s="198" t="n">
        <v>0</v>
      </c>
      <c r="I677" s="198" t="n">
        <v>0</v>
      </c>
      <c r="J677" s="198" t="n">
        <v>0</v>
      </c>
      <c r="K677" s="328" t="n">
        <f aca="false">SUM(E677:J677)</f>
        <v>0</v>
      </c>
      <c r="L677" s="198" t="n">
        <v>0</v>
      </c>
      <c r="AMH677" s="29"/>
      <c r="AMI677" s="29"/>
      <c r="AMJ677" s="29"/>
    </row>
    <row r="678" customFormat="false" ht="14.65" hidden="false" customHeight="false" outlineLevel="0" collapsed="false">
      <c r="C678" s="326" t="s">
        <v>1323</v>
      </c>
      <c r="D678" s="327" t="s">
        <v>1324</v>
      </c>
      <c r="E678" s="198" t="n">
        <v>0</v>
      </c>
      <c r="F678" s="198" t="n">
        <v>0</v>
      </c>
      <c r="G678" s="198" t="n">
        <v>0</v>
      </c>
      <c r="H678" s="198" t="n">
        <v>0</v>
      </c>
      <c r="I678" s="198" t="n">
        <v>0</v>
      </c>
      <c r="J678" s="198" t="n">
        <v>0</v>
      </c>
      <c r="K678" s="328" t="n">
        <f aca="false">SUM(E678:J678)</f>
        <v>0</v>
      </c>
      <c r="L678" s="198" t="n">
        <v>0</v>
      </c>
      <c r="AMH678" s="29"/>
      <c r="AMI678" s="29"/>
      <c r="AMJ678" s="29"/>
    </row>
    <row r="679" customFormat="false" ht="14.65" hidden="false" customHeight="false" outlineLevel="0" collapsed="false">
      <c r="C679" s="326" t="s">
        <v>1325</v>
      </c>
      <c r="D679" s="327" t="s">
        <v>1326</v>
      </c>
      <c r="E679" s="198" t="n">
        <v>0</v>
      </c>
      <c r="F679" s="198" t="n">
        <v>0</v>
      </c>
      <c r="G679" s="198" t="n">
        <v>0</v>
      </c>
      <c r="H679" s="198" t="n">
        <v>0</v>
      </c>
      <c r="I679" s="198" t="n">
        <v>0</v>
      </c>
      <c r="J679" s="198" t="n">
        <v>0</v>
      </c>
      <c r="K679" s="328" t="n">
        <f aca="false">SUM(E679:J679)</f>
        <v>0</v>
      </c>
      <c r="L679" s="198" t="n">
        <v>0</v>
      </c>
      <c r="AMH679" s="29"/>
      <c r="AMI679" s="29"/>
      <c r="AMJ679" s="29"/>
    </row>
    <row r="680" customFormat="false" ht="14.65" hidden="false" customHeight="false" outlineLevel="0" collapsed="false">
      <c r="C680" s="326" t="s">
        <v>1327</v>
      </c>
      <c r="D680" s="327" t="s">
        <v>1328</v>
      </c>
      <c r="E680" s="198" t="n">
        <v>0</v>
      </c>
      <c r="F680" s="198" t="n">
        <v>0</v>
      </c>
      <c r="G680" s="198" t="n">
        <v>0</v>
      </c>
      <c r="H680" s="198" t="n">
        <v>0</v>
      </c>
      <c r="I680" s="198" t="n">
        <v>0</v>
      </c>
      <c r="J680" s="198" t="n">
        <v>0</v>
      </c>
      <c r="K680" s="328" t="n">
        <f aca="false">SUM(E680:J680)</f>
        <v>0</v>
      </c>
      <c r="L680" s="198" t="n">
        <v>0</v>
      </c>
      <c r="AMH680" s="29"/>
      <c r="AMI680" s="29"/>
      <c r="AMJ680" s="29"/>
    </row>
    <row r="681" customFormat="false" ht="14.65" hidden="false" customHeight="false" outlineLevel="0" collapsed="false">
      <c r="C681" s="326" t="s">
        <v>1329</v>
      </c>
      <c r="D681" s="327" t="s">
        <v>1330</v>
      </c>
      <c r="E681" s="198" t="n">
        <v>0</v>
      </c>
      <c r="F681" s="198" t="n">
        <v>0</v>
      </c>
      <c r="G681" s="198" t="n">
        <v>0</v>
      </c>
      <c r="H681" s="198" t="n">
        <v>0</v>
      </c>
      <c r="I681" s="198" t="n">
        <v>0</v>
      </c>
      <c r="J681" s="198" t="n">
        <v>0</v>
      </c>
      <c r="K681" s="328" t="n">
        <f aca="false">SUM(E681:J681)</f>
        <v>0</v>
      </c>
      <c r="L681" s="198" t="n">
        <v>0</v>
      </c>
      <c r="AMH681" s="29"/>
      <c r="AMI681" s="29"/>
      <c r="AMJ681" s="29"/>
    </row>
    <row r="682" customFormat="false" ht="14.65" hidden="false" customHeight="false" outlineLevel="0" collapsed="false"/>
    <row r="683" customFormat="false" ht="14.65" hidden="false" customHeight="false" outlineLevel="0" collapsed="false"/>
    <row r="684" customFormat="false" ht="14.65" hidden="false" customHeight="false" outlineLevel="0" collapsed="false"/>
    <row r="685" customFormat="false" ht="14.65" hidden="false" customHeight="false" outlineLevel="0" collapsed="false"/>
    <row r="686" customFormat="false" ht="14.65" hidden="false" customHeight="false" outlineLevel="0" collapsed="false"/>
    <row r="687" customFormat="false" ht="14.65" hidden="false" customHeight="false" outlineLevel="0" collapsed="false"/>
    <row r="688" customFormat="false" ht="14.65" hidden="false" customHeight="false" outlineLevel="0" collapsed="false"/>
    <row r="689" customFormat="false" ht="14.65" hidden="false" customHeight="false" outlineLevel="0" collapsed="false"/>
    <row r="690" customFormat="false" ht="14.65" hidden="false" customHeight="false" outlineLevel="0" collapsed="false"/>
    <row r="691" customFormat="false" ht="14.65" hidden="false" customHeight="false" outlineLevel="0" collapsed="false"/>
    <row r="692" customFormat="false" ht="14.65" hidden="false" customHeight="false" outlineLevel="0" collapsed="false"/>
    <row r="693" customFormat="false" ht="14.65" hidden="false" customHeight="false" outlineLevel="0" collapsed="false"/>
    <row r="694" customFormat="false" ht="14.65" hidden="false" customHeight="false" outlineLevel="0" collapsed="false"/>
    <row r="695" customFormat="false" ht="14.65" hidden="false" customHeight="false" outlineLevel="0" collapsed="false"/>
    <row r="696" customFormat="false" ht="14.65" hidden="false" customHeight="false" outlineLevel="0" collapsed="false"/>
    <row r="697" customFormat="false" ht="14.65" hidden="false" customHeight="false" outlineLevel="0" collapsed="false"/>
    <row r="698" customFormat="false" ht="14.65" hidden="false" customHeight="false" outlineLevel="0" collapsed="false"/>
    <row r="699" customFormat="false" ht="14.65" hidden="false" customHeight="false" outlineLevel="0" collapsed="false"/>
    <row r="700" customFormat="false" ht="14.65" hidden="false" customHeight="false" outlineLevel="0" collapsed="false"/>
    <row r="701" customFormat="false" ht="14.65" hidden="false" customHeight="false" outlineLevel="0" collapsed="false"/>
    <row r="702" customFormat="false" ht="14.65" hidden="false" customHeight="false" outlineLevel="0" collapsed="false"/>
    <row r="703" customFormat="false" ht="14.65" hidden="false" customHeight="false" outlineLevel="0" collapsed="false"/>
    <row r="704" customFormat="false" ht="14.65" hidden="false" customHeight="false" outlineLevel="0" collapsed="false"/>
    <row r="705" customFormat="false" ht="14.65" hidden="false" customHeight="false" outlineLevel="0" collapsed="false"/>
    <row r="706" customFormat="false" ht="14.65" hidden="false" customHeight="false" outlineLevel="0" collapsed="false"/>
    <row r="707" customFormat="false" ht="14.65" hidden="false" customHeight="false" outlineLevel="0" collapsed="false"/>
    <row r="708" customFormat="false" ht="14.65" hidden="false" customHeight="false" outlineLevel="0" collapsed="false"/>
    <row r="709" customFormat="false" ht="14.65" hidden="false" customHeight="false" outlineLevel="0" collapsed="false"/>
    <row r="710" customFormat="false" ht="14.65" hidden="false" customHeight="false" outlineLevel="0" collapsed="false"/>
    <row r="711" customFormat="false" ht="14.65" hidden="false" customHeight="false" outlineLevel="0" collapsed="false"/>
    <row r="712" customFormat="false" ht="14.65" hidden="false" customHeight="false" outlineLevel="0" collapsed="false"/>
    <row r="713" customFormat="false" ht="14.65" hidden="false" customHeight="false" outlineLevel="0" collapsed="false"/>
    <row r="714" customFormat="false" ht="14.65" hidden="false" customHeight="false" outlineLevel="0" collapsed="false"/>
    <row r="715" customFormat="false" ht="14.65" hidden="false" customHeight="false" outlineLevel="0" collapsed="false"/>
    <row r="716" customFormat="false" ht="14.65" hidden="false" customHeight="false" outlineLevel="0" collapsed="false"/>
    <row r="717" customFormat="false" ht="14.65" hidden="false" customHeight="false" outlineLevel="0" collapsed="false"/>
    <row r="718" customFormat="false" ht="14.65" hidden="false" customHeight="false" outlineLevel="0" collapsed="false"/>
    <row r="719" customFormat="false" ht="14.65" hidden="false" customHeight="false" outlineLevel="0" collapsed="false"/>
    <row r="720" customFormat="false" ht="14.65" hidden="false" customHeight="false" outlineLevel="0" collapsed="false"/>
    <row r="721" customFormat="false" ht="14.65" hidden="false" customHeight="false" outlineLevel="0" collapsed="false"/>
    <row r="722" customFormat="false" ht="14.65" hidden="false" customHeight="false" outlineLevel="0" collapsed="false"/>
    <row r="723" customFormat="false" ht="14.65" hidden="false" customHeight="false" outlineLevel="0" collapsed="false"/>
    <row r="724" customFormat="false" ht="14.65" hidden="false" customHeight="false" outlineLevel="0" collapsed="false"/>
    <row r="725" customFormat="false" ht="14.65" hidden="false" customHeight="false" outlineLevel="0" collapsed="false"/>
    <row r="726" customFormat="false" ht="14.65" hidden="false" customHeight="false" outlineLevel="0" collapsed="false"/>
    <row r="727" customFormat="false" ht="14.65" hidden="false" customHeight="false" outlineLevel="0" collapsed="false"/>
    <row r="728" customFormat="false" ht="14.65" hidden="false" customHeight="false" outlineLevel="0" collapsed="false"/>
    <row r="729" customFormat="false" ht="14.65" hidden="false" customHeight="false" outlineLevel="0" collapsed="false"/>
    <row r="730" customFormat="false" ht="14.65" hidden="false" customHeight="false" outlineLevel="0" collapsed="false"/>
    <row r="731" customFormat="false" ht="14.65" hidden="false" customHeight="false" outlineLevel="0" collapsed="false"/>
    <row r="732" customFormat="false" ht="14.65" hidden="false" customHeight="false" outlineLevel="0" collapsed="false"/>
    <row r="733" customFormat="false" ht="14.65" hidden="false" customHeight="false" outlineLevel="0" collapsed="false"/>
    <row r="734" customFormat="false" ht="14.65" hidden="false" customHeight="false" outlineLevel="0" collapsed="false"/>
    <row r="735" customFormat="false" ht="14.65" hidden="false" customHeight="false" outlineLevel="0" collapsed="false"/>
    <row r="736" customFormat="false" ht="14.65" hidden="false" customHeight="false" outlineLevel="0" collapsed="false"/>
    <row r="737" customFormat="false" ht="14.65" hidden="false" customHeight="false" outlineLevel="0" collapsed="false"/>
    <row r="738" customFormat="false" ht="14.65" hidden="false" customHeight="false" outlineLevel="0" collapsed="false"/>
    <row r="739" customFormat="false" ht="14.65" hidden="false" customHeight="false" outlineLevel="0" collapsed="false"/>
    <row r="740" customFormat="false" ht="14.65" hidden="false" customHeight="false" outlineLevel="0" collapsed="false"/>
    <row r="741" customFormat="false" ht="14.65" hidden="false" customHeight="false" outlineLevel="0" collapsed="false"/>
    <row r="742" customFormat="false" ht="14.65" hidden="false" customHeight="false" outlineLevel="0" collapsed="false"/>
    <row r="743" customFormat="false" ht="14.65" hidden="false" customHeight="false" outlineLevel="0" collapsed="false"/>
    <row r="744" customFormat="false" ht="14.65" hidden="false" customHeight="false" outlineLevel="0" collapsed="false"/>
    <row r="745" customFormat="false" ht="14.65" hidden="false" customHeight="false" outlineLevel="0" collapsed="false"/>
    <row r="746" customFormat="false" ht="14.65" hidden="false" customHeight="false" outlineLevel="0" collapsed="false"/>
    <row r="747" customFormat="false" ht="14.65" hidden="false" customHeight="false" outlineLevel="0" collapsed="false"/>
    <row r="748" customFormat="false" ht="14.65" hidden="false" customHeight="false" outlineLevel="0" collapsed="false"/>
    <row r="749" customFormat="false" ht="14.65" hidden="false" customHeight="false" outlineLevel="0" collapsed="false"/>
    <row r="750" customFormat="false" ht="14.65" hidden="false" customHeight="false" outlineLevel="0" collapsed="false"/>
    <row r="751" customFormat="false" ht="14.65" hidden="false" customHeight="false" outlineLevel="0" collapsed="false"/>
    <row r="752" customFormat="false" ht="14.65" hidden="false" customHeight="false" outlineLevel="0" collapsed="false"/>
    <row r="753" customFormat="false" ht="14.65" hidden="false" customHeight="false" outlineLevel="0" collapsed="false"/>
    <row r="754" customFormat="false" ht="14.65" hidden="false" customHeight="false" outlineLevel="0" collapsed="false"/>
    <row r="755" customFormat="false" ht="14.65" hidden="false" customHeight="false" outlineLevel="0" collapsed="false"/>
    <row r="756" customFormat="false" ht="14.65" hidden="false" customHeight="false" outlineLevel="0" collapsed="false"/>
    <row r="757" customFormat="false" ht="14.65" hidden="false" customHeight="false" outlineLevel="0" collapsed="false"/>
    <row r="758" customFormat="false" ht="14.65" hidden="false" customHeight="false" outlineLevel="0" collapsed="false"/>
    <row r="759" customFormat="false" ht="14.65" hidden="false" customHeight="false" outlineLevel="0" collapsed="false"/>
    <row r="760" customFormat="false" ht="14.65" hidden="false" customHeight="false" outlineLevel="0" collapsed="false"/>
    <row r="761" customFormat="false" ht="14.65" hidden="false" customHeight="false" outlineLevel="0" collapsed="false"/>
    <row r="762" customFormat="false" ht="14.65" hidden="false" customHeight="false" outlineLevel="0" collapsed="false"/>
    <row r="763" customFormat="false" ht="14.65" hidden="false" customHeight="false" outlineLevel="0" collapsed="false"/>
    <row r="764" customFormat="false" ht="14.65" hidden="false" customHeight="false" outlineLevel="0" collapsed="false"/>
    <row r="765" customFormat="false" ht="14.65" hidden="false" customHeight="false" outlineLevel="0" collapsed="false"/>
    <row r="766" customFormat="false" ht="14.65" hidden="false" customHeight="false" outlineLevel="0" collapsed="false"/>
    <row r="767" customFormat="false" ht="14.65" hidden="false" customHeight="false" outlineLevel="0" collapsed="false"/>
    <row r="768" customFormat="false" ht="14.65" hidden="false" customHeight="false" outlineLevel="0" collapsed="false"/>
    <row r="769" customFormat="false" ht="14.65" hidden="false" customHeight="false" outlineLevel="0" collapsed="false"/>
    <row r="770" customFormat="false" ht="14.65" hidden="false" customHeight="false" outlineLevel="0" collapsed="false"/>
    <row r="771" customFormat="false" ht="14.65" hidden="false" customHeight="false" outlineLevel="0" collapsed="false"/>
    <row r="772" customFormat="false" ht="14.65" hidden="false" customHeight="false" outlineLevel="0" collapsed="false"/>
    <row r="773" customFormat="false" ht="14.65" hidden="false" customHeight="false" outlineLevel="0" collapsed="false"/>
    <row r="774" customFormat="false" ht="14.65" hidden="false" customHeight="false" outlineLevel="0" collapsed="false"/>
    <row r="775" customFormat="false" ht="14.65" hidden="false" customHeight="false" outlineLevel="0" collapsed="false"/>
    <row r="776" customFormat="false" ht="14.65" hidden="false" customHeight="false" outlineLevel="0" collapsed="false"/>
    <row r="777" customFormat="false" ht="14.65" hidden="false" customHeight="false" outlineLevel="0" collapsed="false"/>
  </sheetData>
  <autoFilter ref="A28:S560"/>
  <mergeCells count="24">
    <mergeCell ref="C3:D3"/>
    <mergeCell ref="C4:D4"/>
    <mergeCell ref="C5:D5"/>
    <mergeCell ref="I10:J10"/>
    <mergeCell ref="I11:J11"/>
    <mergeCell ref="P12:Q12"/>
    <mergeCell ref="R12:S12"/>
    <mergeCell ref="K13:K14"/>
    <mergeCell ref="L13:L16"/>
    <mergeCell ref="M13:M15"/>
    <mergeCell ref="N13:N15"/>
    <mergeCell ref="P13:P16"/>
    <mergeCell ref="Q13:Q16"/>
    <mergeCell ref="R13:R16"/>
    <mergeCell ref="S13:S16"/>
    <mergeCell ref="AB13:AB14"/>
    <mergeCell ref="AC13:AC16"/>
    <mergeCell ref="N28:O28"/>
    <mergeCell ref="A577:F577"/>
    <mergeCell ref="L578:L580"/>
    <mergeCell ref="L592:L594"/>
    <mergeCell ref="M592:M594"/>
    <mergeCell ref="N592:N594"/>
    <mergeCell ref="A602:H602"/>
  </mergeCells>
  <printOptions headings="false" gridLines="false" gridLinesSet="true" horizontalCentered="true" verticalCentered="true"/>
  <pageMargins left="0.0784722222222222" right="0.0784722222222222" top="0.0784722222222222" bottom="0.0784722222222222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00A65D"/>
    <pageSetUpPr fitToPage="true"/>
  </sheetPr>
  <dimension ref="A1:AMJ299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6" activeCellId="0" sqref="K6"/>
    </sheetView>
  </sheetViews>
  <sheetFormatPr defaultRowHeight="12.8" zeroHeight="false" outlineLevelRow="0" outlineLevelCol="0"/>
  <cols>
    <col collapsed="false" customWidth="true" hidden="false" outlineLevel="0" max="2" min="1" style="88" width="10.99"/>
    <col collapsed="false" customWidth="true" hidden="false" outlineLevel="0" max="3" min="3" style="29" width="34.42"/>
    <col collapsed="false" customWidth="true" hidden="false" outlineLevel="0" max="4" min="4" style="90" width="19.04"/>
    <col collapsed="false" customWidth="true" hidden="false" outlineLevel="0" max="5" min="5" style="29" width="19.57"/>
    <col collapsed="false" customWidth="true" hidden="false" outlineLevel="0" max="6" min="6" style="29" width="18.2"/>
    <col collapsed="false" customWidth="true" hidden="false" outlineLevel="0" max="7" min="7" style="29" width="19.57"/>
    <col collapsed="false" customWidth="true" hidden="false" outlineLevel="0" max="8" min="8" style="29" width="15.57"/>
    <col collapsed="false" customWidth="true" hidden="false" outlineLevel="0" max="11" min="9" style="29" width="15.71"/>
    <col collapsed="false" customWidth="true" hidden="false" outlineLevel="0" max="12" min="12" style="29" width="18.38"/>
    <col collapsed="false" customWidth="true" hidden="false" outlineLevel="0" max="14" min="13" style="29" width="17.21"/>
    <col collapsed="false" customWidth="true" hidden="false" outlineLevel="0" max="15" min="15" style="29" width="12.37"/>
    <col collapsed="false" customWidth="true" hidden="false" outlineLevel="0" max="20" min="16" style="29" width="10.99"/>
    <col collapsed="false" customWidth="true" hidden="false" outlineLevel="0" max="21" min="21" style="29" width="14.93"/>
    <col collapsed="false" customWidth="true" hidden="false" outlineLevel="0" max="29" min="22" style="29" width="17.6"/>
    <col collapsed="false" customWidth="true" hidden="false" outlineLevel="0" max="258" min="30" style="29" width="10.99"/>
    <col collapsed="false" customWidth="true" hidden="false" outlineLevel="0" max="259" min="259" style="29" width="34.42"/>
    <col collapsed="false" customWidth="true" hidden="false" outlineLevel="0" max="260" min="260" style="29" width="22.57"/>
    <col collapsed="false" customWidth="true" hidden="false" outlineLevel="0" max="263" min="261" style="29" width="15.71"/>
    <col collapsed="false" customWidth="true" hidden="false" outlineLevel="0" max="264" min="264" style="29" width="15.57"/>
    <col collapsed="false" customWidth="true" hidden="false" outlineLevel="0" max="267" min="265" style="29" width="15.71"/>
    <col collapsed="false" customWidth="true" hidden="false" outlineLevel="0" max="268" min="268" style="29" width="20.42"/>
    <col collapsed="false" customWidth="true" hidden="false" outlineLevel="0" max="514" min="269" style="29" width="10.99"/>
    <col collapsed="false" customWidth="true" hidden="false" outlineLevel="0" max="515" min="515" style="29" width="34.42"/>
    <col collapsed="false" customWidth="true" hidden="false" outlineLevel="0" max="516" min="516" style="29" width="22.57"/>
    <col collapsed="false" customWidth="true" hidden="false" outlineLevel="0" max="519" min="517" style="29" width="15.71"/>
    <col collapsed="false" customWidth="true" hidden="false" outlineLevel="0" max="520" min="520" style="29" width="15.57"/>
    <col collapsed="false" customWidth="true" hidden="false" outlineLevel="0" max="523" min="521" style="29" width="15.71"/>
    <col collapsed="false" customWidth="true" hidden="false" outlineLevel="0" max="524" min="524" style="29" width="20.42"/>
    <col collapsed="false" customWidth="true" hidden="false" outlineLevel="0" max="770" min="525" style="29" width="10.99"/>
    <col collapsed="false" customWidth="true" hidden="false" outlineLevel="0" max="771" min="771" style="29" width="34.42"/>
    <col collapsed="false" customWidth="true" hidden="false" outlineLevel="0" max="772" min="772" style="29" width="22.57"/>
    <col collapsed="false" customWidth="true" hidden="false" outlineLevel="0" max="775" min="773" style="29" width="15.71"/>
    <col collapsed="false" customWidth="true" hidden="false" outlineLevel="0" max="776" min="776" style="29" width="15.57"/>
    <col collapsed="false" customWidth="true" hidden="false" outlineLevel="0" max="779" min="777" style="29" width="15.71"/>
    <col collapsed="false" customWidth="true" hidden="false" outlineLevel="0" max="780" min="780" style="29" width="20.42"/>
    <col collapsed="false" customWidth="true" hidden="false" outlineLevel="0" max="1025" min="781" style="29" width="10.99"/>
  </cols>
  <sheetData>
    <row r="1" s="96" customFormat="true" ht="32.45" hidden="false" customHeight="true" outlineLevel="0" collapsed="false">
      <c r="A1" s="91" t="s">
        <v>1331</v>
      </c>
      <c r="B1" s="92"/>
      <c r="D1" s="94"/>
      <c r="E1" s="95"/>
      <c r="F1" s="95"/>
      <c r="H1" s="97"/>
      <c r="I1" s="97"/>
      <c r="J1" s="84"/>
      <c r="K1" s="84"/>
      <c r="L1" s="97"/>
      <c r="M1" s="97"/>
      <c r="N1" s="84"/>
      <c r="O1" s="84"/>
      <c r="U1" s="94"/>
      <c r="AMH1" s="0"/>
      <c r="AMI1" s="0"/>
      <c r="AMJ1" s="0"/>
    </row>
    <row r="2" s="96" customFormat="true" ht="40.35" hidden="false" customHeight="true" outlineLevel="0" collapsed="false">
      <c r="A2" s="50" t="s">
        <v>1338</v>
      </c>
      <c r="B2" s="92"/>
      <c r="D2" s="57" t="s">
        <v>58</v>
      </c>
      <c r="E2" s="52" t="s">
        <v>59</v>
      </c>
      <c r="F2" s="52" t="s">
        <v>60</v>
      </c>
      <c r="G2" s="52" t="s">
        <v>61</v>
      </c>
      <c r="H2" s="52" t="s">
        <v>62</v>
      </c>
      <c r="I2" s="52" t="s">
        <v>63</v>
      </c>
      <c r="J2" s="52" t="s">
        <v>64</v>
      </c>
      <c r="K2" s="52" t="s">
        <v>65</v>
      </c>
      <c r="L2" s="52" t="s">
        <v>67</v>
      </c>
      <c r="M2" s="97"/>
      <c r="N2" s="84"/>
      <c r="O2" s="84"/>
      <c r="U2" s="94"/>
      <c r="AMH2" s="0"/>
      <c r="AMI2" s="0"/>
      <c r="AMJ2" s="0"/>
    </row>
    <row r="3" s="96" customFormat="true" ht="17" hidden="false" customHeight="true" outlineLevel="0" collapsed="false">
      <c r="A3" s="50" t="s">
        <v>1332</v>
      </c>
      <c r="B3" s="92"/>
      <c r="C3" s="85" t="s">
        <v>83</v>
      </c>
      <c r="D3" s="85"/>
      <c r="E3" s="100" t="n">
        <f aca="false">E17</f>
        <v>59385724.25</v>
      </c>
      <c r="F3" s="100" t="n">
        <f aca="false">F17</f>
        <v>78329373.96</v>
      </c>
      <c r="G3" s="100" t="n">
        <f aca="false">G17</f>
        <v>175253401.78</v>
      </c>
      <c r="H3" s="100" t="n">
        <f aca="false">H17</f>
        <v>683052364.64</v>
      </c>
      <c r="I3" s="100" t="n">
        <f aca="false">I17</f>
        <v>137765615.2</v>
      </c>
      <c r="J3" s="100" t="n">
        <f aca="false">J17</f>
        <v>440422939.8</v>
      </c>
      <c r="K3" s="101" t="n">
        <f aca="false">K17</f>
        <v>1574209419.63</v>
      </c>
      <c r="L3" s="100" t="n">
        <f aca="false">L17</f>
        <v>62910539166</v>
      </c>
      <c r="M3" s="97"/>
      <c r="N3" s="84"/>
      <c r="O3" s="84"/>
      <c r="U3" s="94"/>
      <c r="AMH3" s="0"/>
      <c r="AMI3" s="0"/>
      <c r="AMJ3" s="0"/>
    </row>
    <row r="4" s="96" customFormat="true" ht="17" hidden="false" customHeight="true" outlineLevel="0" collapsed="false">
      <c r="A4" s="50"/>
      <c r="B4" s="92"/>
      <c r="C4" s="85" t="s">
        <v>84</v>
      </c>
      <c r="D4" s="85"/>
      <c r="E4" s="100" t="n">
        <f aca="false">E588</f>
        <v>0</v>
      </c>
      <c r="F4" s="100" t="n">
        <f aca="false">F588</f>
        <v>0</v>
      </c>
      <c r="G4" s="100" t="n">
        <f aca="false">G588</f>
        <v>0</v>
      </c>
      <c r="H4" s="100" t="n">
        <f aca="false">H588</f>
        <v>0</v>
      </c>
      <c r="I4" s="100" t="n">
        <f aca="false">I588</f>
        <v>0</v>
      </c>
      <c r="J4" s="100" t="n">
        <f aca="false">J588</f>
        <v>0</v>
      </c>
      <c r="K4" s="101" t="n">
        <f aca="false">K588</f>
        <v>0</v>
      </c>
      <c r="L4" s="101" t="n">
        <f aca="false">L588</f>
        <v>0</v>
      </c>
      <c r="M4" s="97"/>
      <c r="N4" s="84"/>
      <c r="O4" s="84"/>
      <c r="U4" s="94"/>
      <c r="AMH4" s="0"/>
      <c r="AMI4" s="0"/>
      <c r="AMJ4" s="0"/>
    </row>
    <row r="5" s="96" customFormat="true" ht="17" hidden="false" customHeight="true" outlineLevel="0" collapsed="false">
      <c r="A5" s="50"/>
      <c r="B5" s="92"/>
      <c r="C5" s="85" t="s">
        <v>85</v>
      </c>
      <c r="D5" s="85"/>
      <c r="E5" s="100" t="n">
        <f aca="false">E184</f>
        <v>0</v>
      </c>
      <c r="F5" s="100" t="n">
        <f aca="false">F184</f>
        <v>0</v>
      </c>
      <c r="G5" s="100" t="n">
        <f aca="false">G184</f>
        <v>0</v>
      </c>
      <c r="H5" s="100" t="n">
        <f aca="false">H184</f>
        <v>150000000</v>
      </c>
      <c r="I5" s="100" t="n">
        <f aca="false">I184</f>
        <v>0</v>
      </c>
      <c r="J5" s="100" t="n">
        <f aca="false">J184</f>
        <v>0</v>
      </c>
      <c r="K5" s="101" t="n">
        <f aca="false">K184</f>
        <v>150000000</v>
      </c>
      <c r="L5" s="100" t="n">
        <f aca="false">L184</f>
        <v>3870126728.75</v>
      </c>
      <c r="M5" s="97"/>
      <c r="N5" s="84"/>
      <c r="O5" s="84"/>
      <c r="U5" s="94"/>
      <c r="AMH5" s="0"/>
      <c r="AMI5" s="0"/>
      <c r="AMJ5" s="0"/>
    </row>
    <row r="6" s="96" customFormat="true" ht="17" hidden="false" customHeight="true" outlineLevel="0" collapsed="false">
      <c r="A6" s="50"/>
      <c r="B6" s="92"/>
      <c r="D6" s="104" t="s">
        <v>86</v>
      </c>
      <c r="E6" s="105" t="n">
        <f aca="false">SUM(E3:E5)</f>
        <v>59385724.25</v>
      </c>
      <c r="F6" s="105" t="n">
        <f aca="false">SUM(F3:F5)</f>
        <v>78329373.96</v>
      </c>
      <c r="G6" s="105" t="n">
        <f aca="false">SUM(G3:G5)</f>
        <v>175253401.78</v>
      </c>
      <c r="H6" s="105" t="n">
        <f aca="false">SUM(H3:H5)</f>
        <v>833052364.64</v>
      </c>
      <c r="I6" s="105" t="n">
        <f aca="false">SUM(I3:I5)</f>
        <v>137765615.2</v>
      </c>
      <c r="J6" s="105" t="n">
        <f aca="false">SUM(J3:J5)</f>
        <v>440422939.8</v>
      </c>
      <c r="K6" s="105" t="n">
        <f aca="false">SUM(K3:K5)</f>
        <v>1724209419.63</v>
      </c>
      <c r="L6" s="105" t="n">
        <f aca="false">SUM(L3:L5)</f>
        <v>66780665894.75</v>
      </c>
      <c r="M6" s="97"/>
      <c r="N6" s="84"/>
      <c r="O6" s="84"/>
      <c r="U6" s="94"/>
      <c r="AMH6" s="0"/>
      <c r="AMI6" s="0"/>
      <c r="AMJ6" s="0"/>
    </row>
    <row r="7" s="96" customFormat="true" ht="17" hidden="false" customHeight="true" outlineLevel="0" collapsed="false">
      <c r="A7" s="50"/>
      <c r="B7" s="92"/>
      <c r="D7" s="106" t="s">
        <v>87</v>
      </c>
      <c r="E7" s="107" t="n">
        <f aca="false">(E3+E4)*$O$15/1000+E185</f>
        <v>328897.936137917</v>
      </c>
      <c r="F7" s="107" t="n">
        <f aca="false">(F3+F4)*$O$15/1000+F185</f>
        <v>433814.1827818</v>
      </c>
      <c r="G7" s="107" t="n">
        <f aca="false">(G3+G4)*$O$15/1000+G185</f>
        <v>970611.756858233</v>
      </c>
      <c r="H7" s="107" t="n">
        <f aca="false">(H3+H4)*$O$15/1000+H185</f>
        <v>4532971.67949787</v>
      </c>
      <c r="I7" s="107" t="n">
        <f aca="false">(I3+I4)*$O$15/1000+I185</f>
        <v>762991.898849333</v>
      </c>
      <c r="J7" s="107" t="n">
        <f aca="false">(J3+J4)*$O$15/1000+J185</f>
        <v>2439209.048259</v>
      </c>
      <c r="K7" s="107" t="n">
        <f aca="false">(K3+K4)*$O$15/1000+K185</f>
        <v>9468496.50238415</v>
      </c>
      <c r="L7" s="107" t="n">
        <f aca="false">(L3+L4)*$O$15/1000+L185</f>
        <v>367770169.72478</v>
      </c>
      <c r="M7" s="97"/>
      <c r="N7" s="84"/>
      <c r="O7" s="84"/>
      <c r="U7" s="94"/>
      <c r="AMH7" s="0"/>
      <c r="AMI7" s="0"/>
      <c r="AMJ7" s="0"/>
    </row>
    <row r="8" s="96" customFormat="true" ht="17" hidden="false" customHeight="true" outlineLevel="0" collapsed="false">
      <c r="A8" s="50"/>
      <c r="B8" s="92"/>
      <c r="D8" s="108" t="s">
        <v>75</v>
      </c>
      <c r="E8" s="109" t="n">
        <f aca="false">E6/$K$6</f>
        <v>0.0344422919709739</v>
      </c>
      <c r="F8" s="109" t="n">
        <f aca="false">F6/$K$6</f>
        <v>0.0454291532503104</v>
      </c>
      <c r="G8" s="109" t="n">
        <f aca="false">G6/$K$6</f>
        <v>0.101642758579528</v>
      </c>
      <c r="H8" s="109" t="n">
        <f aca="false">H6/$K$6</f>
        <v>0.483150338442511</v>
      </c>
      <c r="I8" s="109" t="n">
        <f aca="false">I6/$K$6</f>
        <v>0.0799007438606636</v>
      </c>
      <c r="J8" s="109" t="n">
        <f aca="false">J6/$K$6</f>
        <v>0.255434713896013</v>
      </c>
      <c r="K8" s="109" t="n">
        <f aca="false">K6/$K$6</f>
        <v>1</v>
      </c>
      <c r="L8" s="52"/>
      <c r="M8" s="97"/>
      <c r="N8" s="84"/>
      <c r="O8" s="331"/>
    </row>
    <row r="9" s="96" customFormat="true" ht="17" hidden="false" customHeight="true" outlineLevel="0" collapsed="false">
      <c r="A9" s="50"/>
      <c r="B9" s="92"/>
      <c r="D9" s="110" t="s">
        <v>66</v>
      </c>
      <c r="E9" s="109" t="n">
        <f aca="false">E6/$L$6</f>
        <v>0.000889265230502421</v>
      </c>
      <c r="F9" s="109" t="n">
        <f aca="false">F6/$L$6</f>
        <v>0.00117293490429478</v>
      </c>
      <c r="G9" s="109" t="n">
        <f aca="false">G6/$L$6</f>
        <v>0.0026243134810337</v>
      </c>
      <c r="H9" s="109" t="n">
        <f aca="false">H6/$L$6</f>
        <v>0.0124744542971904</v>
      </c>
      <c r="I9" s="109" t="n">
        <f aca="false">I6/$L$6</f>
        <v>0.00206295659610712</v>
      </c>
      <c r="J9" s="109" t="n">
        <f aca="false">J6/$L$6</f>
        <v>0.00659506660946045</v>
      </c>
      <c r="K9" s="111" t="n">
        <f aca="false">K6/$L$6</f>
        <v>0.0258189911185889</v>
      </c>
      <c r="L9" s="109" t="n">
        <f aca="false">L6/$L$6</f>
        <v>1</v>
      </c>
      <c r="M9" s="97"/>
      <c r="N9" s="84"/>
    </row>
    <row r="10" s="84" customFormat="true" ht="15" hidden="false" customHeight="false" outlineLevel="0" collapsed="false">
      <c r="A10" s="0"/>
      <c r="B10" s="102"/>
      <c r="C10" s="97"/>
      <c r="D10" s="112"/>
      <c r="E10" s="0"/>
      <c r="F10" s="97"/>
      <c r="I10" s="97"/>
      <c r="K10" s="97"/>
      <c r="M10" s="97"/>
      <c r="U10" s="50" t="s">
        <v>1333</v>
      </c>
    </row>
    <row r="11" s="84" customFormat="true" ht="15" hidden="false" customHeight="true" outlineLevel="0" collapsed="false">
      <c r="A11" s="50" t="s">
        <v>88</v>
      </c>
      <c r="B11" s="102"/>
      <c r="C11" s="97"/>
      <c r="D11" s="113"/>
      <c r="E11" s="97"/>
      <c r="F11" s="97"/>
      <c r="I11" s="97"/>
      <c r="K11" s="97"/>
      <c r="M11" s="97"/>
      <c r="P11" s="333" t="s">
        <v>89</v>
      </c>
      <c r="Q11" s="333"/>
      <c r="R11" s="333" t="s">
        <v>67</v>
      </c>
      <c r="S11" s="333"/>
      <c r="U11" s="113"/>
    </row>
    <row r="12" s="84" customFormat="true" ht="15" hidden="false" customHeight="true" outlineLevel="0" collapsed="false">
      <c r="A12" s="334"/>
      <c r="B12" s="102"/>
      <c r="C12" s="97"/>
      <c r="D12" s="113"/>
      <c r="E12" s="97"/>
      <c r="F12" s="97"/>
      <c r="J12" s="114"/>
      <c r="K12" s="97"/>
      <c r="M12" s="97"/>
      <c r="P12" s="333"/>
      <c r="Q12" s="333"/>
      <c r="R12" s="333"/>
      <c r="S12" s="333"/>
      <c r="U12" s="113"/>
    </row>
    <row r="13" s="120" customFormat="true" ht="41.25" hidden="false" customHeight="true" outlineLevel="0" collapsed="false">
      <c r="A13" s="116"/>
      <c r="B13" s="116"/>
      <c r="D13" s="335" t="s">
        <v>1334</v>
      </c>
      <c r="E13" s="52" t="s">
        <v>59</v>
      </c>
      <c r="F13" s="52" t="s">
        <v>60</v>
      </c>
      <c r="G13" s="52" t="s">
        <v>61</v>
      </c>
      <c r="H13" s="52" t="s">
        <v>62</v>
      </c>
      <c r="I13" s="52" t="s">
        <v>63</v>
      </c>
      <c r="J13" s="52" t="s">
        <v>64</v>
      </c>
      <c r="K13" s="52" t="s">
        <v>65</v>
      </c>
      <c r="L13" s="52" t="s">
        <v>67</v>
      </c>
      <c r="M13" s="119" t="s">
        <v>90</v>
      </c>
      <c r="N13" s="119" t="s">
        <v>91</v>
      </c>
      <c r="O13" s="55" t="s">
        <v>92</v>
      </c>
      <c r="P13" s="333" t="s">
        <v>93</v>
      </c>
      <c r="Q13" s="333" t="s">
        <v>94</v>
      </c>
      <c r="R13" s="333" t="s">
        <v>93</v>
      </c>
      <c r="S13" s="333" t="s">
        <v>94</v>
      </c>
      <c r="U13" s="57" t="s">
        <v>70</v>
      </c>
      <c r="V13" s="52" t="s">
        <v>59</v>
      </c>
      <c r="W13" s="52" t="s">
        <v>60</v>
      </c>
      <c r="X13" s="52" t="s">
        <v>61</v>
      </c>
      <c r="Y13" s="52" t="s">
        <v>62</v>
      </c>
      <c r="Z13" s="52" t="s">
        <v>63</v>
      </c>
      <c r="AA13" s="52" t="s">
        <v>64</v>
      </c>
      <c r="AB13" s="52" t="s">
        <v>65</v>
      </c>
      <c r="AC13" s="52" t="s">
        <v>67</v>
      </c>
    </row>
    <row r="14" s="120" customFormat="true" ht="17" hidden="false" customHeight="true" outlineLevel="0" collapsed="false">
      <c r="A14" s="116"/>
      <c r="B14" s="116"/>
      <c r="D14" s="110" t="s">
        <v>95</v>
      </c>
      <c r="E14" s="121" t="s">
        <v>96</v>
      </c>
      <c r="F14" s="121" t="s">
        <v>97</v>
      </c>
      <c r="G14" s="121" t="s">
        <v>97</v>
      </c>
      <c r="H14" s="121" t="s">
        <v>98</v>
      </c>
      <c r="I14" s="121" t="s">
        <v>97</v>
      </c>
      <c r="J14" s="121" t="s">
        <v>96</v>
      </c>
      <c r="K14" s="52"/>
      <c r="L14" s="52"/>
      <c r="M14" s="119"/>
      <c r="N14" s="119"/>
      <c r="O14" s="55" t="n">
        <v>2018</v>
      </c>
      <c r="P14" s="333"/>
      <c r="Q14" s="333"/>
      <c r="R14" s="333"/>
      <c r="S14" s="333"/>
      <c r="U14" s="110" t="s">
        <v>95</v>
      </c>
      <c r="V14" s="121" t="s">
        <v>96</v>
      </c>
      <c r="W14" s="121" t="s">
        <v>97</v>
      </c>
      <c r="X14" s="121" t="s">
        <v>97</v>
      </c>
      <c r="Y14" s="121" t="s">
        <v>98</v>
      </c>
      <c r="Z14" s="121" t="s">
        <v>97</v>
      </c>
      <c r="AA14" s="121" t="s">
        <v>96</v>
      </c>
      <c r="AB14" s="52"/>
      <c r="AC14" s="52"/>
    </row>
    <row r="15" s="120" customFormat="true" ht="17" hidden="false" customHeight="true" outlineLevel="0" collapsed="false">
      <c r="A15" s="116"/>
      <c r="B15" s="116"/>
      <c r="D15" s="110" t="s">
        <v>66</v>
      </c>
      <c r="E15" s="109" t="n">
        <f aca="false">E17/$L$17</f>
        <v>0.000943970994960015</v>
      </c>
      <c r="F15" s="109" t="n">
        <f aca="false">F17/$L$17</f>
        <v>0.0012450914425215</v>
      </c>
      <c r="G15" s="109" t="n">
        <f aca="false">G17/$L$17</f>
        <v>0.00278575583842263</v>
      </c>
      <c r="H15" s="109" t="n">
        <f aca="false">H17/$L$17</f>
        <v>0.0108575188465267</v>
      </c>
      <c r="I15" s="109" t="n">
        <f aca="false">I17/$L$17</f>
        <v>0.00218986543473236</v>
      </c>
      <c r="J15" s="109" t="n">
        <f aca="false">J17/$L$17</f>
        <v>0.00700078151671646</v>
      </c>
      <c r="K15" s="109" t="n">
        <f aca="false">K17/$L$17</f>
        <v>0.0250229840738797</v>
      </c>
      <c r="L15" s="52"/>
      <c r="M15" s="119"/>
      <c r="N15" s="119"/>
      <c r="O15" s="122" t="n">
        <f aca="false">PrixCEE_Précarité!D29</f>
        <v>5.53833333333333</v>
      </c>
      <c r="P15" s="333"/>
      <c r="Q15" s="333"/>
      <c r="R15" s="333"/>
      <c r="S15" s="333"/>
      <c r="U15" s="110" t="s">
        <v>66</v>
      </c>
      <c r="V15" s="109" t="n">
        <f aca="false">V17/$L$17</f>
        <v>5.43540714343999E-005</v>
      </c>
      <c r="W15" s="109" t="n">
        <f aca="false">W17/$L$17</f>
        <v>7.07438064423289E-005</v>
      </c>
      <c r="X15" s="109" t="n">
        <f aca="false">X17/$L$17</f>
        <v>0.000206627028523889</v>
      </c>
      <c r="Y15" s="109" t="n">
        <f aca="false">Y17/$L$17</f>
        <v>0.000681797283174081</v>
      </c>
      <c r="Z15" s="109" t="n">
        <f aca="false">Z17/$L$17</f>
        <v>0.000143741666533376</v>
      </c>
      <c r="AA15" s="109" t="n">
        <f aca="false">AA17/$L$17</f>
        <v>0.000413263014602503</v>
      </c>
      <c r="AB15" s="109" t="n">
        <f aca="false">AB17/$L$17</f>
        <v>0.00157052687071058</v>
      </c>
      <c r="AC15" s="52"/>
    </row>
    <row r="16" s="120" customFormat="true" ht="17" hidden="false" customHeight="true" outlineLevel="0" collapsed="false">
      <c r="A16" s="116"/>
      <c r="B16" s="116"/>
      <c r="D16" s="336" t="s">
        <v>75</v>
      </c>
      <c r="E16" s="109" t="n">
        <f aca="false">E17/$K$17</f>
        <v>0.0377241576053826</v>
      </c>
      <c r="F16" s="109" t="n">
        <f aca="false">F17/$K$17</f>
        <v>0.0497579121197296</v>
      </c>
      <c r="G16" s="109" t="n">
        <f aca="false">G17/$K$17</f>
        <v>0.111327882805574</v>
      </c>
      <c r="H16" s="109" t="n">
        <f aca="false">H17/$K$17</f>
        <v>0.433901840582649</v>
      </c>
      <c r="I16" s="109" t="n">
        <f aca="false">I17/$K$17</f>
        <v>0.087514160112433</v>
      </c>
      <c r="J16" s="109" t="n">
        <f aca="false">J17/$K$17</f>
        <v>0.279774046774232</v>
      </c>
      <c r="K16" s="123" t="n">
        <f aca="false">K17/$K$17</f>
        <v>1</v>
      </c>
      <c r="L16" s="52"/>
      <c r="P16" s="333"/>
      <c r="Q16" s="333"/>
      <c r="R16" s="333"/>
      <c r="S16" s="333"/>
      <c r="U16" s="108" t="s">
        <v>75</v>
      </c>
      <c r="V16" s="109" t="n">
        <f aca="false">V17/$K$17</f>
        <v>0.00217216584856231</v>
      </c>
      <c r="W16" s="109" t="n">
        <f aca="false">W17/$K$17</f>
        <v>0.00282715307788471</v>
      </c>
      <c r="X16" s="109" t="n">
        <f aca="false">X17/$K$17</f>
        <v>0.00825748951099633</v>
      </c>
      <c r="Y16" s="109" t="n">
        <f aca="false">Y17/$K$17</f>
        <v>0.0272468415901594</v>
      </c>
      <c r="Z16" s="109" t="n">
        <f aca="false">Z17/$K$17</f>
        <v>0.00574438548611879</v>
      </c>
      <c r="AA16" s="109" t="n">
        <f aca="false">AA17/$K$17</f>
        <v>0.0165153369950744</v>
      </c>
      <c r="AB16" s="123" t="n">
        <f aca="false">AB17/$K$17</f>
        <v>0.062763372508796</v>
      </c>
      <c r="AC16" s="52"/>
    </row>
    <row r="17" s="120" customFormat="true" ht="17" hidden="false" customHeight="true" outlineLevel="0" collapsed="false">
      <c r="A17" s="116"/>
      <c r="B17" s="116"/>
      <c r="D17" s="337" t="s">
        <v>86</v>
      </c>
      <c r="E17" s="101" t="n">
        <f aca="false">SUM(E20:E20)</f>
        <v>59385724.25</v>
      </c>
      <c r="F17" s="101" t="n">
        <f aca="false">SUM(F20:F20)</f>
        <v>78329373.96</v>
      </c>
      <c r="G17" s="101" t="n">
        <f aca="false">SUM(G20:G20)</f>
        <v>175253401.78</v>
      </c>
      <c r="H17" s="101" t="n">
        <f aca="false">SUM(H20:H20)</f>
        <v>683052364.64</v>
      </c>
      <c r="I17" s="101" t="n">
        <f aca="false">SUM(I20:I20)</f>
        <v>137765615.2</v>
      </c>
      <c r="J17" s="101" t="n">
        <f aca="false">SUM(J20:J20)</f>
        <v>440422939.8</v>
      </c>
      <c r="K17" s="101" t="n">
        <f aca="false">SUM(K20:K20)</f>
        <v>1574209419.63</v>
      </c>
      <c r="L17" s="101" t="n">
        <f aca="false">SUM(L20:L20)</f>
        <v>62910539166</v>
      </c>
      <c r="U17" s="126" t="s">
        <v>99</v>
      </c>
      <c r="V17" s="101" t="n">
        <f aca="false">SUM(V20:V20)</f>
        <v>3419443.93980538</v>
      </c>
      <c r="W17" s="101" t="n">
        <f aca="false">SUM(W20:W20)</f>
        <v>4450531.00594206</v>
      </c>
      <c r="X17" s="101" t="n">
        <f aca="false">SUM(X20:X20)</f>
        <v>12999017.7707063</v>
      </c>
      <c r="Y17" s="101" t="n">
        <f aca="false">SUM(Y20:Y20)</f>
        <v>42892234.6863954</v>
      </c>
      <c r="Z17" s="101" t="n">
        <f aca="false">SUM(Z20:Z20)</f>
        <v>9042865.74223406</v>
      </c>
      <c r="AA17" s="101" t="n">
        <f aca="false">SUM(AA20:AA20)</f>
        <v>25998599.06601</v>
      </c>
      <c r="AB17" s="127" t="n">
        <f aca="false">SUM(AB20:AB20)</f>
        <v>98802692.2110933</v>
      </c>
      <c r="AC17" s="127" t="n">
        <f aca="false">SUM(AC20:AC20)</f>
        <v>4063601114.62529</v>
      </c>
      <c r="AD17" s="128" t="s">
        <v>100</v>
      </c>
    </row>
    <row r="18" s="120" customFormat="true" ht="19.5" hidden="false" customHeight="true" outlineLevel="0" collapsed="false">
      <c r="A18" s="116"/>
      <c r="B18" s="116"/>
      <c r="D18" s="106" t="s">
        <v>87</v>
      </c>
      <c r="E18" s="107" t="n">
        <f aca="false">E17*$O$15/1000</f>
        <v>328897.936137917</v>
      </c>
      <c r="F18" s="107" t="n">
        <f aca="false">F17*$O$15/1000</f>
        <v>433814.1827818</v>
      </c>
      <c r="G18" s="107" t="n">
        <f aca="false">G17*$O$15/1000</f>
        <v>970611.756858233</v>
      </c>
      <c r="H18" s="107" t="n">
        <f aca="false">H17*$O$15/1000</f>
        <v>3782971.67949787</v>
      </c>
      <c r="I18" s="107" t="n">
        <f aca="false">I17*$O$15/1000</f>
        <v>762991.898849333</v>
      </c>
      <c r="J18" s="107" t="n">
        <f aca="false">J17*$O$15/1000</f>
        <v>2439209.048259</v>
      </c>
      <c r="K18" s="107" t="n">
        <f aca="false">K17*$O$15/1000</f>
        <v>8718496.50238415</v>
      </c>
      <c r="L18" s="107" t="n">
        <f aca="false">L17*$O$15/1000</f>
        <v>348419536.08103</v>
      </c>
      <c r="U18" s="126" t="s">
        <v>101</v>
      </c>
      <c r="V18" s="101" t="n">
        <f aca="false">V17*0.086/1000</f>
        <v>294.072178823263</v>
      </c>
      <c r="W18" s="101" t="n">
        <f aca="false">W17*0.086/1000</f>
        <v>382.745666511017</v>
      </c>
      <c r="X18" s="101" t="n">
        <f aca="false">X17*0.086/1000</f>
        <v>1117.91552828075</v>
      </c>
      <c r="Y18" s="101" t="n">
        <f aca="false">Y17*0.086/1000</f>
        <v>3688.73218303001</v>
      </c>
      <c r="Z18" s="101" t="n">
        <f aca="false">Z17*0.086/1000</f>
        <v>777.686453832129</v>
      </c>
      <c r="AA18" s="101" t="n">
        <f aca="false">AA17*0.086/1000</f>
        <v>2235.87951967686</v>
      </c>
      <c r="AB18" s="127" t="n">
        <f aca="false">AB17*0.086/1000</f>
        <v>8497.03153015402</v>
      </c>
      <c r="AC18" s="127" t="n">
        <f aca="false">AC17*0.086/1000</f>
        <v>349469.695857775</v>
      </c>
      <c r="AD18" s="130" t="s">
        <v>102</v>
      </c>
    </row>
    <row r="19" s="120" customFormat="true" ht="17" hidden="false" customHeight="true" outlineLevel="0" collapsed="false">
      <c r="A19" s="116"/>
      <c r="B19" s="116"/>
      <c r="D19" s="131"/>
      <c r="E19" s="132"/>
      <c r="F19" s="132"/>
      <c r="G19" s="132"/>
      <c r="H19" s="132"/>
      <c r="I19" s="132"/>
      <c r="J19" s="132"/>
      <c r="K19" s="132"/>
      <c r="L19" s="133"/>
    </row>
    <row r="20" s="120" customFormat="true" ht="17" hidden="false" customHeight="true" outlineLevel="0" collapsed="false">
      <c r="A20" s="116"/>
      <c r="B20" s="134" t="n">
        <f aca="false">COUNTIF($A$24:$A$163,"Résidentiel")</f>
        <v>140</v>
      </c>
      <c r="C20" s="120" t="s">
        <v>103</v>
      </c>
      <c r="D20" s="142" t="s">
        <v>105</v>
      </c>
      <c r="E20" s="143" t="n">
        <f aca="false">SUMIFS(E24:E163,$A$24:$A$163,"Résidentiel")</f>
        <v>59385724.25</v>
      </c>
      <c r="F20" s="143" t="n">
        <f aca="false">SUMIFS(F24:F163,$A$24:$A$163,"Résidentiel")</f>
        <v>78329373.96</v>
      </c>
      <c r="G20" s="143" t="n">
        <f aca="false">SUMIFS(G24:G163,$A$24:$A$163,"Résidentiel")</f>
        <v>175253401.78</v>
      </c>
      <c r="H20" s="143" t="n">
        <f aca="false">SUMIFS(H24:H163,$A$24:$A$163,"Résidentiel")</f>
        <v>683052364.64</v>
      </c>
      <c r="I20" s="143" t="n">
        <f aca="false">SUMIFS(I24:I163,$A$24:$A$163,"Résidentiel")</f>
        <v>137765615.2</v>
      </c>
      <c r="J20" s="143" t="n">
        <f aca="false">SUMIFS(J24:J163,$A$24:$A$163,"Résidentiel")</f>
        <v>440422939.8</v>
      </c>
      <c r="K20" s="143" t="n">
        <f aca="false">SUMIFS(K24:K163,$A$24:$A$163,"Résidentiel")</f>
        <v>1574209419.63</v>
      </c>
      <c r="L20" s="143" t="n">
        <f aca="false">SUMIFS(L24:L163,$A$24:$A$163,"Résidentiel")</f>
        <v>62910539166</v>
      </c>
      <c r="M20" s="145" t="n">
        <f aca="false">K20*$O$15/1000</f>
        <v>8718496.50238415</v>
      </c>
      <c r="N20" s="145" t="n">
        <f aca="false">L20*$O$15/1000</f>
        <v>348419536.08103</v>
      </c>
      <c r="P20" s="146" t="n">
        <f aca="false">K20/$K$17</f>
        <v>1</v>
      </c>
      <c r="Q20" s="147" t="n">
        <f aca="false">RANK(P20,$P$20:$P$20)</f>
        <v>1</v>
      </c>
      <c r="R20" s="148" t="n">
        <f aca="false">L20/$L$17</f>
        <v>1</v>
      </c>
      <c r="S20" s="149" t="n">
        <f aca="false">RANK(R20,$R$20:$R$20)</f>
        <v>1</v>
      </c>
      <c r="U20" s="142" t="s">
        <v>105</v>
      </c>
      <c r="V20" s="143" t="n">
        <f aca="false">SUMIFS(V24:V163,$A$24:$A$163,"Résidentiel")</f>
        <v>3419443.93980538</v>
      </c>
      <c r="W20" s="143" t="n">
        <f aca="false">SUMIFS(W24:W163,$A$24:$A$163,"Résidentiel")</f>
        <v>4450531.00594206</v>
      </c>
      <c r="X20" s="143" t="n">
        <f aca="false">SUMIFS(X24:X163,$A$24:$A$163,"Résidentiel")</f>
        <v>12999017.7707063</v>
      </c>
      <c r="Y20" s="143" t="n">
        <f aca="false">SUMIFS(Y24:Y163,$A$24:$A$163,"Résidentiel")</f>
        <v>42892234.6863954</v>
      </c>
      <c r="Z20" s="143" t="n">
        <f aca="false">SUMIFS(Z24:Z163,$A$24:$A$163,"Résidentiel")</f>
        <v>9042865.74223406</v>
      </c>
      <c r="AA20" s="143" t="n">
        <f aca="false">SUMIFS(AA24:AA163,$A$24:$A$163,"Résidentiel")</f>
        <v>25998599.06601</v>
      </c>
      <c r="AB20" s="143" t="n">
        <f aca="false">SUMIFS(AB24:AB163,$A$24:$A$163,"Résidentiel")</f>
        <v>98802692.2110933</v>
      </c>
      <c r="AC20" s="143" t="n">
        <f aca="false">SUMIFS(AC24:AC163,$A$24:$A$163,"Résidentiel")</f>
        <v>4063601114.62529</v>
      </c>
    </row>
    <row r="21" s="120" customFormat="true" ht="17" hidden="false" customHeight="true" outlineLevel="0" collapsed="false">
      <c r="A21" s="116"/>
      <c r="B21" s="134" t="n">
        <v>11</v>
      </c>
      <c r="C21" s="120" t="s">
        <v>103</v>
      </c>
      <c r="D21" s="183" t="s">
        <v>110</v>
      </c>
      <c r="E21" s="184" t="n">
        <f aca="false">SUM(E167:E177)</f>
        <v>16341400</v>
      </c>
      <c r="F21" s="184" t="n">
        <f aca="false">SUM(F167:F177)</f>
        <v>114959840</v>
      </c>
      <c r="G21" s="184" t="n">
        <f aca="false">SUM(G167:G177)</f>
        <v>6879600</v>
      </c>
      <c r="H21" s="184" t="n">
        <f aca="false">SUM(H167:H177)</f>
        <v>33071154</v>
      </c>
      <c r="I21" s="184" t="n">
        <f aca="false">SUM(I167:I177)</f>
        <v>35608100</v>
      </c>
      <c r="J21" s="184" t="n">
        <f aca="false">SUM(J167:J177)</f>
        <v>31137654</v>
      </c>
      <c r="K21" s="185" t="n">
        <f aca="false">SUM(K167:K177)</f>
        <v>237997748</v>
      </c>
      <c r="L21" s="184" t="n">
        <f aca="false">SUM(L167:L177)</f>
        <v>4158832080</v>
      </c>
      <c r="M21" s="186" t="n">
        <f aca="false">K21*$O$15/1000</f>
        <v>1318110.86100667</v>
      </c>
      <c r="N21" s="186" t="n">
        <f aca="false">L21*$O$15/1000</f>
        <v>23032998.3364</v>
      </c>
      <c r="P21" s="179"/>
      <c r="Q21" s="180"/>
      <c r="R21" s="181"/>
      <c r="S21" s="182"/>
      <c r="U21" s="183" t="s">
        <v>110</v>
      </c>
      <c r="V21" s="184" t="n">
        <f aca="false">SUM(V167:V177)</f>
        <v>0</v>
      </c>
      <c r="W21" s="184" t="n">
        <f aca="false">SUM(W167:W177)</f>
        <v>0</v>
      </c>
      <c r="X21" s="184" t="n">
        <f aca="false">SUM(X167:X177)</f>
        <v>0</v>
      </c>
      <c r="Y21" s="184" t="n">
        <f aca="false">SUM(Y167:Y177)</f>
        <v>0</v>
      </c>
      <c r="Z21" s="184" t="n">
        <f aca="false">SUM(Z167:Z177)</f>
        <v>0</v>
      </c>
      <c r="AA21" s="184" t="n">
        <f aca="false">SUM(AA167:AA177)</f>
        <v>0</v>
      </c>
      <c r="AB21" s="185" t="n">
        <f aca="false">SUM(AB167:AB177)</f>
        <v>0</v>
      </c>
      <c r="AC21" s="184" t="n">
        <f aca="false">SUM(AC167:AC177)</f>
        <v>0</v>
      </c>
    </row>
    <row r="22" s="120" customFormat="true" ht="17" hidden="false" customHeight="true" outlineLevel="0" collapsed="false">
      <c r="A22" s="116"/>
      <c r="B22" s="116"/>
      <c r="D22" s="131"/>
      <c r="E22" s="191"/>
      <c r="F22" s="191"/>
      <c r="G22" s="191"/>
      <c r="H22" s="191"/>
      <c r="I22" s="191"/>
      <c r="J22" s="191"/>
      <c r="K22" s="191"/>
      <c r="L22" s="191"/>
      <c r="U22" s="131"/>
    </row>
    <row r="23" customFormat="false" ht="42.75" hidden="false" customHeight="true" outlineLevel="0" collapsed="false">
      <c r="A23" s="192" t="s">
        <v>111</v>
      </c>
      <c r="B23" s="192" t="s">
        <v>112</v>
      </c>
      <c r="C23" s="192" t="s">
        <v>113</v>
      </c>
      <c r="D23" s="192" t="s">
        <v>114</v>
      </c>
      <c r="E23" s="52" t="s">
        <v>59</v>
      </c>
      <c r="F23" s="52" t="s">
        <v>60</v>
      </c>
      <c r="G23" s="52" t="s">
        <v>61</v>
      </c>
      <c r="H23" s="52" t="s">
        <v>62</v>
      </c>
      <c r="I23" s="52" t="s">
        <v>63</v>
      </c>
      <c r="J23" s="52" t="s">
        <v>64</v>
      </c>
      <c r="K23" s="52" t="s">
        <v>65</v>
      </c>
      <c r="L23" s="52" t="s">
        <v>67</v>
      </c>
      <c r="M23" s="119" t="s">
        <v>90</v>
      </c>
      <c r="P23" s="193" t="s">
        <v>93</v>
      </c>
      <c r="Q23" s="194" t="s">
        <v>94</v>
      </c>
      <c r="R23" s="194" t="s">
        <v>93</v>
      </c>
      <c r="S23" s="193" t="s">
        <v>94</v>
      </c>
      <c r="U23" s="192" t="s">
        <v>117</v>
      </c>
      <c r="V23" s="52" t="s">
        <v>59</v>
      </c>
      <c r="W23" s="52" t="s">
        <v>60</v>
      </c>
      <c r="X23" s="52" t="s">
        <v>61</v>
      </c>
      <c r="Y23" s="52" t="s">
        <v>62</v>
      </c>
      <c r="Z23" s="52" t="s">
        <v>63</v>
      </c>
      <c r="AA23" s="52" t="s">
        <v>64</v>
      </c>
      <c r="AB23" s="52" t="s">
        <v>1335</v>
      </c>
      <c r="AC23" s="52" t="s">
        <v>67</v>
      </c>
    </row>
    <row r="24" customFormat="false" ht="12.8" hidden="false" customHeight="false" outlineLevel="0" collapsed="false">
      <c r="A24" s="195" t="s">
        <v>216</v>
      </c>
      <c r="B24" s="195" t="s">
        <v>217</v>
      </c>
      <c r="C24" s="196" t="s">
        <v>218</v>
      </c>
      <c r="D24" s="222" t="s">
        <v>219</v>
      </c>
      <c r="E24" s="198" t="n">
        <v>0</v>
      </c>
      <c r="F24" s="198" t="n">
        <v>0</v>
      </c>
      <c r="G24" s="198" t="n">
        <v>0</v>
      </c>
      <c r="H24" s="198" t="n">
        <v>0</v>
      </c>
      <c r="I24" s="198" t="n">
        <v>0</v>
      </c>
      <c r="J24" s="198" t="n">
        <v>0</v>
      </c>
      <c r="K24" s="199" t="n">
        <f aca="false">SUM(E24:J24)</f>
        <v>0</v>
      </c>
      <c r="L24" s="380" t="n">
        <v>218021254</v>
      </c>
      <c r="P24" s="223" t="n">
        <f aca="false">K24/$K$20</f>
        <v>0</v>
      </c>
      <c r="Q24" s="224" t="n">
        <f aca="false">RANK(P24,$P$24:$P$163)</f>
        <v>30</v>
      </c>
      <c r="R24" s="225" t="n">
        <f aca="false">L24/$L$20</f>
        <v>0.00346557598917908</v>
      </c>
      <c r="S24" s="224" t="n">
        <f aca="false">RANK(R24,$R$24:$R$163)</f>
        <v>20</v>
      </c>
      <c r="U24" s="222" t="e">
        <f aca="false">VLOOKUP(D24,DVactu!$A$2:$D$198,4,0)</f>
        <v>#N/A</v>
      </c>
      <c r="V24" s="202" t="n">
        <f aca="false">IF(ISERROR(E24/$U24),0,E24/$U24)</f>
        <v>0</v>
      </c>
      <c r="W24" s="202" t="n">
        <f aca="false">IF(ISERROR(F24/$U24),0,F24/$U24)</f>
        <v>0</v>
      </c>
      <c r="X24" s="202" t="n">
        <f aca="false">IF(ISERROR(G24/$U24),0,G24/$U24)</f>
        <v>0</v>
      </c>
      <c r="Y24" s="202" t="n">
        <f aca="false">IF(ISERROR(H24/$U24),0,H24/$U24)</f>
        <v>0</v>
      </c>
      <c r="Z24" s="202" t="n">
        <f aca="false">IF(ISERROR(I24/$U24),0,I24/$U24)</f>
        <v>0</v>
      </c>
      <c r="AA24" s="202" t="n">
        <f aca="false">IF(ISERROR(J24/$U24),0,J24/$U24)</f>
        <v>0</v>
      </c>
      <c r="AB24" s="202" t="n">
        <f aca="false">SUM(V24:AA24)</f>
        <v>0</v>
      </c>
      <c r="AC24" s="199" t="n">
        <f aca="false">IF(ISERROR(L24/$U24),0,L24/$U24)</f>
        <v>0</v>
      </c>
    </row>
    <row r="25" customFormat="false" ht="12.8" hidden="false" customHeight="false" outlineLevel="0" collapsed="false">
      <c r="A25" s="195" t="s">
        <v>216</v>
      </c>
      <c r="B25" s="195" t="s">
        <v>217</v>
      </c>
      <c r="C25" s="196" t="s">
        <v>220</v>
      </c>
      <c r="D25" s="222" t="s">
        <v>221</v>
      </c>
      <c r="E25" s="198" t="n">
        <v>0</v>
      </c>
      <c r="F25" s="198" t="n">
        <v>0</v>
      </c>
      <c r="G25" s="198" t="n">
        <v>0</v>
      </c>
      <c r="H25" s="198" t="n">
        <v>0</v>
      </c>
      <c r="I25" s="198" t="n">
        <v>0</v>
      </c>
      <c r="J25" s="198" t="n">
        <v>0</v>
      </c>
      <c r="K25" s="199" t="n">
        <f aca="false">SUM(E25:J25)</f>
        <v>0</v>
      </c>
      <c r="L25" s="380" t="n">
        <v>228682616</v>
      </c>
      <c r="P25" s="223" t="n">
        <f aca="false">K25/$K$20</f>
        <v>0</v>
      </c>
      <c r="Q25" s="224" t="n">
        <f aca="false">RANK(P25,$P$24:$P$163)</f>
        <v>30</v>
      </c>
      <c r="R25" s="225" t="n">
        <f aca="false">L25/$L$20</f>
        <v>0.00363504460511112</v>
      </c>
      <c r="S25" s="224" t="n">
        <f aca="false">RANK(R25,$R$24:$R$163)</f>
        <v>18</v>
      </c>
      <c r="U25" s="226" t="e">
        <f aca="false">VLOOKUP(D25,DVactu!$A$2:$D$198,4,0)</f>
        <v>#N/A</v>
      </c>
      <c r="V25" s="202" t="n">
        <f aca="false">IF(ISERROR(E25/$U25),0,E25/$U25)</f>
        <v>0</v>
      </c>
      <c r="W25" s="202" t="n">
        <f aca="false">IF(ISERROR(F25/$U25),0,F25/$U25)</f>
        <v>0</v>
      </c>
      <c r="X25" s="202" t="n">
        <f aca="false">IF(ISERROR(G25/$U25),0,G25/$U25)</f>
        <v>0</v>
      </c>
      <c r="Y25" s="202" t="n">
        <f aca="false">IF(ISERROR(H25/$U25),0,H25/$U25)</f>
        <v>0</v>
      </c>
      <c r="Z25" s="202" t="n">
        <f aca="false">IF(ISERROR(I25/$U25),0,I25/$U25)</f>
        <v>0</v>
      </c>
      <c r="AA25" s="202" t="n">
        <f aca="false">IF(ISERROR(J25/$U25),0,J25/$U25)</f>
        <v>0</v>
      </c>
      <c r="AB25" s="202" t="n">
        <f aca="false">SUM(V25:AA25)</f>
        <v>0</v>
      </c>
      <c r="AC25" s="199" t="n">
        <f aca="false">IF(ISERROR(L25/$U25),0,L25/$U25)</f>
        <v>0</v>
      </c>
    </row>
    <row r="26" customFormat="false" ht="12.8" hidden="false" customHeight="false" outlineLevel="0" collapsed="false">
      <c r="A26" s="195" t="s">
        <v>216</v>
      </c>
      <c r="B26" s="195" t="s">
        <v>217</v>
      </c>
      <c r="C26" s="196" t="s">
        <v>222</v>
      </c>
      <c r="D26" s="222" t="s">
        <v>223</v>
      </c>
      <c r="E26" s="198" t="n">
        <v>0</v>
      </c>
      <c r="F26" s="198" t="n">
        <v>0</v>
      </c>
      <c r="G26" s="198" t="n">
        <v>0</v>
      </c>
      <c r="H26" s="198" t="n">
        <v>0</v>
      </c>
      <c r="I26" s="198" t="n">
        <v>0</v>
      </c>
      <c r="J26" s="198" t="n">
        <v>0</v>
      </c>
      <c r="K26" s="199" t="n">
        <f aca="false">SUM(E26:J26)</f>
        <v>0</v>
      </c>
      <c r="L26" s="380" t="n">
        <v>36152969</v>
      </c>
      <c r="P26" s="223" t="n">
        <f aca="false">K26/$K$20</f>
        <v>0</v>
      </c>
      <c r="Q26" s="224" t="n">
        <f aca="false">RANK(P26,$P$24:$P$163)</f>
        <v>30</v>
      </c>
      <c r="R26" s="225" t="n">
        <f aca="false">L26/$L$20</f>
        <v>0.000574672693626172</v>
      </c>
      <c r="S26" s="224" t="n">
        <f aca="false">RANK(R26,$R$24:$R$163)</f>
        <v>35</v>
      </c>
      <c r="U26" s="226" t="e">
        <f aca="false">VLOOKUP(D26,DVactu!$A$2:$D$198,4,0)</f>
        <v>#N/A</v>
      </c>
      <c r="V26" s="202" t="n">
        <f aca="false">IF(ISERROR(E26/$U26),0,E26/$U26)</f>
        <v>0</v>
      </c>
      <c r="W26" s="202" t="n">
        <f aca="false">IF(ISERROR(F26/$U26),0,F26/$U26)</f>
        <v>0</v>
      </c>
      <c r="X26" s="202" t="n">
        <f aca="false">IF(ISERROR(G26/$U26),0,G26/$U26)</f>
        <v>0</v>
      </c>
      <c r="Y26" s="202" t="n">
        <f aca="false">IF(ISERROR(H26/$U26),0,H26/$U26)</f>
        <v>0</v>
      </c>
      <c r="Z26" s="202" t="n">
        <f aca="false">IF(ISERROR(I26/$U26),0,I26/$U26)</f>
        <v>0</v>
      </c>
      <c r="AA26" s="202" t="n">
        <f aca="false">IF(ISERROR(J26/$U26),0,J26/$U26)</f>
        <v>0</v>
      </c>
      <c r="AB26" s="202" t="n">
        <f aca="false">SUM(V26:AA26)</f>
        <v>0</v>
      </c>
      <c r="AC26" s="199" t="n">
        <f aca="false">IF(ISERROR(L26/$U26),0,L26/$U26)</f>
        <v>0</v>
      </c>
    </row>
    <row r="27" customFormat="false" ht="19.4" hidden="false" customHeight="false" outlineLevel="0" collapsed="false">
      <c r="A27" s="195" t="s">
        <v>216</v>
      </c>
      <c r="B27" s="195" t="s">
        <v>217</v>
      </c>
      <c r="C27" s="196" t="s">
        <v>224</v>
      </c>
      <c r="D27" s="222" t="s">
        <v>225</v>
      </c>
      <c r="E27" s="198" t="n">
        <v>0</v>
      </c>
      <c r="F27" s="198" t="n">
        <v>0</v>
      </c>
      <c r="G27" s="198" t="n">
        <v>0</v>
      </c>
      <c r="H27" s="198" t="n">
        <v>0</v>
      </c>
      <c r="I27" s="198" t="n">
        <v>0</v>
      </c>
      <c r="J27" s="198" t="n">
        <v>0</v>
      </c>
      <c r="K27" s="199" t="n">
        <f aca="false">SUM(E27:J27)</f>
        <v>0</v>
      </c>
      <c r="L27" s="380" t="n">
        <v>55186400</v>
      </c>
      <c r="P27" s="223" t="n">
        <f aca="false">K27/$K$20</f>
        <v>0</v>
      </c>
      <c r="Q27" s="224" t="n">
        <f aca="false">RANK(P27,$P$24:$P$163)</f>
        <v>30</v>
      </c>
      <c r="R27" s="225" t="n">
        <f aca="false">L27/$L$20</f>
        <v>0.000877220267567274</v>
      </c>
      <c r="S27" s="224" t="n">
        <f aca="false">RANK(R27,$R$24:$R$163)</f>
        <v>30</v>
      </c>
      <c r="U27" s="226" t="e">
        <f aca="false">VLOOKUP(D27,DVactu!$A$2:$D$198,4,0)</f>
        <v>#N/A</v>
      </c>
      <c r="V27" s="202" t="n">
        <f aca="false">IF(ISERROR(E27/$U27),0,E27/$U27)</f>
        <v>0</v>
      </c>
      <c r="W27" s="202" t="n">
        <f aca="false">IF(ISERROR(F27/$U27),0,F27/$U27)</f>
        <v>0</v>
      </c>
      <c r="X27" s="202" t="n">
        <f aca="false">IF(ISERROR(G27/$U27),0,G27/$U27)</f>
        <v>0</v>
      </c>
      <c r="Y27" s="202" t="n">
        <f aca="false">IF(ISERROR(H27/$U27),0,H27/$U27)</f>
        <v>0</v>
      </c>
      <c r="Z27" s="202" t="n">
        <f aca="false">IF(ISERROR(I27/$U27),0,I27/$U27)</f>
        <v>0</v>
      </c>
      <c r="AA27" s="202" t="n">
        <f aca="false">IF(ISERROR(J27/$U27),0,J27/$U27)</f>
        <v>0</v>
      </c>
      <c r="AB27" s="202" t="n">
        <f aca="false">SUM(V27:AA27)</f>
        <v>0</v>
      </c>
      <c r="AC27" s="199" t="n">
        <f aca="false">IF(ISERROR(L27/$U27),0,L27/$U27)</f>
        <v>0</v>
      </c>
    </row>
    <row r="28" customFormat="false" ht="12.8" hidden="false" customHeight="false" outlineLevel="0" collapsed="false">
      <c r="A28" s="195" t="s">
        <v>216</v>
      </c>
      <c r="B28" s="195" t="s">
        <v>217</v>
      </c>
      <c r="C28" s="196" t="s">
        <v>226</v>
      </c>
      <c r="D28" s="222" t="s">
        <v>227</v>
      </c>
      <c r="E28" s="198" t="n">
        <v>0</v>
      </c>
      <c r="F28" s="198" t="n">
        <v>0</v>
      </c>
      <c r="G28" s="198" t="n">
        <v>0</v>
      </c>
      <c r="H28" s="198" t="n">
        <v>0</v>
      </c>
      <c r="I28" s="198" t="n">
        <v>0</v>
      </c>
      <c r="J28" s="198" t="n">
        <v>0</v>
      </c>
      <c r="K28" s="199" t="n">
        <f aca="false">SUM(E28:J28)</f>
        <v>0</v>
      </c>
      <c r="L28" s="380" t="n">
        <v>5918304</v>
      </c>
      <c r="P28" s="223" t="n">
        <f aca="false">K28/$K$20</f>
        <v>0</v>
      </c>
      <c r="Q28" s="224" t="n">
        <f aca="false">RANK(P28,$P$24:$P$163)</f>
        <v>30</v>
      </c>
      <c r="R28" s="225" t="n">
        <f aca="false">L28/$L$20</f>
        <v>9.40749209664785E-005</v>
      </c>
      <c r="S28" s="224" t="n">
        <f aca="false">RANK(R28,$R$24:$R$163)</f>
        <v>55</v>
      </c>
      <c r="U28" s="226" t="e">
        <f aca="false">VLOOKUP(D28,DVactu!$A$2:$D$198,4,0)</f>
        <v>#N/A</v>
      </c>
      <c r="V28" s="202" t="n">
        <f aca="false">IF(ISERROR(E28/$U28),0,E28/$U28)</f>
        <v>0</v>
      </c>
      <c r="W28" s="202" t="n">
        <f aca="false">IF(ISERROR(F28/$U28),0,F28/$U28)</f>
        <v>0</v>
      </c>
      <c r="X28" s="202" t="n">
        <f aca="false">IF(ISERROR(G28/$U28),0,G28/$U28)</f>
        <v>0</v>
      </c>
      <c r="Y28" s="202" t="n">
        <f aca="false">IF(ISERROR(H28/$U28),0,H28/$U28)</f>
        <v>0</v>
      </c>
      <c r="Z28" s="202" t="n">
        <f aca="false">IF(ISERROR(I28/$U28),0,I28/$U28)</f>
        <v>0</v>
      </c>
      <c r="AA28" s="202" t="n">
        <f aca="false">IF(ISERROR(J28/$U28),0,J28/$U28)</f>
        <v>0</v>
      </c>
      <c r="AB28" s="202" t="n">
        <f aca="false">SUM(V28:AA28)</f>
        <v>0</v>
      </c>
      <c r="AC28" s="199" t="n">
        <f aca="false">IF(ISERROR(L28/$U28),0,L28/$U28)</f>
        <v>0</v>
      </c>
    </row>
    <row r="29" customFormat="false" ht="19.4" hidden="false" customHeight="false" outlineLevel="0" collapsed="false">
      <c r="A29" s="195" t="s">
        <v>216</v>
      </c>
      <c r="B29" s="195" t="s">
        <v>217</v>
      </c>
      <c r="C29" s="196" t="s">
        <v>228</v>
      </c>
      <c r="D29" s="222" t="s">
        <v>229</v>
      </c>
      <c r="E29" s="198" t="n">
        <v>0</v>
      </c>
      <c r="F29" s="198" t="n">
        <v>0</v>
      </c>
      <c r="G29" s="198" t="n">
        <v>0</v>
      </c>
      <c r="H29" s="198" t="n">
        <v>0</v>
      </c>
      <c r="I29" s="198" t="n">
        <v>0</v>
      </c>
      <c r="J29" s="198" t="n">
        <v>0</v>
      </c>
      <c r="K29" s="199" t="n">
        <f aca="false">SUM(E29:J29)</f>
        <v>0</v>
      </c>
      <c r="L29" s="380" t="n">
        <v>0</v>
      </c>
      <c r="P29" s="223" t="n">
        <f aca="false">K29/$K$20</f>
        <v>0</v>
      </c>
      <c r="Q29" s="224" t="n">
        <f aca="false">RANK(P29,$P$24:$P$163)</f>
        <v>30</v>
      </c>
      <c r="R29" s="225" t="n">
        <f aca="false">L29/$L$20</f>
        <v>0</v>
      </c>
      <c r="S29" s="224" t="n">
        <f aca="false">RANK(R29,$R$24:$R$163)</f>
        <v>95</v>
      </c>
      <c r="U29" s="226" t="e">
        <f aca="false">VLOOKUP(D29,DVactu!$A$2:$D$198,4,0)</f>
        <v>#N/A</v>
      </c>
      <c r="V29" s="202" t="n">
        <f aca="false">IF(ISERROR(E29/$U29),0,E29/$U29)</f>
        <v>0</v>
      </c>
      <c r="W29" s="202" t="n">
        <f aca="false">IF(ISERROR(F29/$U29),0,F29/$U29)</f>
        <v>0</v>
      </c>
      <c r="X29" s="202" t="n">
        <f aca="false">IF(ISERROR(G29/$U29),0,G29/$U29)</f>
        <v>0</v>
      </c>
      <c r="Y29" s="202" t="n">
        <f aca="false">IF(ISERROR(H29/$U29),0,H29/$U29)</f>
        <v>0</v>
      </c>
      <c r="Z29" s="202" t="n">
        <f aca="false">IF(ISERROR(I29/$U29),0,I29/$U29)</f>
        <v>0</v>
      </c>
      <c r="AA29" s="202" t="n">
        <f aca="false">IF(ISERROR(J29/$U29),0,J29/$U29)</f>
        <v>0</v>
      </c>
      <c r="AB29" s="202" t="n">
        <f aca="false">SUM(V29:AA29)</f>
        <v>0</v>
      </c>
      <c r="AC29" s="199" t="n">
        <f aca="false">IF(ISERROR(L29/$U29),0,L29/$U29)</f>
        <v>0</v>
      </c>
    </row>
    <row r="30" customFormat="false" ht="12.8" hidden="false" customHeight="false" outlineLevel="0" collapsed="false">
      <c r="A30" s="195" t="s">
        <v>216</v>
      </c>
      <c r="B30" s="195" t="s">
        <v>217</v>
      </c>
      <c r="C30" s="196" t="s">
        <v>230</v>
      </c>
      <c r="D30" s="222" t="s">
        <v>231</v>
      </c>
      <c r="E30" s="198" t="n">
        <v>0</v>
      </c>
      <c r="F30" s="198" t="n">
        <v>0</v>
      </c>
      <c r="G30" s="198" t="n">
        <v>0</v>
      </c>
      <c r="H30" s="198" t="n">
        <v>0</v>
      </c>
      <c r="I30" s="198" t="n">
        <v>0</v>
      </c>
      <c r="J30" s="198" t="n">
        <v>0</v>
      </c>
      <c r="K30" s="199" t="n">
        <f aca="false">SUM(E30:J30)</f>
        <v>0</v>
      </c>
      <c r="L30" s="380" t="n">
        <v>0</v>
      </c>
      <c r="P30" s="223" t="n">
        <f aca="false">K30/$K$20</f>
        <v>0</v>
      </c>
      <c r="Q30" s="224" t="n">
        <f aca="false">RANK(P30,$P$24:$P$163)</f>
        <v>30</v>
      </c>
      <c r="R30" s="225" t="n">
        <f aca="false">L30/$L$20</f>
        <v>0</v>
      </c>
      <c r="S30" s="224" t="n">
        <f aca="false">RANK(R30,$R$24:$R$163)</f>
        <v>95</v>
      </c>
      <c r="U30" s="226" t="e">
        <f aca="false">VLOOKUP(D30,DVactu!$A$2:$D$198,4,0)</f>
        <v>#N/A</v>
      </c>
      <c r="V30" s="202" t="n">
        <f aca="false">IF(ISERROR(E30/$U30),0,E30/$U30)</f>
        <v>0</v>
      </c>
      <c r="W30" s="202" t="n">
        <f aca="false">IF(ISERROR(F30/$U30),0,F30/$U30)</f>
        <v>0</v>
      </c>
      <c r="X30" s="202" t="n">
        <f aca="false">IF(ISERROR(G30/$U30),0,G30/$U30)</f>
        <v>0</v>
      </c>
      <c r="Y30" s="202" t="n">
        <f aca="false">IF(ISERROR(H30/$U30),0,H30/$U30)</f>
        <v>0</v>
      </c>
      <c r="Z30" s="202" t="n">
        <f aca="false">IF(ISERROR(I30/$U30),0,I30/$U30)</f>
        <v>0</v>
      </c>
      <c r="AA30" s="202" t="n">
        <f aca="false">IF(ISERROR(J30/$U30),0,J30/$U30)</f>
        <v>0</v>
      </c>
      <c r="AB30" s="202" t="n">
        <f aca="false">SUM(V30:AA30)</f>
        <v>0</v>
      </c>
      <c r="AC30" s="199" t="n">
        <f aca="false">IF(ISERROR(L30/$U30),0,L30/$U30)</f>
        <v>0</v>
      </c>
    </row>
    <row r="31" customFormat="false" ht="12.8" hidden="false" customHeight="false" outlineLevel="0" collapsed="false">
      <c r="A31" s="195" t="s">
        <v>216</v>
      </c>
      <c r="B31" s="195" t="s">
        <v>217</v>
      </c>
      <c r="C31" s="196" t="s">
        <v>232</v>
      </c>
      <c r="D31" s="222" t="s">
        <v>233</v>
      </c>
      <c r="E31" s="198" t="n">
        <v>0</v>
      </c>
      <c r="F31" s="198" t="n">
        <v>0</v>
      </c>
      <c r="G31" s="198" t="n">
        <v>0</v>
      </c>
      <c r="H31" s="198" t="n">
        <v>0</v>
      </c>
      <c r="I31" s="198" t="n">
        <v>0</v>
      </c>
      <c r="J31" s="198" t="n">
        <v>0</v>
      </c>
      <c r="K31" s="199" t="n">
        <f aca="false">SUM(E31:J31)</f>
        <v>0</v>
      </c>
      <c r="L31" s="380" t="n">
        <v>0</v>
      </c>
      <c r="P31" s="223" t="n">
        <f aca="false">K31/$K$20</f>
        <v>0</v>
      </c>
      <c r="Q31" s="224" t="n">
        <f aca="false">RANK(P31,$P$24:$P$163)</f>
        <v>30</v>
      </c>
      <c r="R31" s="225" t="n">
        <f aca="false">L31/$L$20</f>
        <v>0</v>
      </c>
      <c r="S31" s="224" t="n">
        <f aca="false">RANK(R31,$R$24:$R$163)</f>
        <v>95</v>
      </c>
      <c r="U31" s="226" t="e">
        <f aca="false">VLOOKUP(D31,DVactu!$A$2:$D$198,4,0)</f>
        <v>#N/A</v>
      </c>
      <c r="V31" s="202" t="n">
        <f aca="false">IF(ISERROR(E31/$U31),0,E31/$U31)</f>
        <v>0</v>
      </c>
      <c r="W31" s="202" t="n">
        <f aca="false">IF(ISERROR(F31/$U31),0,F31/$U31)</f>
        <v>0</v>
      </c>
      <c r="X31" s="202" t="n">
        <f aca="false">IF(ISERROR(G31/$U31),0,G31/$U31)</f>
        <v>0</v>
      </c>
      <c r="Y31" s="202" t="n">
        <f aca="false">IF(ISERROR(H31/$U31),0,H31/$U31)</f>
        <v>0</v>
      </c>
      <c r="Z31" s="202" t="n">
        <f aca="false">IF(ISERROR(I31/$U31),0,I31/$U31)</f>
        <v>0</v>
      </c>
      <c r="AA31" s="202" t="n">
        <f aca="false">IF(ISERROR(J31/$U31),0,J31/$U31)</f>
        <v>0</v>
      </c>
      <c r="AB31" s="202" t="n">
        <f aca="false">SUM(V31:AA31)</f>
        <v>0</v>
      </c>
      <c r="AC31" s="199" t="n">
        <f aca="false">IF(ISERROR(L31/$U31),0,L31/$U31)</f>
        <v>0</v>
      </c>
    </row>
    <row r="32" customFormat="false" ht="19.4" hidden="false" customHeight="false" outlineLevel="0" collapsed="false">
      <c r="A32" s="195" t="s">
        <v>216</v>
      </c>
      <c r="B32" s="195" t="s">
        <v>217</v>
      </c>
      <c r="C32" s="196" t="s">
        <v>234</v>
      </c>
      <c r="D32" s="222" t="s">
        <v>235</v>
      </c>
      <c r="E32" s="198" t="n">
        <v>0</v>
      </c>
      <c r="F32" s="198" t="n">
        <v>0</v>
      </c>
      <c r="G32" s="198" t="n">
        <v>0</v>
      </c>
      <c r="H32" s="198" t="n">
        <v>0</v>
      </c>
      <c r="I32" s="198" t="n">
        <v>0</v>
      </c>
      <c r="J32" s="198" t="n">
        <v>0</v>
      </c>
      <c r="K32" s="199" t="n">
        <f aca="false">SUM(E32:J32)</f>
        <v>0</v>
      </c>
      <c r="L32" s="380" t="n">
        <v>0</v>
      </c>
      <c r="P32" s="223" t="n">
        <f aca="false">K32/$K$20</f>
        <v>0</v>
      </c>
      <c r="Q32" s="224" t="n">
        <f aca="false">RANK(P32,$P$24:$P$163)</f>
        <v>30</v>
      </c>
      <c r="R32" s="225" t="n">
        <f aca="false">L32/$L$20</f>
        <v>0</v>
      </c>
      <c r="S32" s="224" t="n">
        <f aca="false">RANK(R32,$R$24:$R$163)</f>
        <v>95</v>
      </c>
      <c r="U32" s="226" t="e">
        <f aca="false">VLOOKUP(D32,DVactu!$A$2:$D$198,4,0)</f>
        <v>#N/A</v>
      </c>
      <c r="V32" s="202" t="n">
        <f aca="false">IF(ISERROR(E32/$U32),0,E32/$U32)</f>
        <v>0</v>
      </c>
      <c r="W32" s="202" t="n">
        <f aca="false">IF(ISERROR(F32/$U32),0,F32/$U32)</f>
        <v>0</v>
      </c>
      <c r="X32" s="202" t="n">
        <f aca="false">IF(ISERROR(G32/$U32),0,G32/$U32)</f>
        <v>0</v>
      </c>
      <c r="Y32" s="202" t="n">
        <f aca="false">IF(ISERROR(H32/$U32),0,H32/$U32)</f>
        <v>0</v>
      </c>
      <c r="Z32" s="202" t="n">
        <f aca="false">IF(ISERROR(I32/$U32),0,I32/$U32)</f>
        <v>0</v>
      </c>
      <c r="AA32" s="202" t="n">
        <f aca="false">IF(ISERROR(J32/$U32),0,J32/$U32)</f>
        <v>0</v>
      </c>
      <c r="AB32" s="202" t="n">
        <f aca="false">SUM(V32:AA32)</f>
        <v>0</v>
      </c>
      <c r="AC32" s="199" t="n">
        <f aca="false">IF(ISERROR(L32/$U32),0,L32/$U32)</f>
        <v>0</v>
      </c>
    </row>
    <row r="33" customFormat="false" ht="12.8" hidden="false" customHeight="false" outlineLevel="0" collapsed="false">
      <c r="A33" s="238" t="s">
        <v>216</v>
      </c>
      <c r="B33" s="238" t="s">
        <v>217</v>
      </c>
      <c r="C33" s="238" t="s">
        <v>218</v>
      </c>
      <c r="D33" s="228" t="s">
        <v>236</v>
      </c>
      <c r="E33" s="339" t="n">
        <v>45908738</v>
      </c>
      <c r="F33" s="339" t="n">
        <v>60832513.96</v>
      </c>
      <c r="G33" s="339" t="n">
        <v>15076638.13</v>
      </c>
      <c r="H33" s="339" t="n">
        <v>71255620</v>
      </c>
      <c r="I33" s="339" t="n">
        <v>57331020</v>
      </c>
      <c r="J33" s="339" t="n">
        <v>233270208</v>
      </c>
      <c r="K33" s="237" t="n">
        <f aca="false">SUM(E33:J33)</f>
        <v>483674738.09</v>
      </c>
      <c r="L33" s="339" t="n">
        <v>16206501178</v>
      </c>
      <c r="M33" s="145" t="n">
        <f aca="false">K33*$O$15/1000</f>
        <v>2678751.92445512</v>
      </c>
      <c r="P33" s="234" t="n">
        <f aca="false">K33/$K$20</f>
        <v>0.307249297367108</v>
      </c>
      <c r="Q33" s="235" t="n">
        <f aca="false">RANK(P33,$P$24:$P$163)</f>
        <v>1</v>
      </c>
      <c r="R33" s="225" t="n">
        <f aca="false">L33/$L$20</f>
        <v>0.257611862699768</v>
      </c>
      <c r="S33" s="235" t="n">
        <f aca="false">RANK(R33,$R$24:$R$163)</f>
        <v>1</v>
      </c>
      <c r="U33" s="226" t="n">
        <f aca="false">VLOOKUP(D33,DVactu!$A$2:$D$198,4,0)</f>
        <v>17.9837146326911</v>
      </c>
      <c r="V33" s="339" t="n">
        <f aca="false">IF(ISERROR(E33/$U33),0,E33/$U33)</f>
        <v>2552795.06696277</v>
      </c>
      <c r="W33" s="339" t="n">
        <f aca="false">IF(ISERROR(F33/$U33),0,F33/$U33)</f>
        <v>3382644.53159291</v>
      </c>
      <c r="X33" s="339" t="n">
        <f aca="false">IF(ISERROR(G33/$U33),0,G33/$U33)</f>
        <v>838349.497750228</v>
      </c>
      <c r="Y33" s="339" t="n">
        <f aca="false">IF(ISERROR(H33/$U33),0,H33/$U33)</f>
        <v>3962230.35426009</v>
      </c>
      <c r="Z33" s="339" t="n">
        <f aca="false">IF(ISERROR(I33/$U33),0,I33/$U33)</f>
        <v>3187940.93272492</v>
      </c>
      <c r="AA33" s="339" t="n">
        <f aca="false">IF(ISERROR(J33/$U33),0,J33/$U33)</f>
        <v>12971191.5899709</v>
      </c>
      <c r="AB33" s="339" t="n">
        <f aca="false">SUM(V33:AA33)</f>
        <v>26895151.9732618</v>
      </c>
      <c r="AC33" s="237" t="n">
        <f aca="false">IF(ISERROR(L33/$U33),0,L33/$U33)</f>
        <v>901176509.35917</v>
      </c>
    </row>
    <row r="34" customFormat="false" ht="12.8" hidden="false" customHeight="false" outlineLevel="0" collapsed="false">
      <c r="A34" s="238" t="s">
        <v>216</v>
      </c>
      <c r="B34" s="238" t="s">
        <v>217</v>
      </c>
      <c r="C34" s="238" t="s">
        <v>220</v>
      </c>
      <c r="D34" s="228" t="s">
        <v>237</v>
      </c>
      <c r="E34" s="339" t="n">
        <v>4967696</v>
      </c>
      <c r="F34" s="339" t="n">
        <v>2181200</v>
      </c>
      <c r="G34" s="339" t="n">
        <v>20537140.68</v>
      </c>
      <c r="H34" s="339" t="n">
        <v>201886744</v>
      </c>
      <c r="I34" s="339" t="n">
        <v>726136</v>
      </c>
      <c r="J34" s="339" t="n">
        <v>80768574.28</v>
      </c>
      <c r="K34" s="237" t="n">
        <f aca="false">SUM(E34:J34)</f>
        <v>311067490.96</v>
      </c>
      <c r="L34" s="339" t="n">
        <v>7807210720</v>
      </c>
      <c r="M34" s="145" t="n">
        <f aca="false">K34*$O$15/1000</f>
        <v>1722795.45410013</v>
      </c>
      <c r="P34" s="234" t="n">
        <f aca="false">K34/$K$20</f>
        <v>0.197602356510554</v>
      </c>
      <c r="Q34" s="235" t="n">
        <f aca="false">RANK(P34,$P$24:$P$163)</f>
        <v>2</v>
      </c>
      <c r="R34" s="225" t="n">
        <f aca="false">L34/$L$20</f>
        <v>0.124100203614523</v>
      </c>
      <c r="S34" s="235" t="n">
        <f aca="false">RANK(R34,$R$24:$R$163)</f>
        <v>3</v>
      </c>
      <c r="U34" s="226" t="n">
        <f aca="false">VLOOKUP(D34,DVactu!$A$2:$D$198,4,0)</f>
        <v>17.9837146326911</v>
      </c>
      <c r="V34" s="339" t="n">
        <f aca="false">IF(ISERROR(E34/$U34),0,E34/$U34)</f>
        <v>276233.030909512</v>
      </c>
      <c r="W34" s="339" t="n">
        <f aca="false">IF(ISERROR(F34/$U34),0,F34/$U34)</f>
        <v>121287.511759944</v>
      </c>
      <c r="X34" s="339" t="n">
        <f aca="false">IF(ISERROR(G34/$U34),0,G34/$U34)</f>
        <v>1141985.46292918</v>
      </c>
      <c r="Y34" s="339" t="n">
        <f aca="false">IF(ISERROR(H34/$U34),0,H34/$U34)</f>
        <v>11226086.941627</v>
      </c>
      <c r="Z34" s="339" t="n">
        <f aca="false">IF(ISERROR(I34/$U34),0,I34/$U34)</f>
        <v>40377.4200620387</v>
      </c>
      <c r="AA34" s="339" t="n">
        <f aca="false">IF(ISERROR(J34/$U34),0,J34/$U34)</f>
        <v>4491206.40143931</v>
      </c>
      <c r="AB34" s="339" t="n">
        <f aca="false">SUM(V34:AA34)</f>
        <v>17297176.768727</v>
      </c>
      <c r="AC34" s="237" t="n">
        <f aca="false">IF(ISERROR(L34/$U34),0,L34/$U34)</f>
        <v>434126701.822099</v>
      </c>
    </row>
    <row r="35" customFormat="false" ht="12.8" hidden="false" customHeight="false" outlineLevel="0" collapsed="false">
      <c r="A35" s="238" t="s">
        <v>216</v>
      </c>
      <c r="B35" s="238" t="s">
        <v>217</v>
      </c>
      <c r="C35" s="238" t="s">
        <v>222</v>
      </c>
      <c r="D35" s="228" t="s">
        <v>238</v>
      </c>
      <c r="E35" s="339" t="n">
        <v>3277120</v>
      </c>
      <c r="F35" s="339" t="n">
        <v>10715900</v>
      </c>
      <c r="G35" s="339" t="n">
        <v>17433815.75</v>
      </c>
      <c r="H35" s="339" t="n">
        <v>57616250</v>
      </c>
      <c r="I35" s="339" t="n">
        <v>1559544</v>
      </c>
      <c r="J35" s="339" t="n">
        <v>36311880</v>
      </c>
      <c r="K35" s="237" t="n">
        <f aca="false">SUM(E35:J35)</f>
        <v>126914509.75</v>
      </c>
      <c r="L35" s="339" t="n">
        <v>2860633110</v>
      </c>
      <c r="M35" s="145" t="n">
        <f aca="false">K35*$O$15/1000</f>
        <v>702894.859832083</v>
      </c>
      <c r="P35" s="234" t="n">
        <f aca="false">K35/$K$20</f>
        <v>0.0806211093437808</v>
      </c>
      <c r="Q35" s="235" t="n">
        <f aca="false">RANK(P35,$P$24:$P$163)</f>
        <v>4</v>
      </c>
      <c r="R35" s="225" t="n">
        <f aca="false">L35/$L$20</f>
        <v>0.0454714448154981</v>
      </c>
      <c r="S35" s="235" t="n">
        <f aca="false">RANK(R35,$R$24:$R$163)</f>
        <v>6</v>
      </c>
      <c r="U35" s="226" t="n">
        <f aca="false">VLOOKUP(D35,DVactu!$A$2:$D$198,4,0)</f>
        <v>17.9837146326911</v>
      </c>
      <c r="V35" s="339" t="n">
        <f aca="false">IF(ISERROR(E35/$U35),0,E35/$U35)</f>
        <v>182227.090839331</v>
      </c>
      <c r="W35" s="339" t="n">
        <f aca="false">IF(ISERROR(F35/$U35),0,F35/$U35)</f>
        <v>595866.883948462</v>
      </c>
      <c r="X35" s="339" t="n">
        <f aca="false">IF(ISERROR(G35/$U35),0,G35/$U35)</f>
        <v>969422.397212004</v>
      </c>
      <c r="Y35" s="339" t="n">
        <f aca="false">IF(ISERROR(H35/$U35),0,H35/$U35)</f>
        <v>3203801.39347097</v>
      </c>
      <c r="Z35" s="339" t="n">
        <f aca="false">IF(ISERROR(I35/$U35),0,I35/$U35)</f>
        <v>86719.7924262563</v>
      </c>
      <c r="AA35" s="339" t="n">
        <f aca="false">IF(ISERROR(J35/$U35),0,J35/$U35)</f>
        <v>2019153.48089386</v>
      </c>
      <c r="AB35" s="339" t="n">
        <f aca="false">SUM(V35:AA35)</f>
        <v>7057191.03879088</v>
      </c>
      <c r="AC35" s="237" t="n">
        <f aca="false">IF(ISERROR(L35/$U35),0,L35/$U35)</f>
        <v>159067977.246475</v>
      </c>
    </row>
    <row r="36" customFormat="false" ht="19.4" hidden="false" customHeight="false" outlineLevel="0" collapsed="false">
      <c r="A36" s="238" t="s">
        <v>216</v>
      </c>
      <c r="B36" s="238" t="s">
        <v>217</v>
      </c>
      <c r="C36" s="238" t="s">
        <v>224</v>
      </c>
      <c r="D36" s="228" t="s">
        <v>239</v>
      </c>
      <c r="E36" s="339" t="n">
        <v>742819</v>
      </c>
      <c r="F36" s="339" t="n">
        <v>1382600</v>
      </c>
      <c r="G36" s="339" t="n">
        <v>5383752</v>
      </c>
      <c r="H36" s="339" t="n">
        <v>39560050</v>
      </c>
      <c r="I36" s="339" t="n">
        <v>7489060</v>
      </c>
      <c r="J36" s="339" t="n">
        <v>11099064</v>
      </c>
      <c r="K36" s="237" t="n">
        <f aca="false">SUM(E36:J36)</f>
        <v>65657345</v>
      </c>
      <c r="L36" s="339" t="n">
        <v>2645998621</v>
      </c>
      <c r="M36" s="145" t="n">
        <f aca="false">K36*$O$15/1000</f>
        <v>363632.262391667</v>
      </c>
      <c r="P36" s="234" t="n">
        <f aca="false">K36/$K$20</f>
        <v>0.041708138816392</v>
      </c>
      <c r="Q36" s="235" t="n">
        <f aca="false">RANK(P36,$P$24:$P$163)</f>
        <v>7</v>
      </c>
      <c r="R36" s="225" t="n">
        <f aca="false">L36/$L$20</f>
        <v>0.0420597034467959</v>
      </c>
      <c r="S36" s="235" t="n">
        <f aca="false">RANK(R36,$R$24:$R$163)</f>
        <v>7</v>
      </c>
      <c r="U36" s="226" t="n">
        <f aca="false">VLOOKUP(D36,DVactu!$A$2:$D$198,4,0)</f>
        <v>15.8568416670528</v>
      </c>
      <c r="V36" s="339" t="n">
        <f aca="false">IF(ISERROR(E36/$U36),0,E36/$U36)</f>
        <v>46845.3312202406</v>
      </c>
      <c r="W36" s="339" t="n">
        <f aca="false">IF(ISERROR(F36/$U36),0,F36/$U36)</f>
        <v>87192.6471254836</v>
      </c>
      <c r="X36" s="339" t="n">
        <f aca="false">IF(ISERROR(G36/$U36),0,G36/$U36)</f>
        <v>339522.340768926</v>
      </c>
      <c r="Y36" s="339" t="n">
        <f aca="false">IF(ISERROR(H36/$U36),0,H36/$U36)</f>
        <v>2494825.31456422</v>
      </c>
      <c r="Z36" s="339" t="n">
        <f aca="false">IF(ISERROR(I36/$U36),0,I36/$U36)</f>
        <v>472292.033763615</v>
      </c>
      <c r="AA36" s="339" t="n">
        <f aca="false">IF(ISERROR(J36/$U36),0,J36/$U36)</f>
        <v>699954.267883089</v>
      </c>
      <c r="AB36" s="339" t="n">
        <f aca="false">SUM(V36:AA36)</f>
        <v>4140631.93532557</v>
      </c>
      <c r="AC36" s="237" t="n">
        <f aca="false">IF(ISERROR(L36/$U36),0,L36/$U36)</f>
        <v>166867947.385628</v>
      </c>
    </row>
    <row r="37" customFormat="false" ht="12.8" hidden="false" customHeight="false" outlineLevel="0" collapsed="false">
      <c r="A37" s="195" t="s">
        <v>216</v>
      </c>
      <c r="B37" s="195" t="s">
        <v>217</v>
      </c>
      <c r="C37" s="196" t="s">
        <v>226</v>
      </c>
      <c r="D37" s="222" t="s">
        <v>240</v>
      </c>
      <c r="E37" s="198" t="n">
        <v>0</v>
      </c>
      <c r="F37" s="198" t="n">
        <v>0</v>
      </c>
      <c r="G37" s="198" t="n">
        <v>4622891.04</v>
      </c>
      <c r="H37" s="198" t="n">
        <v>47746962.35</v>
      </c>
      <c r="I37" s="198" t="n">
        <v>0</v>
      </c>
      <c r="J37" s="198" t="n">
        <v>12428086.32</v>
      </c>
      <c r="K37" s="199" t="n">
        <f aca="false">SUM(E37:J37)</f>
        <v>64797939.71</v>
      </c>
      <c r="L37" s="380" t="n">
        <v>879877939</v>
      </c>
      <c r="P37" s="223" t="n">
        <f aca="false">K37/$K$20</f>
        <v>0.0411622106321979</v>
      </c>
      <c r="Q37" s="239" t="n">
        <f aca="false">RANK(P37,$P$24:$P$163)</f>
        <v>8</v>
      </c>
      <c r="R37" s="225" t="n">
        <f aca="false">L37/$L$20</f>
        <v>0.0139861770486229</v>
      </c>
      <c r="S37" s="224" t="n">
        <f aca="false">RANK(R37,$R$24:$R$163)</f>
        <v>13</v>
      </c>
      <c r="U37" s="226" t="n">
        <f aca="false">VLOOKUP(D37,DVactu!$A$2:$D$198,4,0)</f>
        <v>17.9837146326911</v>
      </c>
      <c r="V37" s="202" t="n">
        <f aca="false">IF(ISERROR(E37/$U37),0,E37/$U37)</f>
        <v>0</v>
      </c>
      <c r="W37" s="202" t="n">
        <f aca="false">IF(ISERROR(F37/$U37),0,F37/$U37)</f>
        <v>0</v>
      </c>
      <c r="X37" s="202" t="n">
        <f aca="false">IF(ISERROR(G37/$U37),0,G37/$U37)</f>
        <v>257059.853007033</v>
      </c>
      <c r="Y37" s="202" t="n">
        <f aca="false">IF(ISERROR(H37/$U37),0,H37/$U37)</f>
        <v>2655011.12118432</v>
      </c>
      <c r="Z37" s="202" t="n">
        <f aca="false">IF(ISERROR(I37/$U37),0,I37/$U37)</f>
        <v>0</v>
      </c>
      <c r="AA37" s="202" t="n">
        <f aca="false">IF(ISERROR(J37/$U37),0,J37/$U37)</f>
        <v>691074.48454548</v>
      </c>
      <c r="AB37" s="202" t="n">
        <f aca="false">SUM(V37:AA37)</f>
        <v>3603145.45873683</v>
      </c>
      <c r="AC37" s="199" t="n">
        <f aca="false">IF(ISERROR(L37/$U37),0,L37/$U37)</f>
        <v>48926373.4979726</v>
      </c>
    </row>
    <row r="38" customFormat="false" ht="19.4" hidden="false" customHeight="false" outlineLevel="0" collapsed="false">
      <c r="A38" s="195" t="s">
        <v>216</v>
      </c>
      <c r="B38" s="195" t="s">
        <v>217</v>
      </c>
      <c r="C38" s="196" t="s">
        <v>241</v>
      </c>
      <c r="D38" s="222" t="s">
        <v>242</v>
      </c>
      <c r="E38" s="198" t="n">
        <v>0</v>
      </c>
      <c r="F38" s="198" t="n">
        <v>0</v>
      </c>
      <c r="G38" s="198" t="n">
        <v>0</v>
      </c>
      <c r="H38" s="198" t="n">
        <v>0</v>
      </c>
      <c r="I38" s="198" t="n">
        <v>0</v>
      </c>
      <c r="J38" s="198" t="n">
        <v>0</v>
      </c>
      <c r="K38" s="199" t="n">
        <f aca="false">SUM(E38:J38)</f>
        <v>0</v>
      </c>
      <c r="L38" s="380" t="n">
        <v>24154084</v>
      </c>
      <c r="P38" s="223" t="n">
        <f aca="false">K38/$K$20</f>
        <v>0</v>
      </c>
      <c r="Q38" s="239" t="n">
        <f aca="false">RANK(P38,$P$24:$P$163)</f>
        <v>30</v>
      </c>
      <c r="R38" s="225" t="n">
        <f aca="false">L38/$L$20</f>
        <v>0.00038394336338885</v>
      </c>
      <c r="S38" s="224" t="n">
        <f aca="false">RANK(R38,$R$24:$R$163)</f>
        <v>41</v>
      </c>
      <c r="U38" s="226" t="n">
        <f aca="false">VLOOKUP(D38,DVactu!$A$2:$D$198,4,0)</f>
        <v>17.9837146326911</v>
      </c>
      <c r="V38" s="202" t="n">
        <f aca="false">IF(ISERROR(E38/$U38),0,E38/$U38)</f>
        <v>0</v>
      </c>
      <c r="W38" s="202" t="n">
        <f aca="false">IF(ISERROR(F38/$U38),0,F38/$U38)</f>
        <v>0</v>
      </c>
      <c r="X38" s="202" t="n">
        <f aca="false">IF(ISERROR(G38/$U38),0,G38/$U38)</f>
        <v>0</v>
      </c>
      <c r="Y38" s="202" t="n">
        <f aca="false">IF(ISERROR(H38/$U38),0,H38/$U38)</f>
        <v>0</v>
      </c>
      <c r="Z38" s="202" t="n">
        <f aca="false">IF(ISERROR(I38/$U38),0,I38/$U38)</f>
        <v>0</v>
      </c>
      <c r="AA38" s="202" t="n">
        <f aca="false">IF(ISERROR(J38/$U38),0,J38/$U38)</f>
        <v>0</v>
      </c>
      <c r="AB38" s="202" t="n">
        <f aca="false">SUM(V38:AA38)</f>
        <v>0</v>
      </c>
      <c r="AC38" s="199" t="n">
        <f aca="false">IF(ISERROR(L38/$U38),0,L38/$U38)</f>
        <v>1343108.7232719</v>
      </c>
    </row>
    <row r="39" customFormat="false" ht="12.8" hidden="false" customHeight="false" outlineLevel="0" collapsed="false">
      <c r="A39" s="195" t="s">
        <v>216</v>
      </c>
      <c r="B39" s="195" t="s">
        <v>217</v>
      </c>
      <c r="C39" s="196" t="s">
        <v>243</v>
      </c>
      <c r="D39" s="222" t="s">
        <v>244</v>
      </c>
      <c r="E39" s="198" t="n">
        <v>0</v>
      </c>
      <c r="F39" s="198" t="n">
        <v>0</v>
      </c>
      <c r="G39" s="198" t="n">
        <v>0</v>
      </c>
      <c r="H39" s="198" t="n">
        <v>0</v>
      </c>
      <c r="I39" s="198" t="n">
        <v>0</v>
      </c>
      <c r="J39" s="198" t="n">
        <v>0</v>
      </c>
      <c r="K39" s="199" t="n">
        <f aca="false">SUM(E39:J39)</f>
        <v>0</v>
      </c>
      <c r="L39" s="380" t="n">
        <v>962260</v>
      </c>
      <c r="P39" s="223" t="n">
        <f aca="false">K39/$K$20</f>
        <v>0</v>
      </c>
      <c r="Q39" s="239" t="n">
        <f aca="false">RANK(P39,$P$24:$P$163)</f>
        <v>30</v>
      </c>
      <c r="R39" s="225" t="n">
        <f aca="false">L39/$L$20</f>
        <v>1.52956883338882E-005</v>
      </c>
      <c r="S39" s="224" t="n">
        <f aca="false">RANK(R39,$R$24:$R$163)</f>
        <v>75</v>
      </c>
      <c r="U39" s="226" t="n">
        <f aca="false">VLOOKUP(D39,DVactu!$A$2:$D$198,4,0)</f>
        <v>17.9837146326911</v>
      </c>
      <c r="V39" s="202" t="n">
        <f aca="false">IF(ISERROR(E39/$U39),0,E39/$U39)</f>
        <v>0</v>
      </c>
      <c r="W39" s="202" t="n">
        <f aca="false">IF(ISERROR(F39/$U39),0,F39/$U39)</f>
        <v>0</v>
      </c>
      <c r="X39" s="202" t="n">
        <f aca="false">IF(ISERROR(G39/$U39),0,G39/$U39)</f>
        <v>0</v>
      </c>
      <c r="Y39" s="202" t="n">
        <f aca="false">IF(ISERROR(H39/$U39),0,H39/$U39)</f>
        <v>0</v>
      </c>
      <c r="Z39" s="202" t="n">
        <f aca="false">IF(ISERROR(I39/$U39),0,I39/$U39)</f>
        <v>0</v>
      </c>
      <c r="AA39" s="202" t="n">
        <f aca="false">IF(ISERROR(J39/$U39),0,J39/$U39)</f>
        <v>0</v>
      </c>
      <c r="AB39" s="202" t="n">
        <f aca="false">SUM(V39:AA39)</f>
        <v>0</v>
      </c>
      <c r="AC39" s="199" t="n">
        <f aca="false">IF(ISERROR(L39/$U39),0,L39/$U39)</f>
        <v>53507.29922342</v>
      </c>
    </row>
    <row r="40" customFormat="false" ht="12.8" hidden="false" customHeight="false" outlineLevel="0" collapsed="false">
      <c r="A40" s="195" t="s">
        <v>216</v>
      </c>
      <c r="B40" s="195" t="s">
        <v>217</v>
      </c>
      <c r="C40" s="196" t="s">
        <v>232</v>
      </c>
      <c r="D40" s="222" t="s">
        <v>245</v>
      </c>
      <c r="E40" s="198" t="n">
        <v>0</v>
      </c>
      <c r="F40" s="198" t="n">
        <v>0</v>
      </c>
      <c r="G40" s="198" t="n">
        <v>9741.6</v>
      </c>
      <c r="H40" s="198" t="n">
        <v>74520</v>
      </c>
      <c r="I40" s="198" t="n">
        <v>0</v>
      </c>
      <c r="J40" s="198" t="n">
        <v>16000</v>
      </c>
      <c r="K40" s="199" t="n">
        <f aca="false">SUM(E40:J40)</f>
        <v>100261.6</v>
      </c>
      <c r="L40" s="380" t="n">
        <v>36977972</v>
      </c>
      <c r="P40" s="223" t="n">
        <f aca="false">K40/$K$20</f>
        <v>6.36901283588846E-005</v>
      </c>
      <c r="Q40" s="239" t="n">
        <f aca="false">RANK(P40,$P$24:$P$163)</f>
        <v>26</v>
      </c>
      <c r="R40" s="225" t="n">
        <f aca="false">L40/$L$20</f>
        <v>0.000587786601262905</v>
      </c>
      <c r="S40" s="224" t="n">
        <f aca="false">RANK(R40,$R$24:$R$163)</f>
        <v>34</v>
      </c>
      <c r="U40" s="226" t="n">
        <f aca="false">VLOOKUP(D40,DVactu!$A$2:$D$198,4,0)</f>
        <v>15.8568416670528</v>
      </c>
      <c r="V40" s="202" t="n">
        <f aca="false">IF(ISERROR(E40/$U40),0,E40/$U40)</f>
        <v>0</v>
      </c>
      <c r="W40" s="202" t="n">
        <f aca="false">IF(ISERROR(F40/$U40),0,F40/$U40)</f>
        <v>0</v>
      </c>
      <c r="X40" s="202" t="n">
        <f aca="false">IF(ISERROR(G40/$U40),0,G40/$U40)</f>
        <v>614.346804019681</v>
      </c>
      <c r="Y40" s="202" t="n">
        <f aca="false">IF(ISERROR(H40/$U40),0,H40/$U40)</f>
        <v>4699.54872254523</v>
      </c>
      <c r="Z40" s="202" t="n">
        <f aca="false">IF(ISERROR(I40/$U40),0,I40/$U40)</f>
        <v>0</v>
      </c>
      <c r="AA40" s="202" t="n">
        <f aca="false">IF(ISERROR(J40/$U40),0,J40/$U40)</f>
        <v>1009.02817445952</v>
      </c>
      <c r="AB40" s="202" t="n">
        <f aca="false">SUM(V40:AA40)</f>
        <v>6322.92370102444</v>
      </c>
      <c r="AC40" s="199" t="n">
        <f aca="false">IF(ISERROR(L40/$U40),0,L40/$U40)</f>
        <v>2331988.47389846</v>
      </c>
    </row>
    <row r="41" customFormat="false" ht="55.55" hidden="false" customHeight="false" outlineLevel="0" collapsed="false">
      <c r="A41" s="195" t="s">
        <v>216</v>
      </c>
      <c r="B41" s="195" t="s">
        <v>217</v>
      </c>
      <c r="C41" s="196" t="s">
        <v>246</v>
      </c>
      <c r="D41" s="222" t="s">
        <v>247</v>
      </c>
      <c r="E41" s="198" t="n">
        <v>0</v>
      </c>
      <c r="F41" s="198" t="n">
        <v>0</v>
      </c>
      <c r="G41" s="198" t="n">
        <v>0</v>
      </c>
      <c r="H41" s="198" t="n">
        <v>0</v>
      </c>
      <c r="I41" s="198" t="n">
        <v>0</v>
      </c>
      <c r="J41" s="198" t="n">
        <v>0</v>
      </c>
      <c r="K41" s="199" t="n">
        <f aca="false">SUM(E41:J41)</f>
        <v>0</v>
      </c>
      <c r="L41" s="380" t="n">
        <v>7793840</v>
      </c>
      <c r="P41" s="223" t="n">
        <f aca="false">K41/$K$20</f>
        <v>0</v>
      </c>
      <c r="Q41" s="239" t="n">
        <f aca="false">RANK(P41,$P$24:$P$163)</f>
        <v>30</v>
      </c>
      <c r="R41" s="225" t="n">
        <f aca="false">L41/$L$20</f>
        <v>0.000123887668160571</v>
      </c>
      <c r="S41" s="224" t="n">
        <f aca="false">RANK(R41,$R$24:$R$163)</f>
        <v>50</v>
      </c>
      <c r="U41" s="226" t="n">
        <f aca="false">VLOOKUP(D41,DVactu!$A$2:$D$198,4,0)</f>
        <v>17.9837146326911</v>
      </c>
      <c r="V41" s="202" t="n">
        <f aca="false">IF(ISERROR(E41/$U41),0,E41/$U41)</f>
        <v>0</v>
      </c>
      <c r="W41" s="202" t="n">
        <f aca="false">IF(ISERROR(F41/$U41),0,F41/$U41)</f>
        <v>0</v>
      </c>
      <c r="X41" s="202" t="n">
        <f aca="false">IF(ISERROR(G41/$U41),0,G41/$U41)</f>
        <v>0</v>
      </c>
      <c r="Y41" s="202" t="n">
        <f aca="false">IF(ISERROR(H41/$U41),0,H41/$U41)</f>
        <v>0</v>
      </c>
      <c r="Z41" s="202" t="n">
        <f aca="false">IF(ISERROR(I41/$U41),0,I41/$U41)</f>
        <v>0</v>
      </c>
      <c r="AA41" s="202" t="n">
        <f aca="false">IF(ISERROR(J41/$U41),0,J41/$U41)</f>
        <v>0</v>
      </c>
      <c r="AB41" s="202" t="n">
        <f aca="false">SUM(V41:AA41)</f>
        <v>0</v>
      </c>
      <c r="AC41" s="199" t="n">
        <f aca="false">IF(ISERROR(L41/$U41),0,L41/$U41)</f>
        <v>433383.211376821</v>
      </c>
    </row>
    <row r="42" customFormat="false" ht="12.8" hidden="false" customHeight="false" outlineLevel="0" collapsed="false">
      <c r="A42" s="195" t="s">
        <v>216</v>
      </c>
      <c r="B42" s="116" t="s">
        <v>561</v>
      </c>
      <c r="C42" s="196" t="s">
        <v>248</v>
      </c>
      <c r="D42" s="222" t="s">
        <v>249</v>
      </c>
      <c r="E42" s="198" t="n">
        <v>0</v>
      </c>
      <c r="F42" s="198" t="n">
        <v>0</v>
      </c>
      <c r="G42" s="198" t="n">
        <v>0</v>
      </c>
      <c r="H42" s="198" t="n">
        <v>0</v>
      </c>
      <c r="I42" s="198" t="n">
        <v>0</v>
      </c>
      <c r="J42" s="198" t="n">
        <v>0</v>
      </c>
      <c r="K42" s="199" t="n">
        <f aca="false">SUM(E42:J42)</f>
        <v>0</v>
      </c>
      <c r="L42" s="380" t="n">
        <v>0</v>
      </c>
      <c r="P42" s="223" t="n">
        <f aca="false">K42/$K$20</f>
        <v>0</v>
      </c>
      <c r="Q42" s="239" t="n">
        <f aca="false">RANK(P42,$P$24:$P$163)</f>
        <v>30</v>
      </c>
      <c r="R42" s="225" t="n">
        <f aca="false">L42/$L$20</f>
        <v>0</v>
      </c>
      <c r="S42" s="224" t="n">
        <f aca="false">RANK(R42,$R$24:$R$163)</f>
        <v>95</v>
      </c>
      <c r="U42" s="226" t="e">
        <f aca="false">VLOOKUP(D42,DVactu!$A$2:$D$198,4,0)</f>
        <v>#N/A</v>
      </c>
      <c r="V42" s="202" t="n">
        <f aca="false">IF(ISERROR(E42/$U42),0,E42/$U42)</f>
        <v>0</v>
      </c>
      <c r="W42" s="202" t="n">
        <f aca="false">IF(ISERROR(F42/$U42),0,F42/$U42)</f>
        <v>0</v>
      </c>
      <c r="X42" s="202" t="n">
        <f aca="false">IF(ISERROR(G42/$U42),0,G42/$U42)</f>
        <v>0</v>
      </c>
      <c r="Y42" s="202" t="n">
        <f aca="false">IF(ISERROR(H42/$U42),0,H42/$U42)</f>
        <v>0</v>
      </c>
      <c r="Z42" s="202" t="n">
        <f aca="false">IF(ISERROR(I42/$U42),0,I42/$U42)</f>
        <v>0</v>
      </c>
      <c r="AA42" s="202" t="n">
        <f aca="false">IF(ISERROR(J42/$U42),0,J42/$U42)</f>
        <v>0</v>
      </c>
      <c r="AB42" s="202" t="n">
        <f aca="false">SUM(V42:AA42)</f>
        <v>0</v>
      </c>
      <c r="AC42" s="199" t="n">
        <f aca="false">IF(ISERROR(L42/$U42),0,L42/$U42)</f>
        <v>0</v>
      </c>
    </row>
    <row r="43" customFormat="false" ht="12.8" hidden="false" customHeight="false" outlineLevel="0" collapsed="false">
      <c r="A43" s="195" t="s">
        <v>216</v>
      </c>
      <c r="B43" s="116" t="s">
        <v>561</v>
      </c>
      <c r="C43" s="196" t="s">
        <v>250</v>
      </c>
      <c r="D43" s="222" t="s">
        <v>251</v>
      </c>
      <c r="E43" s="198" t="n">
        <v>0</v>
      </c>
      <c r="F43" s="198" t="n">
        <v>0</v>
      </c>
      <c r="G43" s="198" t="n">
        <v>0</v>
      </c>
      <c r="H43" s="198" t="n">
        <v>0</v>
      </c>
      <c r="I43" s="198" t="n">
        <v>0</v>
      </c>
      <c r="J43" s="198" t="n">
        <v>0</v>
      </c>
      <c r="K43" s="199" t="n">
        <f aca="false">SUM(E43:J43)</f>
        <v>0</v>
      </c>
      <c r="L43" s="380" t="n">
        <v>3510</v>
      </c>
      <c r="P43" s="223" t="n">
        <f aca="false">K43/$K$20</f>
        <v>0</v>
      </c>
      <c r="Q43" s="239" t="n">
        <f aca="false">RANK(P43,$P$24:$P$163)</f>
        <v>30</v>
      </c>
      <c r="R43" s="225" t="n">
        <f aca="false">L43/$L$20</f>
        <v>5.57935132416888E-008</v>
      </c>
      <c r="S43" s="224" t="n">
        <f aca="false">RANK(R43,$R$24:$R$163)</f>
        <v>94</v>
      </c>
      <c r="U43" s="226" t="e">
        <f aca="false">VLOOKUP(D43,DVactu!$A$2:$D$198,4,0)</f>
        <v>#N/A</v>
      </c>
      <c r="V43" s="202" t="n">
        <f aca="false">IF(ISERROR(E43/$U43),0,E43/$U43)</f>
        <v>0</v>
      </c>
      <c r="W43" s="202" t="n">
        <f aca="false">IF(ISERROR(F43/$U43),0,F43/$U43)</f>
        <v>0</v>
      </c>
      <c r="X43" s="202" t="n">
        <f aca="false">IF(ISERROR(G43/$U43),0,G43/$U43)</f>
        <v>0</v>
      </c>
      <c r="Y43" s="202" t="n">
        <f aca="false">IF(ISERROR(H43/$U43),0,H43/$U43)</f>
        <v>0</v>
      </c>
      <c r="Z43" s="202" t="n">
        <f aca="false">IF(ISERROR(I43/$U43),0,I43/$U43)</f>
        <v>0</v>
      </c>
      <c r="AA43" s="202" t="n">
        <f aca="false">IF(ISERROR(J43/$U43),0,J43/$U43)</f>
        <v>0</v>
      </c>
      <c r="AB43" s="202" t="n">
        <f aca="false">SUM(V43:AA43)</f>
        <v>0</v>
      </c>
      <c r="AC43" s="199" t="n">
        <f aca="false">IF(ISERROR(L43/$U43),0,L43/$U43)</f>
        <v>0</v>
      </c>
    </row>
    <row r="44" customFormat="false" ht="12.8" hidden="false" customHeight="false" outlineLevel="0" collapsed="false">
      <c r="A44" s="195" t="s">
        <v>216</v>
      </c>
      <c r="B44" s="116" t="s">
        <v>561</v>
      </c>
      <c r="C44" s="196" t="s">
        <v>252</v>
      </c>
      <c r="D44" s="222" t="s">
        <v>253</v>
      </c>
      <c r="E44" s="198" t="n">
        <v>0</v>
      </c>
      <c r="F44" s="198" t="n">
        <v>0</v>
      </c>
      <c r="G44" s="198" t="n">
        <v>0</v>
      </c>
      <c r="H44" s="198" t="n">
        <v>0</v>
      </c>
      <c r="I44" s="198" t="n">
        <v>0</v>
      </c>
      <c r="J44" s="198" t="n">
        <v>0</v>
      </c>
      <c r="K44" s="199" t="n">
        <f aca="false">SUM(E44:J44)</f>
        <v>0</v>
      </c>
      <c r="L44" s="380" t="n">
        <v>9240</v>
      </c>
      <c r="P44" s="223" t="n">
        <f aca="false">K44/$K$20</f>
        <v>0</v>
      </c>
      <c r="Q44" s="239" t="n">
        <f aca="false">RANK(P44,$P$24:$P$163)</f>
        <v>30</v>
      </c>
      <c r="R44" s="225" t="n">
        <f aca="false">L44/$L$20</f>
        <v>1.46875231439659E-007</v>
      </c>
      <c r="S44" s="224" t="n">
        <f aca="false">RANK(R44,$R$24:$R$163)</f>
        <v>93</v>
      </c>
      <c r="U44" s="226" t="e">
        <f aca="false">VLOOKUP(D44,DVactu!$A$2:$D$198,4,0)</f>
        <v>#N/A</v>
      </c>
      <c r="V44" s="202" t="n">
        <f aca="false">IF(ISERROR(E44/$U44),0,E44/$U44)</f>
        <v>0</v>
      </c>
      <c r="W44" s="202" t="n">
        <f aca="false">IF(ISERROR(F44/$U44),0,F44/$U44)</f>
        <v>0</v>
      </c>
      <c r="X44" s="202" t="n">
        <f aca="false">IF(ISERROR(G44/$U44),0,G44/$U44)</f>
        <v>0</v>
      </c>
      <c r="Y44" s="202" t="n">
        <f aca="false">IF(ISERROR(H44/$U44),0,H44/$U44)</f>
        <v>0</v>
      </c>
      <c r="Z44" s="202" t="n">
        <f aca="false">IF(ISERROR(I44/$U44),0,I44/$U44)</f>
        <v>0</v>
      </c>
      <c r="AA44" s="202" t="n">
        <f aca="false">IF(ISERROR(J44/$U44),0,J44/$U44)</f>
        <v>0</v>
      </c>
      <c r="AB44" s="202" t="n">
        <f aca="false">SUM(V44:AA44)</f>
        <v>0</v>
      </c>
      <c r="AC44" s="199" t="n">
        <f aca="false">IF(ISERROR(L44/$U44),0,L44/$U44)</f>
        <v>0</v>
      </c>
    </row>
    <row r="45" customFormat="false" ht="19.4" hidden="false" customHeight="false" outlineLevel="0" collapsed="false">
      <c r="A45" s="195" t="s">
        <v>216</v>
      </c>
      <c r="B45" s="116" t="s">
        <v>561</v>
      </c>
      <c r="C45" s="196" t="s">
        <v>254</v>
      </c>
      <c r="D45" s="222" t="s">
        <v>255</v>
      </c>
      <c r="E45" s="198" t="n">
        <v>0</v>
      </c>
      <c r="F45" s="198" t="n">
        <v>0</v>
      </c>
      <c r="G45" s="198" t="n">
        <v>0</v>
      </c>
      <c r="H45" s="198" t="n">
        <v>0</v>
      </c>
      <c r="I45" s="198" t="n">
        <v>0</v>
      </c>
      <c r="J45" s="198" t="n">
        <v>0</v>
      </c>
      <c r="K45" s="199" t="n">
        <f aca="false">SUM(E45:J45)</f>
        <v>0</v>
      </c>
      <c r="L45" s="380" t="n">
        <v>0</v>
      </c>
      <c r="P45" s="223" t="n">
        <f aca="false">K45/$K$20</f>
        <v>0</v>
      </c>
      <c r="Q45" s="239" t="n">
        <f aca="false">RANK(P45,$P$24:$P$163)</f>
        <v>30</v>
      </c>
      <c r="R45" s="225" t="n">
        <f aca="false">L45/$L$20</f>
        <v>0</v>
      </c>
      <c r="S45" s="224" t="n">
        <f aca="false">RANK(R45,$R$24:$R$163)</f>
        <v>95</v>
      </c>
      <c r="U45" s="226" t="e">
        <f aca="false">VLOOKUP(D45,DVactu!$A$2:$D$198,4,0)</f>
        <v>#N/A</v>
      </c>
      <c r="V45" s="202" t="n">
        <f aca="false">IF(ISERROR(E45/$U45),0,E45/$U45)</f>
        <v>0</v>
      </c>
      <c r="W45" s="202" t="n">
        <f aca="false">IF(ISERROR(F45/$U45),0,F45/$U45)</f>
        <v>0</v>
      </c>
      <c r="X45" s="202" t="n">
        <f aca="false">IF(ISERROR(G45/$U45),0,G45/$U45)</f>
        <v>0</v>
      </c>
      <c r="Y45" s="202" t="n">
        <f aca="false">IF(ISERROR(H45/$U45),0,H45/$U45)</f>
        <v>0</v>
      </c>
      <c r="Z45" s="202" t="n">
        <f aca="false">IF(ISERROR(I45/$U45),0,I45/$U45)</f>
        <v>0</v>
      </c>
      <c r="AA45" s="202" t="n">
        <f aca="false">IF(ISERROR(J45/$U45),0,J45/$U45)</f>
        <v>0</v>
      </c>
      <c r="AB45" s="202" t="n">
        <f aca="false">SUM(V45:AA45)</f>
        <v>0</v>
      </c>
      <c r="AC45" s="199" t="n">
        <f aca="false">IF(ISERROR(L45/$U45),0,L45/$U45)</f>
        <v>0</v>
      </c>
    </row>
    <row r="46" customFormat="false" ht="19.4" hidden="false" customHeight="false" outlineLevel="0" collapsed="false">
      <c r="A46" s="195" t="s">
        <v>216</v>
      </c>
      <c r="B46" s="116" t="s">
        <v>561</v>
      </c>
      <c r="C46" s="196" t="s">
        <v>256</v>
      </c>
      <c r="D46" s="222" t="s">
        <v>257</v>
      </c>
      <c r="E46" s="198" t="n">
        <v>0</v>
      </c>
      <c r="F46" s="198" t="n">
        <v>0</v>
      </c>
      <c r="G46" s="198" t="n">
        <v>0</v>
      </c>
      <c r="H46" s="198" t="n">
        <v>0</v>
      </c>
      <c r="I46" s="198" t="n">
        <v>0</v>
      </c>
      <c r="J46" s="198" t="n">
        <v>0</v>
      </c>
      <c r="K46" s="199" t="n">
        <f aca="false">SUM(E46:J46)</f>
        <v>0</v>
      </c>
      <c r="L46" s="380" t="n">
        <v>0</v>
      </c>
      <c r="P46" s="223" t="n">
        <f aca="false">K46/$K$20</f>
        <v>0</v>
      </c>
      <c r="Q46" s="239" t="n">
        <f aca="false">RANK(P46,$P$24:$P$163)</f>
        <v>30</v>
      </c>
      <c r="R46" s="225" t="n">
        <f aca="false">L46/$L$20</f>
        <v>0</v>
      </c>
      <c r="S46" s="224" t="n">
        <f aca="false">RANK(R46,$R$24:$R$163)</f>
        <v>95</v>
      </c>
      <c r="U46" s="226" t="e">
        <f aca="false">VLOOKUP(D46,DVactu!$A$2:$D$198,4,0)</f>
        <v>#N/A</v>
      </c>
      <c r="V46" s="202" t="n">
        <f aca="false">IF(ISERROR(E46/$U46),0,E46/$U46)</f>
        <v>0</v>
      </c>
      <c r="W46" s="202" t="n">
        <f aca="false">IF(ISERROR(F46/$U46),0,F46/$U46)</f>
        <v>0</v>
      </c>
      <c r="X46" s="202" t="n">
        <f aca="false">IF(ISERROR(G46/$U46),0,G46/$U46)</f>
        <v>0</v>
      </c>
      <c r="Y46" s="202" t="n">
        <f aca="false">IF(ISERROR(H46/$U46),0,H46/$U46)</f>
        <v>0</v>
      </c>
      <c r="Z46" s="202" t="n">
        <f aca="false">IF(ISERROR(I46/$U46),0,I46/$U46)</f>
        <v>0</v>
      </c>
      <c r="AA46" s="202" t="n">
        <f aca="false">IF(ISERROR(J46/$U46),0,J46/$U46)</f>
        <v>0</v>
      </c>
      <c r="AB46" s="202" t="n">
        <f aca="false">SUM(V46:AA46)</f>
        <v>0</v>
      </c>
      <c r="AC46" s="199" t="n">
        <f aca="false">IF(ISERROR(L46/$U46),0,L46/$U46)</f>
        <v>0</v>
      </c>
    </row>
    <row r="47" customFormat="false" ht="12.8" hidden="false" customHeight="false" outlineLevel="0" collapsed="false">
      <c r="A47" s="195" t="s">
        <v>216</v>
      </c>
      <c r="B47" s="116" t="s">
        <v>561</v>
      </c>
      <c r="C47" s="196" t="s">
        <v>258</v>
      </c>
      <c r="D47" s="222" t="s">
        <v>259</v>
      </c>
      <c r="E47" s="198" t="n">
        <v>0</v>
      </c>
      <c r="F47" s="198" t="n">
        <v>0</v>
      </c>
      <c r="G47" s="198" t="n">
        <v>0</v>
      </c>
      <c r="H47" s="198" t="n">
        <v>0</v>
      </c>
      <c r="I47" s="198" t="n">
        <v>0</v>
      </c>
      <c r="J47" s="198" t="n">
        <v>0</v>
      </c>
      <c r="K47" s="199" t="n">
        <f aca="false">SUM(E47:J47)</f>
        <v>0</v>
      </c>
      <c r="L47" s="380" t="n">
        <v>0</v>
      </c>
      <c r="P47" s="223" t="n">
        <f aca="false">K47/$K$20</f>
        <v>0</v>
      </c>
      <c r="Q47" s="239" t="n">
        <f aca="false">RANK(P47,$P$24:$P$163)</f>
        <v>30</v>
      </c>
      <c r="R47" s="225" t="n">
        <f aca="false">L47/$L$20</f>
        <v>0</v>
      </c>
      <c r="S47" s="224" t="n">
        <f aca="false">RANK(R47,$R$24:$R$163)</f>
        <v>95</v>
      </c>
      <c r="U47" s="226" t="e">
        <f aca="false">VLOOKUP(D47,DVactu!$A$2:$D$198,4,0)</f>
        <v>#N/A</v>
      </c>
      <c r="V47" s="202" t="n">
        <f aca="false">IF(ISERROR(E47/$U47),0,E47/$U47)</f>
        <v>0</v>
      </c>
      <c r="W47" s="202" t="n">
        <f aca="false">IF(ISERROR(F47/$U47),0,F47/$U47)</f>
        <v>0</v>
      </c>
      <c r="X47" s="202" t="n">
        <f aca="false">IF(ISERROR(G47/$U47),0,G47/$U47)</f>
        <v>0</v>
      </c>
      <c r="Y47" s="202" t="n">
        <f aca="false">IF(ISERROR(H47/$U47),0,H47/$U47)</f>
        <v>0</v>
      </c>
      <c r="Z47" s="202" t="n">
        <f aca="false">IF(ISERROR(I47/$U47),0,I47/$U47)</f>
        <v>0</v>
      </c>
      <c r="AA47" s="202" t="n">
        <f aca="false">IF(ISERROR(J47/$U47),0,J47/$U47)</f>
        <v>0</v>
      </c>
      <c r="AB47" s="202" t="n">
        <f aca="false">SUM(V47:AA47)</f>
        <v>0</v>
      </c>
      <c r="AC47" s="199" t="n">
        <f aca="false">IF(ISERROR(L47/$U47),0,L47/$U47)</f>
        <v>0</v>
      </c>
    </row>
    <row r="48" customFormat="false" ht="12.8" hidden="false" customHeight="false" outlineLevel="0" collapsed="false">
      <c r="A48" s="195" t="s">
        <v>216</v>
      </c>
      <c r="B48" s="116" t="s">
        <v>561</v>
      </c>
      <c r="C48" s="196" t="s">
        <v>260</v>
      </c>
      <c r="D48" s="222" t="s">
        <v>261</v>
      </c>
      <c r="E48" s="198" t="n">
        <v>0</v>
      </c>
      <c r="F48" s="198" t="n">
        <v>0</v>
      </c>
      <c r="G48" s="198" t="n">
        <v>0</v>
      </c>
      <c r="H48" s="198" t="n">
        <v>0</v>
      </c>
      <c r="I48" s="198" t="n">
        <v>0</v>
      </c>
      <c r="J48" s="198" t="n">
        <v>0</v>
      </c>
      <c r="K48" s="199" t="n">
        <f aca="false">SUM(E48:J48)</f>
        <v>0</v>
      </c>
      <c r="L48" s="380" t="n">
        <v>31600</v>
      </c>
      <c r="P48" s="223" t="n">
        <f aca="false">K48/$K$20</f>
        <v>0</v>
      </c>
      <c r="Q48" s="239" t="n">
        <f aca="false">RANK(P48,$P$24:$P$163)</f>
        <v>30</v>
      </c>
      <c r="R48" s="225" t="n">
        <f aca="false">L48/$L$20</f>
        <v>5.0230057505338E-007</v>
      </c>
      <c r="S48" s="224" t="n">
        <f aca="false">RANK(R48,$R$24:$R$163)</f>
        <v>92</v>
      </c>
      <c r="U48" s="226" t="e">
        <f aca="false">VLOOKUP(D48,DVactu!$A$2:$D$198,4,0)</f>
        <v>#N/A</v>
      </c>
      <c r="V48" s="202" t="n">
        <f aca="false">IF(ISERROR(E48/$U48),0,E48/$U48)</f>
        <v>0</v>
      </c>
      <c r="W48" s="202" t="n">
        <f aca="false">IF(ISERROR(F48/$U48),0,F48/$U48)</f>
        <v>0</v>
      </c>
      <c r="X48" s="202" t="n">
        <f aca="false">IF(ISERROR(G48/$U48),0,G48/$U48)</f>
        <v>0</v>
      </c>
      <c r="Y48" s="202" t="n">
        <f aca="false">IF(ISERROR(H48/$U48),0,H48/$U48)</f>
        <v>0</v>
      </c>
      <c r="Z48" s="202" t="n">
        <f aca="false">IF(ISERROR(I48/$U48),0,I48/$U48)</f>
        <v>0</v>
      </c>
      <c r="AA48" s="202" t="n">
        <f aca="false">IF(ISERROR(J48/$U48),0,J48/$U48)</f>
        <v>0</v>
      </c>
      <c r="AB48" s="202" t="n">
        <f aca="false">SUM(V48:AA48)</f>
        <v>0</v>
      </c>
      <c r="AC48" s="199" t="n">
        <f aca="false">IF(ISERROR(L48/$U48),0,L48/$U48)</f>
        <v>0</v>
      </c>
    </row>
    <row r="49" customFormat="false" ht="12.8" hidden="false" customHeight="false" outlineLevel="0" collapsed="false">
      <c r="A49" s="195" t="s">
        <v>216</v>
      </c>
      <c r="B49" s="116" t="s">
        <v>561</v>
      </c>
      <c r="C49" s="196" t="s">
        <v>262</v>
      </c>
      <c r="D49" s="222" t="s">
        <v>263</v>
      </c>
      <c r="E49" s="198" t="n">
        <v>0</v>
      </c>
      <c r="F49" s="198" t="n">
        <v>0</v>
      </c>
      <c r="G49" s="198" t="n">
        <v>0</v>
      </c>
      <c r="H49" s="198" t="n">
        <v>0</v>
      </c>
      <c r="I49" s="198" t="n">
        <v>0</v>
      </c>
      <c r="J49" s="198" t="n">
        <v>0</v>
      </c>
      <c r="K49" s="199" t="n">
        <f aca="false">SUM(E49:J49)</f>
        <v>0</v>
      </c>
      <c r="L49" s="380" t="n">
        <v>0</v>
      </c>
      <c r="P49" s="223" t="n">
        <f aca="false">K49/$K$20</f>
        <v>0</v>
      </c>
      <c r="Q49" s="239" t="n">
        <f aca="false">RANK(P49,$P$24:$P$163)</f>
        <v>30</v>
      </c>
      <c r="R49" s="225" t="n">
        <f aca="false">L49/$L$20</f>
        <v>0</v>
      </c>
      <c r="S49" s="224" t="n">
        <f aca="false">RANK(R49,$R$24:$R$163)</f>
        <v>95</v>
      </c>
      <c r="U49" s="226" t="e">
        <f aca="false">VLOOKUP(D49,DVactu!$A$2:$D$198,4,0)</f>
        <v>#N/A</v>
      </c>
      <c r="V49" s="202" t="n">
        <f aca="false">IF(ISERROR(E49/$U49),0,E49/$U49)</f>
        <v>0</v>
      </c>
      <c r="W49" s="202" t="n">
        <f aca="false">IF(ISERROR(F49/$U49),0,F49/$U49)</f>
        <v>0</v>
      </c>
      <c r="X49" s="202" t="n">
        <f aca="false">IF(ISERROR(G49/$U49),0,G49/$U49)</f>
        <v>0</v>
      </c>
      <c r="Y49" s="202" t="n">
        <f aca="false">IF(ISERROR(H49/$U49),0,H49/$U49)</f>
        <v>0</v>
      </c>
      <c r="Z49" s="202" t="n">
        <f aca="false">IF(ISERROR(I49/$U49),0,I49/$U49)</f>
        <v>0</v>
      </c>
      <c r="AA49" s="202" t="n">
        <f aca="false">IF(ISERROR(J49/$U49),0,J49/$U49)</f>
        <v>0</v>
      </c>
      <c r="AB49" s="202" t="n">
        <f aca="false">SUM(V49:AA49)</f>
        <v>0</v>
      </c>
      <c r="AC49" s="199" t="n">
        <f aca="false">IF(ISERROR(L49/$U49),0,L49/$U49)</f>
        <v>0</v>
      </c>
    </row>
    <row r="50" customFormat="false" ht="19.4" hidden="false" customHeight="false" outlineLevel="0" collapsed="false">
      <c r="A50" s="195" t="s">
        <v>216</v>
      </c>
      <c r="B50" s="116" t="s">
        <v>561</v>
      </c>
      <c r="C50" s="196" t="s">
        <v>264</v>
      </c>
      <c r="D50" s="222" t="s">
        <v>265</v>
      </c>
      <c r="E50" s="198" t="n">
        <v>0</v>
      </c>
      <c r="F50" s="198" t="n">
        <v>0</v>
      </c>
      <c r="G50" s="198" t="n">
        <v>0</v>
      </c>
      <c r="H50" s="198" t="n">
        <v>0</v>
      </c>
      <c r="I50" s="198" t="n">
        <v>0</v>
      </c>
      <c r="J50" s="198" t="n">
        <v>0</v>
      </c>
      <c r="K50" s="199" t="n">
        <f aca="false">SUM(E50:J50)</f>
        <v>0</v>
      </c>
      <c r="L50" s="380" t="n">
        <v>0</v>
      </c>
      <c r="P50" s="223" t="n">
        <f aca="false">K50/$K$20</f>
        <v>0</v>
      </c>
      <c r="Q50" s="239" t="n">
        <f aca="false">RANK(P50,$P$24:$P$163)</f>
        <v>30</v>
      </c>
      <c r="R50" s="225" t="n">
        <f aca="false">L50/$L$20</f>
        <v>0</v>
      </c>
      <c r="S50" s="224" t="n">
        <f aca="false">RANK(R50,$R$24:$R$163)</f>
        <v>95</v>
      </c>
      <c r="U50" s="226" t="e">
        <f aca="false">VLOOKUP(D50,DVactu!$A$2:$D$198,4,0)</f>
        <v>#N/A</v>
      </c>
      <c r="V50" s="202" t="n">
        <f aca="false">IF(ISERROR(E50/$U50),0,E50/$U50)</f>
        <v>0</v>
      </c>
      <c r="W50" s="202" t="n">
        <f aca="false">IF(ISERROR(F50/$U50),0,F50/$U50)</f>
        <v>0</v>
      </c>
      <c r="X50" s="202" t="n">
        <f aca="false">IF(ISERROR(G50/$U50),0,G50/$U50)</f>
        <v>0</v>
      </c>
      <c r="Y50" s="202" t="n">
        <f aca="false">IF(ISERROR(H50/$U50),0,H50/$U50)</f>
        <v>0</v>
      </c>
      <c r="Z50" s="202" t="n">
        <f aca="false">IF(ISERROR(I50/$U50),0,I50/$U50)</f>
        <v>0</v>
      </c>
      <c r="AA50" s="202" t="n">
        <f aca="false">IF(ISERROR(J50/$U50),0,J50/$U50)</f>
        <v>0</v>
      </c>
      <c r="AB50" s="202" t="n">
        <f aca="false">SUM(V50:AA50)</f>
        <v>0</v>
      </c>
      <c r="AC50" s="199" t="n">
        <f aca="false">IF(ISERROR(L50/$U50),0,L50/$U50)</f>
        <v>0</v>
      </c>
    </row>
    <row r="51" customFormat="false" ht="19.4" hidden="false" customHeight="false" outlineLevel="0" collapsed="false">
      <c r="A51" s="195" t="s">
        <v>216</v>
      </c>
      <c r="B51" s="116" t="s">
        <v>561</v>
      </c>
      <c r="C51" s="196" t="s">
        <v>266</v>
      </c>
      <c r="D51" s="222" t="s">
        <v>267</v>
      </c>
      <c r="E51" s="198" t="n">
        <v>0</v>
      </c>
      <c r="F51" s="198" t="n">
        <v>0</v>
      </c>
      <c r="G51" s="198" t="n">
        <v>0</v>
      </c>
      <c r="H51" s="198" t="n">
        <v>0</v>
      </c>
      <c r="I51" s="198" t="n">
        <v>0</v>
      </c>
      <c r="J51" s="198" t="n">
        <v>0</v>
      </c>
      <c r="K51" s="199" t="n">
        <f aca="false">SUM(E51:J51)</f>
        <v>0</v>
      </c>
      <c r="L51" s="380" t="n">
        <v>0</v>
      </c>
      <c r="P51" s="223" t="n">
        <f aca="false">K51/$K$20</f>
        <v>0</v>
      </c>
      <c r="Q51" s="239" t="n">
        <f aca="false">RANK(P51,$P$24:$P$163)</f>
        <v>30</v>
      </c>
      <c r="R51" s="225" t="n">
        <f aca="false">L51/$L$20</f>
        <v>0</v>
      </c>
      <c r="S51" s="224" t="n">
        <f aca="false">RANK(R51,$R$24:$R$163)</f>
        <v>95</v>
      </c>
      <c r="U51" s="226" t="e">
        <f aca="false">VLOOKUP(D51,DVactu!$A$2:$D$198,4,0)</f>
        <v>#N/A</v>
      </c>
      <c r="V51" s="202" t="n">
        <f aca="false">IF(ISERROR(E51/$U51),0,E51/$U51)</f>
        <v>0</v>
      </c>
      <c r="W51" s="202" t="n">
        <f aca="false">IF(ISERROR(F51/$U51),0,F51/$U51)</f>
        <v>0</v>
      </c>
      <c r="X51" s="202" t="n">
        <f aca="false">IF(ISERROR(G51/$U51),0,G51/$U51)</f>
        <v>0</v>
      </c>
      <c r="Y51" s="202" t="n">
        <f aca="false">IF(ISERROR(H51/$U51),0,H51/$U51)</f>
        <v>0</v>
      </c>
      <c r="Z51" s="202" t="n">
        <f aca="false">IF(ISERROR(I51/$U51),0,I51/$U51)</f>
        <v>0</v>
      </c>
      <c r="AA51" s="202" t="n">
        <f aca="false">IF(ISERROR(J51/$U51),0,J51/$U51)</f>
        <v>0</v>
      </c>
      <c r="AB51" s="202" t="n">
        <f aca="false">SUM(V51:AA51)</f>
        <v>0</v>
      </c>
      <c r="AC51" s="199" t="n">
        <f aca="false">IF(ISERROR(L51/$U51),0,L51/$U51)</f>
        <v>0</v>
      </c>
    </row>
    <row r="52" customFormat="false" ht="12.8" hidden="false" customHeight="false" outlineLevel="0" collapsed="false">
      <c r="A52" s="195" t="s">
        <v>216</v>
      </c>
      <c r="B52" s="116" t="s">
        <v>561</v>
      </c>
      <c r="C52" s="196" t="s">
        <v>268</v>
      </c>
      <c r="D52" s="222" t="s">
        <v>269</v>
      </c>
      <c r="E52" s="198" t="n">
        <v>196560</v>
      </c>
      <c r="F52" s="198" t="n">
        <v>218400</v>
      </c>
      <c r="G52" s="198" t="n">
        <v>41715408</v>
      </c>
      <c r="H52" s="198" t="n">
        <v>4319280</v>
      </c>
      <c r="I52" s="198" t="n">
        <v>3227280</v>
      </c>
      <c r="J52" s="198" t="n">
        <v>1073520</v>
      </c>
      <c r="K52" s="199" t="n">
        <f aca="false">SUM(E52:J52)</f>
        <v>50750448</v>
      </c>
      <c r="L52" s="380" t="n">
        <v>48077484</v>
      </c>
      <c r="P52" s="223" t="n">
        <f aca="false">K52/$K$20</f>
        <v>0.0322386890633194</v>
      </c>
      <c r="Q52" s="239" t="n">
        <f aca="false">RANK(P52,$P$24:$P$163)</f>
        <v>9</v>
      </c>
      <c r="R52" s="225" t="n">
        <f aca="false">L52/$L$20</f>
        <v>0.000764219868997458</v>
      </c>
      <c r="S52" s="224" t="n">
        <f aca="false">RANK(R52,$R$24:$R$163)</f>
        <v>31</v>
      </c>
      <c r="U52" s="226" t="n">
        <f aca="false">VLOOKUP(D52,DVactu!$A$2:$D$198,4,0)</f>
        <v>9.7604767109183</v>
      </c>
      <c r="V52" s="202" t="n">
        <f aca="false">IF(ISERROR(E52/$U52),0,E52/$U52)</f>
        <v>20138.3606376647</v>
      </c>
      <c r="W52" s="202" t="n">
        <f aca="false">IF(ISERROR(F52/$U52),0,F52/$U52)</f>
        <v>22375.9562640719</v>
      </c>
      <c r="X52" s="202" t="n">
        <f aca="false">IF(ISERROR(G52/$U52),0,G52/$U52)</f>
        <v>4273910.92008202</v>
      </c>
      <c r="Y52" s="202" t="n">
        <f aca="false">IF(ISERROR(H52/$U52),0,H52/$U52)</f>
        <v>442527.565807145</v>
      </c>
      <c r="Z52" s="202" t="n">
        <f aca="false">IF(ISERROR(I52/$U52),0,I52/$U52)</f>
        <v>330647.784486785</v>
      </c>
      <c r="AA52" s="202" t="n">
        <f aca="false">IF(ISERROR(J52/$U52),0,J52/$U52)</f>
        <v>109986.431174938</v>
      </c>
      <c r="AB52" s="202" t="n">
        <f aca="false">SUM(V52:AA52)</f>
        <v>5199587.01845263</v>
      </c>
      <c r="AC52" s="199" t="n">
        <f aca="false">IF(ISERROR(L52/$U52),0,L52/$U52)</f>
        <v>4925731.13219146</v>
      </c>
    </row>
    <row r="53" customFormat="false" ht="12.8" hidden="false" customHeight="false" outlineLevel="0" collapsed="false">
      <c r="A53" s="195" t="s">
        <v>216</v>
      </c>
      <c r="B53" s="116" t="s">
        <v>561</v>
      </c>
      <c r="C53" s="196" t="s">
        <v>270</v>
      </c>
      <c r="D53" s="222" t="s">
        <v>271</v>
      </c>
      <c r="E53" s="198" t="n">
        <v>0</v>
      </c>
      <c r="F53" s="198" t="n">
        <v>0</v>
      </c>
      <c r="G53" s="198" t="n">
        <v>0</v>
      </c>
      <c r="H53" s="198" t="n">
        <v>0</v>
      </c>
      <c r="I53" s="198" t="n">
        <v>0</v>
      </c>
      <c r="J53" s="198" t="n">
        <v>0</v>
      </c>
      <c r="K53" s="199" t="n">
        <f aca="false">SUM(E53:J53)</f>
        <v>0</v>
      </c>
      <c r="L53" s="380" t="n">
        <v>23385508</v>
      </c>
      <c r="P53" s="223" t="n">
        <f aca="false">K53/$K$20</f>
        <v>0</v>
      </c>
      <c r="Q53" s="239" t="n">
        <f aca="false">RANK(P53,$P$24:$P$163)</f>
        <v>30</v>
      </c>
      <c r="R53" s="225" t="n">
        <f aca="false">L53/$L$20</f>
        <v>0.000371726396085931</v>
      </c>
      <c r="S53" s="224" t="n">
        <f aca="false">RANK(R53,$R$24:$R$163)</f>
        <v>42</v>
      </c>
      <c r="U53" s="226" t="n">
        <f aca="false">VLOOKUP(D53,DVactu!$A$2:$D$198,4,0)</f>
        <v>9.11089577935503</v>
      </c>
      <c r="V53" s="202" t="n">
        <f aca="false">IF(ISERROR(E53/$U53),0,E53/$U53)</f>
        <v>0</v>
      </c>
      <c r="W53" s="202" t="n">
        <f aca="false">IF(ISERROR(F53/$U53),0,F53/$U53)</f>
        <v>0</v>
      </c>
      <c r="X53" s="202" t="n">
        <f aca="false">IF(ISERROR(G53/$U53),0,G53/$U53)</f>
        <v>0</v>
      </c>
      <c r="Y53" s="202" t="n">
        <f aca="false">IF(ISERROR(H53/$U53),0,H53/$U53)</f>
        <v>0</v>
      </c>
      <c r="Z53" s="202" t="n">
        <f aca="false">IF(ISERROR(I53/$U53),0,I53/$U53)</f>
        <v>0</v>
      </c>
      <c r="AA53" s="202" t="n">
        <f aca="false">IF(ISERROR(J53/$U53),0,J53/$U53)</f>
        <v>0</v>
      </c>
      <c r="AB53" s="202" t="n">
        <f aca="false">SUM(V53:AA53)</f>
        <v>0</v>
      </c>
      <c r="AC53" s="199" t="n">
        <f aca="false">IF(ISERROR(L53/$U53),0,L53/$U53)</f>
        <v>2566762.76036334</v>
      </c>
    </row>
    <row r="54" customFormat="false" ht="19.4" hidden="false" customHeight="false" outlineLevel="0" collapsed="false">
      <c r="A54" s="195" t="s">
        <v>216</v>
      </c>
      <c r="B54" s="116" t="s">
        <v>561</v>
      </c>
      <c r="C54" s="196" t="s">
        <v>272</v>
      </c>
      <c r="D54" s="222" t="s">
        <v>273</v>
      </c>
      <c r="E54" s="198" t="n">
        <v>0</v>
      </c>
      <c r="F54" s="198" t="n">
        <v>0</v>
      </c>
      <c r="G54" s="198" t="n">
        <v>0</v>
      </c>
      <c r="H54" s="198" t="n">
        <v>0</v>
      </c>
      <c r="I54" s="198" t="n">
        <v>0</v>
      </c>
      <c r="J54" s="198" t="n">
        <v>0</v>
      </c>
      <c r="K54" s="199" t="n">
        <f aca="false">SUM(E54:J54)</f>
        <v>0</v>
      </c>
      <c r="L54" s="380" t="n">
        <v>5708670</v>
      </c>
      <c r="P54" s="223" t="n">
        <f aca="false">K54/$K$20</f>
        <v>0</v>
      </c>
      <c r="Q54" s="239" t="n">
        <f aca="false">RANK(P54,$P$24:$P$163)</f>
        <v>30</v>
      </c>
      <c r="R54" s="225" t="n">
        <f aca="false">L54/$L$20</f>
        <v>9.07426653098095E-005</v>
      </c>
      <c r="S54" s="224" t="n">
        <f aca="false">RANK(R54,$R$24:$R$163)</f>
        <v>56</v>
      </c>
      <c r="U54" s="226" t="n">
        <f aca="false">VLOOKUP(D54,DVactu!$A$2:$D$198,4,0)</f>
        <v>9.11089577935503</v>
      </c>
      <c r="V54" s="202" t="n">
        <f aca="false">IF(ISERROR(E54/$U54),0,E54/$U54)</f>
        <v>0</v>
      </c>
      <c r="W54" s="202" t="n">
        <f aca="false">IF(ISERROR(F54/$U54),0,F54/$U54)</f>
        <v>0</v>
      </c>
      <c r="X54" s="202" t="n">
        <f aca="false">IF(ISERROR(G54/$U54),0,G54/$U54)</f>
        <v>0</v>
      </c>
      <c r="Y54" s="202" t="n">
        <f aca="false">IF(ISERROR(H54/$U54),0,H54/$U54)</f>
        <v>0</v>
      </c>
      <c r="Z54" s="202" t="n">
        <f aca="false">IF(ISERROR(I54/$U54),0,I54/$U54)</f>
        <v>0</v>
      </c>
      <c r="AA54" s="202" t="n">
        <f aca="false">IF(ISERROR(J54/$U54),0,J54/$U54)</f>
        <v>0</v>
      </c>
      <c r="AB54" s="202" t="n">
        <f aca="false">SUM(V54:AA54)</f>
        <v>0</v>
      </c>
      <c r="AC54" s="199" t="n">
        <f aca="false">IF(ISERROR(L54/$U54),0,L54/$U54)</f>
        <v>626576.149947368</v>
      </c>
    </row>
    <row r="55" customFormat="false" ht="19.4" hidden="false" customHeight="false" outlineLevel="0" collapsed="false">
      <c r="A55" s="195" t="s">
        <v>216</v>
      </c>
      <c r="B55" s="116" t="s">
        <v>561</v>
      </c>
      <c r="C55" s="196" t="s">
        <v>274</v>
      </c>
      <c r="D55" s="222" t="s">
        <v>275</v>
      </c>
      <c r="E55" s="198" t="n">
        <v>0</v>
      </c>
      <c r="F55" s="198" t="n">
        <v>0</v>
      </c>
      <c r="G55" s="198" t="n">
        <v>0</v>
      </c>
      <c r="H55" s="198" t="n">
        <v>986400</v>
      </c>
      <c r="I55" s="198" t="n">
        <v>0</v>
      </c>
      <c r="J55" s="198" t="n">
        <v>0</v>
      </c>
      <c r="K55" s="199" t="n">
        <f aca="false">SUM(E55:J55)</f>
        <v>986400</v>
      </c>
      <c r="L55" s="380" t="n">
        <v>3708698</v>
      </c>
      <c r="P55" s="223" t="n">
        <f aca="false">K55/$K$20</f>
        <v>0.000626600239904448</v>
      </c>
      <c r="Q55" s="239" t="n">
        <f aca="false">RANK(P55,$P$24:$P$163)</f>
        <v>20</v>
      </c>
      <c r="R55" s="225" t="n">
        <f aca="false">L55/$L$20</f>
        <v>5.89519347499785E-005</v>
      </c>
      <c r="S55" s="224" t="n">
        <f aca="false">RANK(R55,$R$24:$R$163)</f>
        <v>64</v>
      </c>
      <c r="U55" s="226" t="n">
        <f aca="false">VLOOKUP(D55,DVactu!$A$2:$D$198,4,0)</f>
        <v>10.985647846633</v>
      </c>
      <c r="V55" s="202" t="n">
        <f aca="false">IF(ISERROR(E55/$U55),0,E55/$U55)</f>
        <v>0</v>
      </c>
      <c r="W55" s="202" t="n">
        <f aca="false">IF(ISERROR(F55/$U55),0,F55/$U55)</f>
        <v>0</v>
      </c>
      <c r="X55" s="202" t="n">
        <f aca="false">IF(ISERROR(G55/$U55),0,G55/$U55)</f>
        <v>0</v>
      </c>
      <c r="Y55" s="202" t="n">
        <f aca="false">IF(ISERROR(H55/$U55),0,H55/$U55)</f>
        <v>89789.8798296472</v>
      </c>
      <c r="Z55" s="202" t="n">
        <f aca="false">IF(ISERROR(I55/$U55),0,I55/$U55)</f>
        <v>0</v>
      </c>
      <c r="AA55" s="202" t="n">
        <f aca="false">IF(ISERROR(J55/$U55),0,J55/$U55)</f>
        <v>0</v>
      </c>
      <c r="AB55" s="202" t="n">
        <f aca="false">SUM(V55:AA55)</f>
        <v>89789.8798296472</v>
      </c>
      <c r="AC55" s="199" t="n">
        <f aca="false">IF(ISERROR(L55/$U55),0,L55/$U55)</f>
        <v>337594.837534928</v>
      </c>
    </row>
    <row r="56" customFormat="false" ht="12.8" hidden="false" customHeight="false" outlineLevel="0" collapsed="false">
      <c r="A56" s="238" t="s">
        <v>216</v>
      </c>
      <c r="B56" s="238" t="s">
        <v>561</v>
      </c>
      <c r="C56" s="238" t="s">
        <v>276</v>
      </c>
      <c r="D56" s="228" t="s">
        <v>277</v>
      </c>
      <c r="E56" s="339" t="n">
        <v>1448400</v>
      </c>
      <c r="F56" s="339" t="n">
        <v>499800</v>
      </c>
      <c r="G56" s="339" t="n">
        <v>27252758.19</v>
      </c>
      <c r="H56" s="339" t="n">
        <v>69977625</v>
      </c>
      <c r="I56" s="339" t="n">
        <v>6950280</v>
      </c>
      <c r="J56" s="339" t="n">
        <v>2633700</v>
      </c>
      <c r="K56" s="237" t="n">
        <f aca="false">SUM(E56:J56)</f>
        <v>108762563.19</v>
      </c>
      <c r="L56" s="339" t="n">
        <v>10264957761</v>
      </c>
      <c r="M56" s="145" t="n">
        <f aca="false">K56*$O$15/1000</f>
        <v>602363.32913395</v>
      </c>
      <c r="P56" s="234" t="n">
        <f aca="false">K56/$K$20</f>
        <v>0.0690902759402643</v>
      </c>
      <c r="Q56" s="235" t="n">
        <f aca="false">RANK(P56,$P$24:$P$163)</f>
        <v>5</v>
      </c>
      <c r="R56" s="225" t="n">
        <f aca="false">L56/$L$20</f>
        <v>0.163167537539524</v>
      </c>
      <c r="S56" s="235" t="n">
        <f aca="false">RANK(R56,$R$24:$R$163)</f>
        <v>2</v>
      </c>
      <c r="U56" s="226" t="n">
        <f aca="false">VLOOKUP(D56,DVactu!$A$2:$D$198,4,0)</f>
        <v>13.1656688537057</v>
      </c>
      <c r="V56" s="339" t="n">
        <f aca="false">IF(ISERROR(E56/$U56),0,E56/$U56)</f>
        <v>110013.400465585</v>
      </c>
      <c r="W56" s="339" t="n">
        <f aca="false">IF(ISERROR(F56/$U56),0,F56/$U56)</f>
        <v>37962.3705831947</v>
      </c>
      <c r="X56" s="339" t="n">
        <f aca="false">IF(ISERROR(G56/$U56),0,G56/$U56)</f>
        <v>2069986.60628846</v>
      </c>
      <c r="Y56" s="339" t="n">
        <f aca="false">IF(ISERROR(H56/$U56),0,H56/$U56)</f>
        <v>5315159.12921535</v>
      </c>
      <c r="Z56" s="339" t="n">
        <f aca="false">IF(ISERROR(I56/$U56),0,I56/$U56)</f>
        <v>527909.373783446</v>
      </c>
      <c r="AA56" s="339" t="n">
        <f aca="false">IF(ISERROR(J56/$U56),0,J56/$U56)</f>
        <v>200043.008013125</v>
      </c>
      <c r="AB56" s="339" t="n">
        <f aca="false">SUM(V56:AA56)</f>
        <v>8261073.88834916</v>
      </c>
      <c r="AC56" s="237" t="n">
        <f aca="false">IF(ISERROR(L56/$U56),0,L56/$U56)</f>
        <v>779676131.540461</v>
      </c>
    </row>
    <row r="57" customFormat="false" ht="12.8" hidden="false" customHeight="false" outlineLevel="0" collapsed="false">
      <c r="A57" s="195" t="s">
        <v>216</v>
      </c>
      <c r="B57" s="116" t="s">
        <v>561</v>
      </c>
      <c r="C57" s="196" t="s">
        <v>278</v>
      </c>
      <c r="D57" s="222" t="s">
        <v>279</v>
      </c>
      <c r="E57" s="198" t="n">
        <v>0</v>
      </c>
      <c r="F57" s="198" t="n">
        <v>0</v>
      </c>
      <c r="G57" s="198" t="n">
        <v>11600</v>
      </c>
      <c r="H57" s="198" t="n">
        <v>34800</v>
      </c>
      <c r="I57" s="198" t="n">
        <v>11600</v>
      </c>
      <c r="J57" s="198" t="n">
        <v>11600</v>
      </c>
      <c r="K57" s="199" t="n">
        <f aca="false">SUM(E57:J57)</f>
        <v>69600</v>
      </c>
      <c r="L57" s="380" t="n">
        <v>15530846</v>
      </c>
      <c r="P57" s="223" t="n">
        <f aca="false">K57/$K$20</f>
        <v>4.4212668995691E-005</v>
      </c>
      <c r="Q57" s="239" t="n">
        <f aca="false">RANK(P57,$P$24:$P$163)</f>
        <v>27</v>
      </c>
      <c r="R57" s="225" t="n">
        <f aca="false">L57/$L$20</f>
        <v>0.000246871926483085</v>
      </c>
      <c r="S57" s="224" t="n">
        <f aca="false">RANK(R57,$R$24:$R$163)</f>
        <v>44</v>
      </c>
      <c r="U57" s="226" t="n">
        <f aca="false">VLOOKUP(D57,DVactu!$A$2:$D$198,4,0)</f>
        <v>5.4518223310162</v>
      </c>
      <c r="V57" s="202" t="n">
        <f aca="false">IF(ISERROR(E57/$U57),0,E57/$U57)</f>
        <v>0</v>
      </c>
      <c r="W57" s="202" t="n">
        <f aca="false">IF(ISERROR(F57/$U57),0,F57/$U57)</f>
        <v>0</v>
      </c>
      <c r="X57" s="202" t="n">
        <f aca="false">IF(ISERROR(G57/$U57),0,G57/$U57)</f>
        <v>2127.72891258872</v>
      </c>
      <c r="Y57" s="202" t="n">
        <f aca="false">IF(ISERROR(H57/$U57),0,H57/$U57)</f>
        <v>6383.18673776616</v>
      </c>
      <c r="Z57" s="202" t="n">
        <f aca="false">IF(ISERROR(I57/$U57),0,I57/$U57)</f>
        <v>2127.72891258872</v>
      </c>
      <c r="AA57" s="202" t="n">
        <f aca="false">IF(ISERROR(J57/$U57),0,J57/$U57)</f>
        <v>2127.72891258872</v>
      </c>
      <c r="AB57" s="202" t="n">
        <f aca="false">SUM(V57:AA57)</f>
        <v>12766.3734755323</v>
      </c>
      <c r="AC57" s="199" t="n">
        <f aca="false">IF(ISERROR(L57/$U57),0,L57/$U57)</f>
        <v>2848743.97165197</v>
      </c>
    </row>
    <row r="58" customFormat="false" ht="29.1" hidden="false" customHeight="false" outlineLevel="0" collapsed="false">
      <c r="A58" s="195" t="s">
        <v>216</v>
      </c>
      <c r="B58" s="116" t="s">
        <v>561</v>
      </c>
      <c r="C58" s="196" t="s">
        <v>280</v>
      </c>
      <c r="D58" s="222" t="s">
        <v>281</v>
      </c>
      <c r="E58" s="198" t="n">
        <v>0</v>
      </c>
      <c r="F58" s="198" t="n">
        <v>0</v>
      </c>
      <c r="G58" s="198" t="n">
        <v>0</v>
      </c>
      <c r="H58" s="198" t="n">
        <v>0</v>
      </c>
      <c r="I58" s="198" t="n">
        <v>0</v>
      </c>
      <c r="J58" s="198" t="n">
        <v>0</v>
      </c>
      <c r="K58" s="199" t="n">
        <f aca="false">SUM(E58:J58)</f>
        <v>0</v>
      </c>
      <c r="L58" s="380" t="n">
        <v>0</v>
      </c>
      <c r="P58" s="223" t="n">
        <f aca="false">K58/$K$20</f>
        <v>0</v>
      </c>
      <c r="Q58" s="239" t="n">
        <f aca="false">RANK(P58,$P$24:$P$163)</f>
        <v>30</v>
      </c>
      <c r="R58" s="225" t="n">
        <f aca="false">L58/$L$20</f>
        <v>0</v>
      </c>
      <c r="S58" s="224" t="n">
        <f aca="false">RANK(R58,$R$24:$R$163)</f>
        <v>95</v>
      </c>
      <c r="U58" s="226" t="n">
        <f aca="false">VLOOKUP(D58,DVactu!$A$2:$D$198,4,0)</f>
        <v>3.77509103322713</v>
      </c>
      <c r="V58" s="202" t="n">
        <f aca="false">IF(ISERROR(E58/$U58),0,E58/$U58)</f>
        <v>0</v>
      </c>
      <c r="W58" s="202" t="n">
        <f aca="false">IF(ISERROR(F58/$U58),0,F58/$U58)</f>
        <v>0</v>
      </c>
      <c r="X58" s="202" t="n">
        <f aca="false">IF(ISERROR(G58/$U58),0,G58/$U58)</f>
        <v>0</v>
      </c>
      <c r="Y58" s="202" t="n">
        <f aca="false">IF(ISERROR(H58/$U58),0,H58/$U58)</f>
        <v>0</v>
      </c>
      <c r="Z58" s="202" t="n">
        <f aca="false">IF(ISERROR(I58/$U58),0,I58/$U58)</f>
        <v>0</v>
      </c>
      <c r="AA58" s="202" t="n">
        <f aca="false">IF(ISERROR(J58/$U58),0,J58/$U58)</f>
        <v>0</v>
      </c>
      <c r="AB58" s="202" t="n">
        <f aca="false">SUM(V58:AA58)</f>
        <v>0</v>
      </c>
      <c r="AC58" s="199" t="n">
        <f aca="false">IF(ISERROR(L58/$U58),0,L58/$U58)</f>
        <v>0</v>
      </c>
    </row>
    <row r="59" customFormat="false" ht="29.1" hidden="false" customHeight="false" outlineLevel="0" collapsed="false">
      <c r="A59" s="195" t="s">
        <v>216</v>
      </c>
      <c r="B59" s="116" t="s">
        <v>561</v>
      </c>
      <c r="C59" s="196" t="s">
        <v>282</v>
      </c>
      <c r="D59" s="222" t="s">
        <v>283</v>
      </c>
      <c r="E59" s="198" t="n">
        <v>0</v>
      </c>
      <c r="F59" s="198" t="n">
        <v>0</v>
      </c>
      <c r="G59" s="198" t="n">
        <v>0</v>
      </c>
      <c r="H59" s="198" t="n">
        <v>0</v>
      </c>
      <c r="I59" s="198" t="n">
        <v>0</v>
      </c>
      <c r="J59" s="198" t="n">
        <v>0</v>
      </c>
      <c r="K59" s="199" t="n">
        <f aca="false">SUM(E59:J59)</f>
        <v>0</v>
      </c>
      <c r="L59" s="380" t="n">
        <v>0</v>
      </c>
      <c r="P59" s="223" t="n">
        <f aca="false">K59/$K$20</f>
        <v>0</v>
      </c>
      <c r="Q59" s="239" t="n">
        <f aca="false">RANK(P59,$P$24:$P$163)</f>
        <v>30</v>
      </c>
      <c r="R59" s="225" t="n">
        <f aca="false">L59/$L$20</f>
        <v>0</v>
      </c>
      <c r="S59" s="224" t="n">
        <f aca="false">RANK(R59,$R$24:$R$163)</f>
        <v>95</v>
      </c>
      <c r="U59" s="226" t="n">
        <f aca="false">VLOOKUP(D59,DVactu!$A$2:$D$198,4,0)</f>
        <v>3.77509103322713</v>
      </c>
      <c r="V59" s="202" t="n">
        <f aca="false">IF(ISERROR(E59/$U59),0,E59/$U59)</f>
        <v>0</v>
      </c>
      <c r="W59" s="202" t="n">
        <f aca="false">IF(ISERROR(F59/$U59),0,F59/$U59)</f>
        <v>0</v>
      </c>
      <c r="X59" s="202" t="n">
        <f aca="false">IF(ISERROR(G59/$U59),0,G59/$U59)</f>
        <v>0</v>
      </c>
      <c r="Y59" s="202" t="n">
        <f aca="false">IF(ISERROR(H59/$U59),0,H59/$U59)</f>
        <v>0</v>
      </c>
      <c r="Z59" s="202" t="n">
        <f aca="false">IF(ISERROR(I59/$U59),0,I59/$U59)</f>
        <v>0</v>
      </c>
      <c r="AA59" s="202" t="n">
        <f aca="false">IF(ISERROR(J59/$U59),0,J59/$U59)</f>
        <v>0</v>
      </c>
      <c r="AB59" s="202" t="n">
        <f aca="false">SUM(V59:AA59)</f>
        <v>0</v>
      </c>
      <c r="AC59" s="199" t="n">
        <f aca="false">IF(ISERROR(L59/$U59),0,L59/$U59)</f>
        <v>0</v>
      </c>
    </row>
    <row r="60" customFormat="false" ht="19.4" hidden="false" customHeight="false" outlineLevel="0" collapsed="false">
      <c r="A60" s="195" t="s">
        <v>216</v>
      </c>
      <c r="B60" s="116" t="s">
        <v>119</v>
      </c>
      <c r="C60" s="196" t="s">
        <v>284</v>
      </c>
      <c r="D60" s="222" t="s">
        <v>285</v>
      </c>
      <c r="E60" s="198" t="n">
        <v>0</v>
      </c>
      <c r="F60" s="198" t="n">
        <v>0</v>
      </c>
      <c r="G60" s="198" t="n">
        <v>0</v>
      </c>
      <c r="H60" s="198" t="n">
        <v>0</v>
      </c>
      <c r="I60" s="198" t="n">
        <v>0</v>
      </c>
      <c r="J60" s="198" t="n">
        <v>0</v>
      </c>
      <c r="K60" s="199"/>
      <c r="L60" s="380" t="n">
        <v>0</v>
      </c>
      <c r="P60" s="223" t="n">
        <f aca="false">K60/$K$20</f>
        <v>0</v>
      </c>
      <c r="Q60" s="239" t="n">
        <f aca="false">RANK(P60,$P$24:$P$163)</f>
        <v>30</v>
      </c>
      <c r="R60" s="225" t="n">
        <f aca="false">L60/$L$20</f>
        <v>0</v>
      </c>
      <c r="S60" s="224" t="n">
        <f aca="false">RANK(R60,$R$24:$R$163)</f>
        <v>95</v>
      </c>
      <c r="U60" s="226" t="e">
        <f aca="false">VLOOKUP(D60,DVactu!$A$2:$D$198,4,0)</f>
        <v>#N/A</v>
      </c>
      <c r="V60" s="202" t="n">
        <f aca="false">IF(ISERROR(E60/$U60),0,E60/$U60)</f>
        <v>0</v>
      </c>
      <c r="W60" s="202" t="n">
        <f aca="false">IF(ISERROR(F60/$U60),0,F60/$U60)</f>
        <v>0</v>
      </c>
      <c r="X60" s="202" t="n">
        <f aca="false">IF(ISERROR(G60/$U60),0,G60/$U60)</f>
        <v>0</v>
      </c>
      <c r="Y60" s="202" t="n">
        <f aca="false">IF(ISERROR(H60/$U60),0,H60/$U60)</f>
        <v>0</v>
      </c>
      <c r="Z60" s="202" t="n">
        <f aca="false">IF(ISERROR(I60/$U60),0,I60/$U60)</f>
        <v>0</v>
      </c>
      <c r="AA60" s="202" t="n">
        <f aca="false">IF(ISERROR(J60/$U60),0,J60/$U60)</f>
        <v>0</v>
      </c>
      <c r="AB60" s="202"/>
      <c r="AC60" s="199" t="n">
        <f aca="false">IF(ISERROR(L60/$U60),0,L60/$U60)</f>
        <v>0</v>
      </c>
    </row>
    <row r="61" customFormat="false" ht="12.8" hidden="false" customHeight="false" outlineLevel="0" collapsed="false">
      <c r="A61" s="195" t="s">
        <v>216</v>
      </c>
      <c r="B61" s="116" t="s">
        <v>135</v>
      </c>
      <c r="C61" s="196" t="s">
        <v>286</v>
      </c>
      <c r="D61" s="222" t="s">
        <v>287</v>
      </c>
      <c r="E61" s="198" t="n">
        <v>0</v>
      </c>
      <c r="F61" s="198" t="n">
        <v>0</v>
      </c>
      <c r="G61" s="198" t="n">
        <v>0</v>
      </c>
      <c r="H61" s="198" t="n">
        <v>0</v>
      </c>
      <c r="I61" s="198" t="n">
        <v>0</v>
      </c>
      <c r="J61" s="198" t="n">
        <v>0</v>
      </c>
      <c r="K61" s="199" t="n">
        <f aca="false">SUM(E61:J61)</f>
        <v>0</v>
      </c>
      <c r="L61" s="380" t="n">
        <v>0</v>
      </c>
      <c r="P61" s="223" t="n">
        <f aca="false">K61/$K$20</f>
        <v>0</v>
      </c>
      <c r="Q61" s="239" t="n">
        <f aca="false">RANK(P61,$P$24:$P$163)</f>
        <v>30</v>
      </c>
      <c r="R61" s="225" t="n">
        <f aca="false">L61/$L$20</f>
        <v>0</v>
      </c>
      <c r="S61" s="224" t="n">
        <f aca="false">RANK(R61,$R$24:$R$163)</f>
        <v>95</v>
      </c>
      <c r="U61" s="226" t="e">
        <f aca="false">VLOOKUP(D61,DVactu!$A$2:$D$198,4,0)</f>
        <v>#N/A</v>
      </c>
      <c r="V61" s="202" t="n">
        <f aca="false">IF(ISERROR(E61/$U61),0,E61/$U61)</f>
        <v>0</v>
      </c>
      <c r="W61" s="202" t="n">
        <f aca="false">IF(ISERROR(F61/$U61),0,F61/$U61)</f>
        <v>0</v>
      </c>
      <c r="X61" s="202" t="n">
        <f aca="false">IF(ISERROR(G61/$U61),0,G61/$U61)</f>
        <v>0</v>
      </c>
      <c r="Y61" s="202" t="n">
        <f aca="false">IF(ISERROR(H61/$U61),0,H61/$U61)</f>
        <v>0</v>
      </c>
      <c r="Z61" s="202" t="n">
        <f aca="false">IF(ISERROR(I61/$U61),0,I61/$U61)</f>
        <v>0</v>
      </c>
      <c r="AA61" s="202" t="n">
        <f aca="false">IF(ISERROR(J61/$U61),0,J61/$U61)</f>
        <v>0</v>
      </c>
      <c r="AB61" s="202" t="n">
        <f aca="false">SUM(V61:AA61)</f>
        <v>0</v>
      </c>
      <c r="AC61" s="199" t="n">
        <f aca="false">IF(ISERROR(L61/$U61),0,L61/$U61)</f>
        <v>0</v>
      </c>
    </row>
    <row r="62" customFormat="false" ht="29.1" hidden="false" customHeight="false" outlineLevel="0" collapsed="false">
      <c r="A62" s="195" t="s">
        <v>216</v>
      </c>
      <c r="B62" s="116" t="s">
        <v>135</v>
      </c>
      <c r="C62" s="196" t="s">
        <v>288</v>
      </c>
      <c r="D62" s="222" t="s">
        <v>289</v>
      </c>
      <c r="E62" s="198" t="n">
        <v>0</v>
      </c>
      <c r="F62" s="198" t="n">
        <v>0</v>
      </c>
      <c r="G62" s="198" t="n">
        <v>0</v>
      </c>
      <c r="H62" s="198" t="n">
        <v>0</v>
      </c>
      <c r="I62" s="198" t="n">
        <v>0</v>
      </c>
      <c r="J62" s="198" t="n">
        <v>0</v>
      </c>
      <c r="K62" s="199" t="n">
        <f aca="false">SUM(E62:J62)</f>
        <v>0</v>
      </c>
      <c r="L62" s="380" t="n">
        <v>3889000</v>
      </c>
      <c r="P62" s="223" t="n">
        <f aca="false">K62/$K$20</f>
        <v>0</v>
      </c>
      <c r="Q62" s="239" t="n">
        <f aca="false">RANK(P62,$P$24:$P$163)</f>
        <v>30</v>
      </c>
      <c r="R62" s="225" t="n">
        <f aca="false">L62/$L$20</f>
        <v>6.18179410247657E-005</v>
      </c>
      <c r="S62" s="224" t="n">
        <f aca="false">RANK(R62,$R$24:$R$163)</f>
        <v>62</v>
      </c>
      <c r="U62" s="226" t="e">
        <f aca="false">VLOOKUP(D62,DVactu!$A$2:$D$198,4,0)</f>
        <v>#N/A</v>
      </c>
      <c r="V62" s="202" t="n">
        <f aca="false">IF(ISERROR(E62/$U62),0,E62/$U62)</f>
        <v>0</v>
      </c>
      <c r="W62" s="202" t="n">
        <f aca="false">IF(ISERROR(F62/$U62),0,F62/$U62)</f>
        <v>0</v>
      </c>
      <c r="X62" s="202" t="n">
        <f aca="false">IF(ISERROR(G62/$U62),0,G62/$U62)</f>
        <v>0</v>
      </c>
      <c r="Y62" s="202" t="n">
        <f aca="false">IF(ISERROR(H62/$U62),0,H62/$U62)</f>
        <v>0</v>
      </c>
      <c r="Z62" s="202" t="n">
        <f aca="false">IF(ISERROR(I62/$U62),0,I62/$U62)</f>
        <v>0</v>
      </c>
      <c r="AA62" s="202" t="n">
        <f aca="false">IF(ISERROR(J62/$U62),0,J62/$U62)</f>
        <v>0</v>
      </c>
      <c r="AB62" s="202" t="n">
        <f aca="false">SUM(V62:AA62)</f>
        <v>0</v>
      </c>
      <c r="AC62" s="199" t="n">
        <f aca="false">IF(ISERROR(L62/$U62),0,L62/$U62)</f>
        <v>0</v>
      </c>
    </row>
    <row r="63" customFormat="false" ht="19.4" hidden="false" customHeight="false" outlineLevel="0" collapsed="false">
      <c r="A63" s="195" t="s">
        <v>216</v>
      </c>
      <c r="B63" s="116" t="s">
        <v>135</v>
      </c>
      <c r="C63" s="196" t="s">
        <v>290</v>
      </c>
      <c r="D63" s="222" t="s">
        <v>291</v>
      </c>
      <c r="E63" s="198" t="n">
        <v>0</v>
      </c>
      <c r="F63" s="198" t="n">
        <v>0</v>
      </c>
      <c r="G63" s="198" t="n">
        <v>0</v>
      </c>
      <c r="H63" s="198" t="n">
        <v>2695050</v>
      </c>
      <c r="I63" s="198" t="n">
        <v>1659536</v>
      </c>
      <c r="J63" s="198" t="n">
        <v>0</v>
      </c>
      <c r="K63" s="199" t="n">
        <f aca="false">SUM(E63:J63)</f>
        <v>4354586</v>
      </c>
      <c r="L63" s="380" t="n">
        <v>25521131</v>
      </c>
      <c r="P63" s="223" t="n">
        <f aca="false">K63/$K$20</f>
        <v>0.00276620502056422</v>
      </c>
      <c r="Q63" s="239" t="n">
        <f aca="false">RANK(P63,$P$24:$P$163)</f>
        <v>15</v>
      </c>
      <c r="R63" s="225" t="n">
        <f aca="false">L63/$L$20</f>
        <v>0.000405673379028881</v>
      </c>
      <c r="S63" s="224" t="n">
        <f aca="false">RANK(R63,$R$24:$R$163)</f>
        <v>40</v>
      </c>
      <c r="U63" s="226" t="n">
        <f aca="false">VLOOKUP(D63,DVactu!$A$2:$D$198,4,0)</f>
        <v>8.43533161052923</v>
      </c>
      <c r="V63" s="202" t="n">
        <f aca="false">IF(ISERROR(E63/$U63),0,E63/$U63)</f>
        <v>0</v>
      </c>
      <c r="W63" s="202" t="n">
        <f aca="false">IF(ISERROR(F63/$U63),0,F63/$U63)</f>
        <v>0</v>
      </c>
      <c r="X63" s="202" t="n">
        <f aca="false">IF(ISERROR(G63/$U63),0,G63/$U63)</f>
        <v>0</v>
      </c>
      <c r="Y63" s="202" t="n">
        <f aca="false">IF(ISERROR(H63/$U63),0,H63/$U63)</f>
        <v>319495.441843206</v>
      </c>
      <c r="Z63" s="202" t="n">
        <f aca="false">IF(ISERROR(I63/$U63),0,I63/$U63)</f>
        <v>196736.308259478</v>
      </c>
      <c r="AA63" s="202" t="n">
        <f aca="false">IF(ISERROR(J63/$U63),0,J63/$U63)</f>
        <v>0</v>
      </c>
      <c r="AB63" s="202" t="n">
        <f aca="false">SUM(V63:AA63)</f>
        <v>516231.750102684</v>
      </c>
      <c r="AC63" s="199" t="n">
        <f aca="false">IF(ISERROR(L63/$U63),0,L63/$U63)</f>
        <v>3025504.17438762</v>
      </c>
    </row>
    <row r="64" customFormat="false" ht="19.4" hidden="false" customHeight="false" outlineLevel="0" collapsed="false">
      <c r="A64" s="195" t="s">
        <v>216</v>
      </c>
      <c r="B64" s="116" t="s">
        <v>135</v>
      </c>
      <c r="C64" s="196" t="s">
        <v>292</v>
      </c>
      <c r="D64" s="222" t="s">
        <v>293</v>
      </c>
      <c r="E64" s="198" t="n">
        <v>0</v>
      </c>
      <c r="F64" s="198" t="n">
        <v>0</v>
      </c>
      <c r="G64" s="198" t="n">
        <v>0</v>
      </c>
      <c r="H64" s="198" t="n">
        <v>0</v>
      </c>
      <c r="I64" s="198" t="n">
        <v>0</v>
      </c>
      <c r="J64" s="198" t="n">
        <v>0</v>
      </c>
      <c r="K64" s="199"/>
      <c r="L64" s="380" t="n">
        <v>0</v>
      </c>
      <c r="P64" s="223" t="n">
        <f aca="false">K64/$K$20</f>
        <v>0</v>
      </c>
      <c r="Q64" s="239" t="n">
        <f aca="false">RANK(P64,$P$24:$P$163)</f>
        <v>30</v>
      </c>
      <c r="R64" s="225" t="n">
        <f aca="false">L64/$L$20</f>
        <v>0</v>
      </c>
      <c r="S64" s="224" t="n">
        <f aca="false">RANK(R64,$R$24:$R$163)</f>
        <v>95</v>
      </c>
      <c r="U64" s="226" t="n">
        <f aca="false">VLOOKUP(D64,DVactu!$A$2:$D$198,4,0)</f>
        <v>1.96153846153846</v>
      </c>
      <c r="V64" s="202" t="n">
        <f aca="false">IF(ISERROR(E64/$U64),0,E64/$U64)</f>
        <v>0</v>
      </c>
      <c r="W64" s="202" t="n">
        <f aca="false">IF(ISERROR(F64/$U64),0,F64/$U64)</f>
        <v>0</v>
      </c>
      <c r="X64" s="202" t="n">
        <f aca="false">IF(ISERROR(G64/$U64),0,G64/$U64)</f>
        <v>0</v>
      </c>
      <c r="Y64" s="202" t="n">
        <f aca="false">IF(ISERROR(H64/$U64),0,H64/$U64)</f>
        <v>0</v>
      </c>
      <c r="Z64" s="202" t="n">
        <f aca="false">IF(ISERROR(I64/$U64),0,I64/$U64)</f>
        <v>0</v>
      </c>
      <c r="AA64" s="202" t="n">
        <f aca="false">IF(ISERROR(J64/$U64),0,J64/$U64)</f>
        <v>0</v>
      </c>
      <c r="AB64" s="202"/>
      <c r="AC64" s="199" t="n">
        <f aca="false">IF(ISERROR(L64/$U64),0,L64/$U64)</f>
        <v>0</v>
      </c>
    </row>
    <row r="65" customFormat="false" ht="19.4" hidden="false" customHeight="false" outlineLevel="0" collapsed="false">
      <c r="A65" s="195" t="s">
        <v>216</v>
      </c>
      <c r="B65" s="116" t="s">
        <v>142</v>
      </c>
      <c r="C65" s="196" t="s">
        <v>296</v>
      </c>
      <c r="D65" s="222" t="s">
        <v>297</v>
      </c>
      <c r="E65" s="198" t="n">
        <v>0</v>
      </c>
      <c r="F65" s="198" t="n">
        <v>0</v>
      </c>
      <c r="G65" s="198" t="n">
        <v>0</v>
      </c>
      <c r="H65" s="198" t="n">
        <v>0</v>
      </c>
      <c r="I65" s="198" t="n">
        <v>0</v>
      </c>
      <c r="J65" s="198" t="n">
        <v>0</v>
      </c>
      <c r="K65" s="199" t="n">
        <f aca="false">SUM(E65:J65)</f>
        <v>0</v>
      </c>
      <c r="L65" s="380" t="n">
        <v>240600</v>
      </c>
      <c r="P65" s="223" t="n">
        <f aca="false">K65/$K$20</f>
        <v>0</v>
      </c>
      <c r="Q65" s="239" t="n">
        <f aca="false">RANK(P65,$P$24:$P$163)</f>
        <v>30</v>
      </c>
      <c r="R65" s="225" t="n">
        <f aca="false">L65/$L$20</f>
        <v>3.82447842904567E-006</v>
      </c>
      <c r="S65" s="224" t="n">
        <f aca="false">RANK(R65,$R$24:$R$163)</f>
        <v>85</v>
      </c>
      <c r="U65" s="226" t="e">
        <f aca="false">VLOOKUP(D65,DVactu!$A$2:$D$198,4,0)</f>
        <v>#N/A</v>
      </c>
      <c r="V65" s="202" t="n">
        <f aca="false">IF(ISERROR(E65/$U65),0,E65/$U65)</f>
        <v>0</v>
      </c>
      <c r="W65" s="202" t="n">
        <f aca="false">IF(ISERROR(F65/$U65),0,F65/$U65)</f>
        <v>0</v>
      </c>
      <c r="X65" s="202" t="n">
        <f aca="false">IF(ISERROR(G65/$U65),0,G65/$U65)</f>
        <v>0</v>
      </c>
      <c r="Y65" s="202" t="n">
        <f aca="false">IF(ISERROR(H65/$U65),0,H65/$U65)</f>
        <v>0</v>
      </c>
      <c r="Z65" s="202" t="n">
        <f aca="false">IF(ISERROR(I65/$U65),0,I65/$U65)</f>
        <v>0</v>
      </c>
      <c r="AA65" s="202" t="n">
        <f aca="false">IF(ISERROR(J65/$U65),0,J65/$U65)</f>
        <v>0</v>
      </c>
      <c r="AB65" s="202" t="n">
        <f aca="false">SUM(V65:AA65)</f>
        <v>0</v>
      </c>
      <c r="AC65" s="199" t="n">
        <f aca="false">IF(ISERROR(L65/$U65),0,L65/$U65)</f>
        <v>0</v>
      </c>
    </row>
    <row r="66" customFormat="false" ht="19.4" hidden="false" customHeight="false" outlineLevel="0" collapsed="false">
      <c r="A66" s="195" t="s">
        <v>216</v>
      </c>
      <c r="B66" s="116" t="s">
        <v>142</v>
      </c>
      <c r="C66" s="196" t="s">
        <v>298</v>
      </c>
      <c r="D66" s="222" t="s">
        <v>299</v>
      </c>
      <c r="E66" s="198" t="n">
        <v>0</v>
      </c>
      <c r="F66" s="198" t="n">
        <v>0</v>
      </c>
      <c r="G66" s="198" t="n">
        <v>0</v>
      </c>
      <c r="H66" s="198" t="n">
        <v>0</v>
      </c>
      <c r="I66" s="198" t="n">
        <v>0</v>
      </c>
      <c r="J66" s="198" t="n">
        <v>0</v>
      </c>
      <c r="K66" s="199" t="n">
        <f aca="false">SUM(E66:J66)</f>
        <v>0</v>
      </c>
      <c r="L66" s="380" t="n">
        <v>0</v>
      </c>
      <c r="P66" s="223" t="n">
        <f aca="false">K66/$K$20</f>
        <v>0</v>
      </c>
      <c r="Q66" s="239" t="n">
        <f aca="false">RANK(P66,$P$24:$P$163)</f>
        <v>30</v>
      </c>
      <c r="R66" s="225" t="n">
        <f aca="false">L66/$L$20</f>
        <v>0</v>
      </c>
      <c r="S66" s="224" t="n">
        <f aca="false">RANK(R66,$R$24:$R$163)</f>
        <v>95</v>
      </c>
      <c r="U66" s="226" t="e">
        <f aca="false">VLOOKUP(D66,DVactu!$A$2:$D$198,4,0)</f>
        <v>#N/A</v>
      </c>
      <c r="V66" s="202" t="n">
        <f aca="false">IF(ISERROR(E66/$U66),0,E66/$U66)</f>
        <v>0</v>
      </c>
      <c r="W66" s="202" t="n">
        <f aca="false">IF(ISERROR(F66/$U66),0,F66/$U66)</f>
        <v>0</v>
      </c>
      <c r="X66" s="202" t="n">
        <f aca="false">IF(ISERROR(G66/$U66),0,G66/$U66)</f>
        <v>0</v>
      </c>
      <c r="Y66" s="202" t="n">
        <f aca="false">IF(ISERROR(H66/$U66),0,H66/$U66)</f>
        <v>0</v>
      </c>
      <c r="Z66" s="202" t="n">
        <f aca="false">IF(ISERROR(I66/$U66),0,I66/$U66)</f>
        <v>0</v>
      </c>
      <c r="AA66" s="202" t="n">
        <f aca="false">IF(ISERROR(J66/$U66),0,J66/$U66)</f>
        <v>0</v>
      </c>
      <c r="AB66" s="202" t="n">
        <f aca="false">SUM(V66:AA66)</f>
        <v>0</v>
      </c>
      <c r="AC66" s="199" t="n">
        <f aca="false">IF(ISERROR(L66/$U66),0,L66/$U66)</f>
        <v>0</v>
      </c>
    </row>
    <row r="67" customFormat="false" ht="12.8" hidden="false" customHeight="false" outlineLevel="0" collapsed="false">
      <c r="A67" s="195" t="s">
        <v>216</v>
      </c>
      <c r="B67" s="116" t="s">
        <v>142</v>
      </c>
      <c r="C67" s="196" t="s">
        <v>300</v>
      </c>
      <c r="D67" s="222" t="s">
        <v>301</v>
      </c>
      <c r="E67" s="198" t="n">
        <v>0</v>
      </c>
      <c r="F67" s="198" t="n">
        <v>0</v>
      </c>
      <c r="G67" s="198" t="n">
        <v>0</v>
      </c>
      <c r="H67" s="198" t="n">
        <v>0</v>
      </c>
      <c r="I67" s="198" t="n">
        <v>0</v>
      </c>
      <c r="J67" s="198" t="n">
        <v>0</v>
      </c>
      <c r="K67" s="199" t="n">
        <f aca="false">SUM(E67:J67)</f>
        <v>0</v>
      </c>
      <c r="L67" s="380" t="n">
        <v>5983000</v>
      </c>
      <c r="P67" s="223" t="n">
        <f aca="false">K67/$K$20</f>
        <v>0</v>
      </c>
      <c r="Q67" s="239" t="n">
        <f aca="false">RANK(P67,$P$24:$P$163)</f>
        <v>30</v>
      </c>
      <c r="R67" s="225" t="n">
        <f aca="false">L67/$L$20</f>
        <v>9.51033019159612E-005</v>
      </c>
      <c r="S67" s="224" t="n">
        <f aca="false">RANK(R67,$R$24:$R$163)</f>
        <v>54</v>
      </c>
      <c r="U67" s="226" t="e">
        <f aca="false">VLOOKUP(D67,DVactu!$A$2:$D$198,4,0)</f>
        <v>#N/A</v>
      </c>
      <c r="V67" s="202" t="n">
        <f aca="false">IF(ISERROR(E67/$U67),0,E67/$U67)</f>
        <v>0</v>
      </c>
      <c r="W67" s="202" t="n">
        <f aca="false">IF(ISERROR(F67/$U67),0,F67/$U67)</f>
        <v>0</v>
      </c>
      <c r="X67" s="202" t="n">
        <f aca="false">IF(ISERROR(G67/$U67),0,G67/$U67)</f>
        <v>0</v>
      </c>
      <c r="Y67" s="202" t="n">
        <f aca="false">IF(ISERROR(H67/$U67),0,H67/$U67)</f>
        <v>0</v>
      </c>
      <c r="Z67" s="202" t="n">
        <f aca="false">IF(ISERROR(I67/$U67),0,I67/$U67)</f>
        <v>0</v>
      </c>
      <c r="AA67" s="202" t="n">
        <f aca="false">IF(ISERROR(J67/$U67),0,J67/$U67)</f>
        <v>0</v>
      </c>
      <c r="AB67" s="202" t="n">
        <f aca="false">SUM(V67:AA67)</f>
        <v>0</v>
      </c>
      <c r="AC67" s="199" t="n">
        <f aca="false">IF(ISERROR(L67/$U67),0,L67/$U67)</f>
        <v>0</v>
      </c>
    </row>
    <row r="68" customFormat="false" ht="12.8" hidden="false" customHeight="false" outlineLevel="0" collapsed="false">
      <c r="A68" s="195" t="s">
        <v>216</v>
      </c>
      <c r="B68" s="116" t="s">
        <v>142</v>
      </c>
      <c r="C68" s="196" t="s">
        <v>302</v>
      </c>
      <c r="D68" s="222" t="s">
        <v>303</v>
      </c>
      <c r="E68" s="198" t="n">
        <v>0</v>
      </c>
      <c r="F68" s="198" t="n">
        <v>0</v>
      </c>
      <c r="G68" s="198" t="n">
        <v>0</v>
      </c>
      <c r="H68" s="198" t="n">
        <v>0</v>
      </c>
      <c r="I68" s="198" t="n">
        <v>0</v>
      </c>
      <c r="J68" s="198" t="n">
        <v>0</v>
      </c>
      <c r="K68" s="199" t="n">
        <f aca="false">SUM(E68:J68)</f>
        <v>0</v>
      </c>
      <c r="L68" s="380" t="n">
        <v>31036200</v>
      </c>
      <c r="P68" s="223" t="n">
        <f aca="false">K68/$K$20</f>
        <v>0</v>
      </c>
      <c r="Q68" s="239" t="n">
        <f aca="false">RANK(P68,$P$24:$P$163)</f>
        <v>30</v>
      </c>
      <c r="R68" s="225" t="n">
        <f aca="false">L68/$L$20</f>
        <v>0.00049333864264151</v>
      </c>
      <c r="S68" s="224" t="n">
        <f aca="false">RANK(R68,$R$24:$R$163)</f>
        <v>37</v>
      </c>
      <c r="U68" s="226" t="e">
        <f aca="false">VLOOKUP(D68,DVactu!$A$2:$D$198,4,0)</f>
        <v>#N/A</v>
      </c>
      <c r="V68" s="202" t="n">
        <f aca="false">IF(ISERROR(E68/$U68),0,E68/$U68)</f>
        <v>0</v>
      </c>
      <c r="W68" s="202" t="n">
        <f aca="false">IF(ISERROR(F68/$U68),0,F68/$U68)</f>
        <v>0</v>
      </c>
      <c r="X68" s="202" t="n">
        <f aca="false">IF(ISERROR(G68/$U68),0,G68/$U68)</f>
        <v>0</v>
      </c>
      <c r="Y68" s="202" t="n">
        <f aca="false">IF(ISERROR(H68/$U68),0,H68/$U68)</f>
        <v>0</v>
      </c>
      <c r="Z68" s="202" t="n">
        <f aca="false">IF(ISERROR(I68/$U68),0,I68/$U68)</f>
        <v>0</v>
      </c>
      <c r="AA68" s="202" t="n">
        <f aca="false">IF(ISERROR(J68/$U68),0,J68/$U68)</f>
        <v>0</v>
      </c>
      <c r="AB68" s="202" t="n">
        <f aca="false">SUM(V68:AA68)</f>
        <v>0</v>
      </c>
      <c r="AC68" s="199" t="n">
        <f aca="false">IF(ISERROR(L68/$U68),0,L68/$U68)</f>
        <v>0</v>
      </c>
    </row>
    <row r="69" customFormat="false" ht="19.4" hidden="false" customHeight="false" outlineLevel="0" collapsed="false">
      <c r="A69" s="195" t="s">
        <v>216</v>
      </c>
      <c r="B69" s="116" t="s">
        <v>142</v>
      </c>
      <c r="C69" s="196" t="s">
        <v>304</v>
      </c>
      <c r="D69" s="222" t="s">
        <v>305</v>
      </c>
      <c r="E69" s="198" t="n">
        <v>0</v>
      </c>
      <c r="F69" s="198" t="n">
        <v>0</v>
      </c>
      <c r="G69" s="198" t="n">
        <v>0</v>
      </c>
      <c r="H69" s="198" t="n">
        <v>0</v>
      </c>
      <c r="I69" s="198" t="n">
        <v>0</v>
      </c>
      <c r="J69" s="198" t="n">
        <v>0</v>
      </c>
      <c r="K69" s="199" t="n">
        <f aca="false">SUM(E69:J69)</f>
        <v>0</v>
      </c>
      <c r="L69" s="380" t="n">
        <v>0</v>
      </c>
      <c r="P69" s="223" t="n">
        <f aca="false">K69/$K$20</f>
        <v>0</v>
      </c>
      <c r="Q69" s="239" t="n">
        <f aca="false">RANK(P69,$P$24:$P$163)</f>
        <v>30</v>
      </c>
      <c r="R69" s="225" t="n">
        <f aca="false">L69/$L$20</f>
        <v>0</v>
      </c>
      <c r="S69" s="224" t="n">
        <f aca="false">RANK(R69,$R$24:$R$163)</f>
        <v>95</v>
      </c>
      <c r="U69" s="226" t="e">
        <f aca="false">VLOOKUP(D69,DVactu!$A$2:$D$198,4,0)</f>
        <v>#N/A</v>
      </c>
      <c r="V69" s="202" t="n">
        <f aca="false">IF(ISERROR(E69/$U69),0,E69/$U69)</f>
        <v>0</v>
      </c>
      <c r="W69" s="202" t="n">
        <f aca="false">IF(ISERROR(F69/$U69),0,F69/$U69)</f>
        <v>0</v>
      </c>
      <c r="X69" s="202" t="n">
        <f aca="false">IF(ISERROR(G69/$U69),0,G69/$U69)</f>
        <v>0</v>
      </c>
      <c r="Y69" s="202" t="n">
        <f aca="false">IF(ISERROR(H69/$U69),0,H69/$U69)</f>
        <v>0</v>
      </c>
      <c r="Z69" s="202" t="n">
        <f aca="false">IF(ISERROR(I69/$U69),0,I69/$U69)</f>
        <v>0</v>
      </c>
      <c r="AA69" s="202" t="n">
        <f aca="false">IF(ISERROR(J69/$U69),0,J69/$U69)</f>
        <v>0</v>
      </c>
      <c r="AB69" s="202" t="n">
        <f aca="false">SUM(V69:AA69)</f>
        <v>0</v>
      </c>
      <c r="AC69" s="199" t="n">
        <f aca="false">IF(ISERROR(L69/$U69),0,L69/$U69)</f>
        <v>0</v>
      </c>
    </row>
    <row r="70" customFormat="false" ht="12.8" hidden="false" customHeight="false" outlineLevel="0" collapsed="false">
      <c r="A70" s="195" t="s">
        <v>216</v>
      </c>
      <c r="B70" s="116" t="s">
        <v>142</v>
      </c>
      <c r="C70" s="196" t="s">
        <v>306</v>
      </c>
      <c r="D70" s="222" t="s">
        <v>307</v>
      </c>
      <c r="E70" s="198" t="n">
        <v>0</v>
      </c>
      <c r="F70" s="198" t="n">
        <v>0</v>
      </c>
      <c r="G70" s="198" t="n">
        <v>0</v>
      </c>
      <c r="H70" s="198" t="n">
        <v>0</v>
      </c>
      <c r="I70" s="198" t="n">
        <v>0</v>
      </c>
      <c r="J70" s="198" t="n">
        <v>0</v>
      </c>
      <c r="K70" s="199" t="n">
        <f aca="false">SUM(E70:J70)</f>
        <v>0</v>
      </c>
      <c r="L70" s="380" t="n">
        <v>201161400</v>
      </c>
      <c r="P70" s="223" t="n">
        <f aca="false">K70/$K$20</f>
        <v>0</v>
      </c>
      <c r="Q70" s="239" t="n">
        <f aca="false">RANK(P70,$P$24:$P$163)</f>
        <v>30</v>
      </c>
      <c r="R70" s="225" t="n">
        <f aca="false">L70/$L$20</f>
        <v>0.00319757869932098</v>
      </c>
      <c r="S70" s="224" t="n">
        <f aca="false">RANK(R70,$R$24:$R$163)</f>
        <v>21</v>
      </c>
      <c r="U70" s="226" t="e">
        <f aca="false">VLOOKUP(D70,DVactu!$A$2:$D$198,4,0)</f>
        <v>#N/A</v>
      </c>
      <c r="V70" s="202" t="n">
        <f aca="false">IF(ISERROR(E70/$U70),0,E70/$U70)</f>
        <v>0</v>
      </c>
      <c r="W70" s="202" t="n">
        <f aca="false">IF(ISERROR(F70/$U70),0,F70/$U70)</f>
        <v>0</v>
      </c>
      <c r="X70" s="202" t="n">
        <f aca="false">IF(ISERROR(G70/$U70),0,G70/$U70)</f>
        <v>0</v>
      </c>
      <c r="Y70" s="202" t="n">
        <f aca="false">IF(ISERROR(H70/$U70),0,H70/$U70)</f>
        <v>0</v>
      </c>
      <c r="Z70" s="202" t="n">
        <f aca="false">IF(ISERROR(I70/$U70),0,I70/$U70)</f>
        <v>0</v>
      </c>
      <c r="AA70" s="202" t="n">
        <f aca="false">IF(ISERROR(J70/$U70),0,J70/$U70)</f>
        <v>0</v>
      </c>
      <c r="AB70" s="202" t="n">
        <f aca="false">SUM(V70:AA70)</f>
        <v>0</v>
      </c>
      <c r="AC70" s="199" t="n">
        <f aca="false">IF(ISERROR(L70/$U70),0,L70/$U70)</f>
        <v>0</v>
      </c>
    </row>
    <row r="71" customFormat="false" ht="12.8" hidden="false" customHeight="false" outlineLevel="0" collapsed="false">
      <c r="A71" s="195" t="s">
        <v>216</v>
      </c>
      <c r="B71" s="116" t="s">
        <v>142</v>
      </c>
      <c r="C71" s="196" t="s">
        <v>308</v>
      </c>
      <c r="D71" s="222" t="s">
        <v>309</v>
      </c>
      <c r="E71" s="198" t="n">
        <v>0</v>
      </c>
      <c r="F71" s="198" t="n">
        <v>0</v>
      </c>
      <c r="G71" s="198" t="n">
        <v>0</v>
      </c>
      <c r="H71" s="198" t="n">
        <v>0</v>
      </c>
      <c r="I71" s="198" t="n">
        <v>0</v>
      </c>
      <c r="J71" s="198" t="n">
        <v>0</v>
      </c>
      <c r="K71" s="199" t="n">
        <f aca="false">SUM(E71:J71)</f>
        <v>0</v>
      </c>
      <c r="L71" s="380" t="n">
        <v>195136000</v>
      </c>
      <c r="P71" s="223" t="n">
        <f aca="false">K71/$K$20</f>
        <v>0</v>
      </c>
      <c r="Q71" s="239" t="n">
        <f aca="false">RANK(P71,$P$24:$P$163)</f>
        <v>30</v>
      </c>
      <c r="R71" s="225" t="n">
        <f aca="false">L71/$L$20</f>
        <v>0.00310180142448153</v>
      </c>
      <c r="S71" s="224" t="n">
        <f aca="false">RANK(R71,$R$24:$R$163)</f>
        <v>22</v>
      </c>
      <c r="U71" s="226" t="e">
        <f aca="false">VLOOKUP(D71,DVactu!$A$2:$D$198,4,0)</f>
        <v>#N/A</v>
      </c>
      <c r="V71" s="202" t="n">
        <f aca="false">IF(ISERROR(E71/$U71),0,E71/$U71)</f>
        <v>0</v>
      </c>
      <c r="W71" s="202" t="n">
        <f aca="false">IF(ISERROR(F71/$U71),0,F71/$U71)</f>
        <v>0</v>
      </c>
      <c r="X71" s="202" t="n">
        <f aca="false">IF(ISERROR(G71/$U71),0,G71/$U71)</f>
        <v>0</v>
      </c>
      <c r="Y71" s="202" t="n">
        <f aca="false">IF(ISERROR(H71/$U71),0,H71/$U71)</f>
        <v>0</v>
      </c>
      <c r="Z71" s="202" t="n">
        <f aca="false">IF(ISERROR(I71/$U71),0,I71/$U71)</f>
        <v>0</v>
      </c>
      <c r="AA71" s="202" t="n">
        <f aca="false">IF(ISERROR(J71/$U71),0,J71/$U71)</f>
        <v>0</v>
      </c>
      <c r="AB71" s="202" t="n">
        <f aca="false">SUM(V71:AA71)</f>
        <v>0</v>
      </c>
      <c r="AC71" s="199" t="n">
        <f aca="false">IF(ISERROR(L71/$U71),0,L71/$U71)</f>
        <v>0</v>
      </c>
    </row>
    <row r="72" customFormat="false" ht="29.1" hidden="false" customHeight="false" outlineLevel="0" collapsed="false">
      <c r="A72" s="195" t="s">
        <v>216</v>
      </c>
      <c r="B72" s="116" t="s">
        <v>142</v>
      </c>
      <c r="C72" s="196" t="s">
        <v>310</v>
      </c>
      <c r="D72" s="222" t="s">
        <v>311</v>
      </c>
      <c r="E72" s="198" t="n">
        <v>0</v>
      </c>
      <c r="F72" s="198" t="n">
        <v>0</v>
      </c>
      <c r="G72" s="198" t="n">
        <v>0</v>
      </c>
      <c r="H72" s="198" t="n">
        <v>0</v>
      </c>
      <c r="I72" s="198" t="n">
        <v>0</v>
      </c>
      <c r="J72" s="198" t="n">
        <v>0</v>
      </c>
      <c r="K72" s="199" t="n">
        <f aca="false">SUM(E72:J72)</f>
        <v>0</v>
      </c>
      <c r="L72" s="380" t="n">
        <v>453642240</v>
      </c>
      <c r="P72" s="223" t="n">
        <f aca="false">K72/$K$20</f>
        <v>0</v>
      </c>
      <c r="Q72" s="239" t="n">
        <f aca="false">RANK(P72,$P$24:$P$163)</f>
        <v>30</v>
      </c>
      <c r="R72" s="225" t="n">
        <f aca="false">L72/$L$20</f>
        <v>0.00721091006393999</v>
      </c>
      <c r="S72" s="224" t="n">
        <f aca="false">RANK(R72,$R$24:$R$163)</f>
        <v>16</v>
      </c>
      <c r="U72" s="226" t="e">
        <f aca="false">VLOOKUP(D72,DVactu!$A$2:$D$198,4,0)</f>
        <v>#N/A</v>
      </c>
      <c r="V72" s="202" t="n">
        <f aca="false">IF(ISERROR(E72/$U72),0,E72/$U72)</f>
        <v>0</v>
      </c>
      <c r="W72" s="202" t="n">
        <f aca="false">IF(ISERROR(F72/$U72),0,F72/$U72)</f>
        <v>0</v>
      </c>
      <c r="X72" s="202" t="n">
        <f aca="false">IF(ISERROR(G72/$U72),0,G72/$U72)</f>
        <v>0</v>
      </c>
      <c r="Y72" s="202" t="n">
        <f aca="false">IF(ISERROR(H72/$U72),0,H72/$U72)</f>
        <v>0</v>
      </c>
      <c r="Z72" s="202" t="n">
        <f aca="false">IF(ISERROR(I72/$U72),0,I72/$U72)</f>
        <v>0</v>
      </c>
      <c r="AA72" s="202" t="n">
        <f aca="false">IF(ISERROR(J72/$U72),0,J72/$U72)</f>
        <v>0</v>
      </c>
      <c r="AB72" s="202" t="n">
        <f aca="false">SUM(V72:AA72)</f>
        <v>0</v>
      </c>
      <c r="AC72" s="199" t="n">
        <f aca="false">IF(ISERROR(L72/$U72),0,L72/$U72)</f>
        <v>0</v>
      </c>
    </row>
    <row r="73" customFormat="false" ht="12.8" hidden="false" customHeight="false" outlineLevel="0" collapsed="false">
      <c r="A73" s="195" t="s">
        <v>216</v>
      </c>
      <c r="B73" s="116" t="s">
        <v>142</v>
      </c>
      <c r="C73" s="196" t="s">
        <v>312</v>
      </c>
      <c r="D73" s="222" t="s">
        <v>313</v>
      </c>
      <c r="E73" s="198" t="n">
        <v>0</v>
      </c>
      <c r="F73" s="198" t="n">
        <v>0</v>
      </c>
      <c r="G73" s="198" t="n">
        <v>0</v>
      </c>
      <c r="H73" s="198" t="n">
        <v>0</v>
      </c>
      <c r="I73" s="198" t="n">
        <v>0</v>
      </c>
      <c r="J73" s="198" t="n">
        <v>0</v>
      </c>
      <c r="K73" s="199" t="n">
        <f aca="false">SUM(E73:J73)</f>
        <v>0</v>
      </c>
      <c r="L73" s="380" t="n">
        <v>3751600</v>
      </c>
      <c r="P73" s="223" t="n">
        <f aca="false">K73/$K$20</f>
        <v>0</v>
      </c>
      <c r="Q73" s="239" t="n">
        <f aca="false">RANK(P73,$P$24:$P$163)</f>
        <v>30</v>
      </c>
      <c r="R73" s="225" t="n">
        <f aca="false">L73/$L$20</f>
        <v>5.96338872585526E-005</v>
      </c>
      <c r="S73" s="224" t="n">
        <f aca="false">RANK(R73,$R$24:$R$163)</f>
        <v>63</v>
      </c>
      <c r="U73" s="226" t="e">
        <f aca="false">VLOOKUP(D73,DVactu!$A$2:$D$198,4,0)</f>
        <v>#N/A</v>
      </c>
      <c r="V73" s="202" t="n">
        <f aca="false">IF(ISERROR(E73/$U73),0,E73/$U73)</f>
        <v>0</v>
      </c>
      <c r="W73" s="202" t="n">
        <f aca="false">IF(ISERROR(F73/$U73),0,F73/$U73)</f>
        <v>0</v>
      </c>
      <c r="X73" s="202" t="n">
        <f aca="false">IF(ISERROR(G73/$U73),0,G73/$U73)</f>
        <v>0</v>
      </c>
      <c r="Y73" s="202" t="n">
        <f aca="false">IF(ISERROR(H73/$U73),0,H73/$U73)</f>
        <v>0</v>
      </c>
      <c r="Z73" s="202" t="n">
        <f aca="false">IF(ISERROR(I73/$U73),0,I73/$U73)</f>
        <v>0</v>
      </c>
      <c r="AA73" s="202" t="n">
        <f aca="false">IF(ISERROR(J73/$U73),0,J73/$U73)</f>
        <v>0</v>
      </c>
      <c r="AB73" s="202" t="n">
        <f aca="false">SUM(V73:AA73)</f>
        <v>0</v>
      </c>
      <c r="AC73" s="199" t="n">
        <f aca="false">IF(ISERROR(L73/$U73),0,L73/$U73)</f>
        <v>0</v>
      </c>
    </row>
    <row r="74" customFormat="false" ht="12.8" hidden="false" customHeight="false" outlineLevel="0" collapsed="false">
      <c r="A74" s="195" t="s">
        <v>216</v>
      </c>
      <c r="B74" s="116" t="s">
        <v>142</v>
      </c>
      <c r="C74" s="196" t="s">
        <v>314</v>
      </c>
      <c r="D74" s="222" t="s">
        <v>315</v>
      </c>
      <c r="E74" s="198" t="n">
        <v>0</v>
      </c>
      <c r="F74" s="198" t="n">
        <v>0</v>
      </c>
      <c r="G74" s="198" t="n">
        <v>0</v>
      </c>
      <c r="H74" s="198" t="n">
        <v>0</v>
      </c>
      <c r="I74" s="198" t="n">
        <v>0</v>
      </c>
      <c r="J74" s="198" t="n">
        <v>0</v>
      </c>
      <c r="K74" s="199" t="n">
        <f aca="false">SUM(E74:J74)</f>
        <v>0</v>
      </c>
      <c r="L74" s="380" t="n">
        <v>1248000</v>
      </c>
      <c r="P74" s="223" t="n">
        <f aca="false">K74/$K$20</f>
        <v>0</v>
      </c>
      <c r="Q74" s="239" t="n">
        <f aca="false">RANK(P74,$P$24:$P$163)</f>
        <v>30</v>
      </c>
      <c r="R74" s="225" t="n">
        <f aca="false">L74/$L$20</f>
        <v>1.98376935970449E-005</v>
      </c>
      <c r="S74" s="224" t="n">
        <f aca="false">RANK(R74,$R$24:$R$163)</f>
        <v>72</v>
      </c>
      <c r="U74" s="226" t="e">
        <f aca="false">VLOOKUP(D74,DVactu!$A$2:$D$198,4,0)</f>
        <v>#N/A</v>
      </c>
      <c r="V74" s="202" t="n">
        <f aca="false">IF(ISERROR(E74/$U74),0,E74/$U74)</f>
        <v>0</v>
      </c>
      <c r="W74" s="202" t="n">
        <f aca="false">IF(ISERROR(F74/$U74),0,F74/$U74)</f>
        <v>0</v>
      </c>
      <c r="X74" s="202" t="n">
        <f aca="false">IF(ISERROR(G74/$U74),0,G74/$U74)</f>
        <v>0</v>
      </c>
      <c r="Y74" s="202" t="n">
        <f aca="false">IF(ISERROR(H74/$U74),0,H74/$U74)</f>
        <v>0</v>
      </c>
      <c r="Z74" s="202" t="n">
        <f aca="false">IF(ISERROR(I74/$U74),0,I74/$U74)</f>
        <v>0</v>
      </c>
      <c r="AA74" s="202" t="n">
        <f aca="false">IF(ISERROR(J74/$U74),0,J74/$U74)</f>
        <v>0</v>
      </c>
      <c r="AB74" s="202" t="n">
        <f aca="false">SUM(V74:AA74)</f>
        <v>0</v>
      </c>
      <c r="AC74" s="199" t="n">
        <f aca="false">IF(ISERROR(L74/$U74),0,L74/$U74)</f>
        <v>0</v>
      </c>
    </row>
    <row r="75" customFormat="false" ht="29.1" hidden="false" customHeight="false" outlineLevel="0" collapsed="false">
      <c r="A75" s="195" t="s">
        <v>216</v>
      </c>
      <c r="B75" s="116" t="s">
        <v>142</v>
      </c>
      <c r="C75" s="196" t="s">
        <v>316</v>
      </c>
      <c r="D75" s="222" t="s">
        <v>317</v>
      </c>
      <c r="E75" s="198" t="n">
        <v>0</v>
      </c>
      <c r="F75" s="198" t="n">
        <v>0</v>
      </c>
      <c r="G75" s="198" t="n">
        <v>0</v>
      </c>
      <c r="H75" s="198" t="n">
        <v>0</v>
      </c>
      <c r="I75" s="198" t="n">
        <v>0</v>
      </c>
      <c r="J75" s="198" t="n">
        <v>0</v>
      </c>
      <c r="K75" s="199" t="n">
        <f aca="false">SUM(E75:J75)</f>
        <v>0</v>
      </c>
      <c r="L75" s="380" t="n">
        <v>1339200</v>
      </c>
      <c r="P75" s="223" t="n">
        <f aca="false">K75/$K$20</f>
        <v>0</v>
      </c>
      <c r="Q75" s="239" t="n">
        <f aca="false">RANK(P75,$P$24:$P$163)</f>
        <v>30</v>
      </c>
      <c r="R75" s="225" t="n">
        <f aca="false">L75/$L$20</f>
        <v>2.12873712060597E-005</v>
      </c>
      <c r="S75" s="224" t="n">
        <f aca="false">RANK(R75,$R$24:$R$163)</f>
        <v>71</v>
      </c>
      <c r="U75" s="226" t="e">
        <f aca="false">VLOOKUP(D75,DVactu!$A$2:$D$198,4,0)</f>
        <v>#N/A</v>
      </c>
      <c r="V75" s="202" t="n">
        <f aca="false">IF(ISERROR(E75/$U75),0,E75/$U75)</f>
        <v>0</v>
      </c>
      <c r="W75" s="202" t="n">
        <f aca="false">IF(ISERROR(F75/$U75),0,F75/$U75)</f>
        <v>0</v>
      </c>
      <c r="X75" s="202" t="n">
        <f aca="false">IF(ISERROR(G75/$U75),0,G75/$U75)</f>
        <v>0</v>
      </c>
      <c r="Y75" s="202" t="n">
        <f aca="false">IF(ISERROR(H75/$U75),0,H75/$U75)</f>
        <v>0</v>
      </c>
      <c r="Z75" s="202" t="n">
        <f aca="false">IF(ISERROR(I75/$U75),0,I75/$U75)</f>
        <v>0</v>
      </c>
      <c r="AA75" s="202" t="n">
        <f aca="false">IF(ISERROR(J75/$U75),0,J75/$U75)</f>
        <v>0</v>
      </c>
      <c r="AB75" s="202" t="n">
        <f aca="false">SUM(V75:AA75)</f>
        <v>0</v>
      </c>
      <c r="AC75" s="199" t="n">
        <f aca="false">IF(ISERROR(L75/$U75),0,L75/$U75)</f>
        <v>0</v>
      </c>
    </row>
    <row r="76" customFormat="false" ht="19.4" hidden="false" customHeight="false" outlineLevel="0" collapsed="false">
      <c r="A76" s="195" t="s">
        <v>216</v>
      </c>
      <c r="B76" s="116" t="s">
        <v>142</v>
      </c>
      <c r="C76" s="196" t="s">
        <v>318</v>
      </c>
      <c r="D76" s="222" t="s">
        <v>319</v>
      </c>
      <c r="E76" s="198" t="n">
        <v>0</v>
      </c>
      <c r="F76" s="198" t="n">
        <v>0</v>
      </c>
      <c r="G76" s="198" t="n">
        <v>0</v>
      </c>
      <c r="H76" s="198" t="n">
        <v>0</v>
      </c>
      <c r="I76" s="198" t="n">
        <v>0</v>
      </c>
      <c r="J76" s="198" t="n">
        <v>0</v>
      </c>
      <c r="K76" s="199" t="n">
        <f aca="false">SUM(E76:J76)</f>
        <v>0</v>
      </c>
      <c r="L76" s="380" t="n">
        <v>276200</v>
      </c>
      <c r="P76" s="223" t="n">
        <f aca="false">K76/$K$20</f>
        <v>0</v>
      </c>
      <c r="Q76" s="239" t="n">
        <f aca="false">RANK(P76,$P$24:$P$163)</f>
        <v>30</v>
      </c>
      <c r="R76" s="225" t="n">
        <f aca="false">L76/$L$20</f>
        <v>4.39036135537163E-006</v>
      </c>
      <c r="S76" s="224" t="n">
        <f aca="false">RANK(R76,$R$24:$R$163)</f>
        <v>81</v>
      </c>
      <c r="U76" s="226" t="e">
        <f aca="false">VLOOKUP(D76,DVactu!$A$2:$D$198,4,0)</f>
        <v>#N/A</v>
      </c>
      <c r="V76" s="202" t="n">
        <f aca="false">IF(ISERROR(E76/$U76),0,E76/$U76)</f>
        <v>0</v>
      </c>
      <c r="W76" s="202" t="n">
        <f aca="false">IF(ISERROR(F76/$U76),0,F76/$U76)</f>
        <v>0</v>
      </c>
      <c r="X76" s="202" t="n">
        <f aca="false">IF(ISERROR(G76/$U76),0,G76/$U76)</f>
        <v>0</v>
      </c>
      <c r="Y76" s="202" t="n">
        <f aca="false">IF(ISERROR(H76/$U76),0,H76/$U76)</f>
        <v>0</v>
      </c>
      <c r="Z76" s="202" t="n">
        <f aca="false">IF(ISERROR(I76/$U76),0,I76/$U76)</f>
        <v>0</v>
      </c>
      <c r="AA76" s="202" t="n">
        <f aca="false">IF(ISERROR(J76/$U76),0,J76/$U76)</f>
        <v>0</v>
      </c>
      <c r="AB76" s="202" t="n">
        <f aca="false">SUM(V76:AA76)</f>
        <v>0</v>
      </c>
      <c r="AC76" s="199" t="n">
        <f aca="false">IF(ISERROR(L76/$U76),0,L76/$U76)</f>
        <v>0</v>
      </c>
    </row>
    <row r="77" customFormat="false" ht="19.4" hidden="false" customHeight="false" outlineLevel="0" collapsed="false">
      <c r="A77" s="195" t="s">
        <v>216</v>
      </c>
      <c r="B77" s="116" t="s">
        <v>142</v>
      </c>
      <c r="C77" s="196" t="s">
        <v>296</v>
      </c>
      <c r="D77" s="222" t="s">
        <v>320</v>
      </c>
      <c r="E77" s="198" t="n">
        <v>50800</v>
      </c>
      <c r="F77" s="198" t="n">
        <v>0</v>
      </c>
      <c r="G77" s="198" t="n">
        <v>0</v>
      </c>
      <c r="H77" s="198" t="n">
        <v>0</v>
      </c>
      <c r="I77" s="198" t="n">
        <v>0</v>
      </c>
      <c r="J77" s="198" t="n">
        <v>0</v>
      </c>
      <c r="K77" s="199" t="n">
        <f aca="false">SUM(E77:J77)</f>
        <v>50800</v>
      </c>
      <c r="L77" s="380" t="n">
        <v>3036700</v>
      </c>
      <c r="P77" s="223" t="n">
        <f aca="false">K77/$K$20</f>
        <v>3.22701664508779E-005</v>
      </c>
      <c r="Q77" s="239" t="n">
        <f aca="false">RANK(P77,$P$24:$P$163)</f>
        <v>28</v>
      </c>
      <c r="R77" s="225" t="n">
        <f aca="false">L77/$L$20</f>
        <v>4.82701315273607E-005</v>
      </c>
      <c r="S77" s="224" t="n">
        <f aca="false">RANK(R77,$R$24:$R$163)</f>
        <v>66</v>
      </c>
      <c r="U77" s="226" t="n">
        <f aca="false">VLOOKUP(D77,DVactu!$A$2:$D$198,4,0)</f>
        <v>14.1339393987664</v>
      </c>
      <c r="V77" s="202" t="n">
        <f aca="false">IF(ISERROR(E77/$U77),0,E77/$U77)</f>
        <v>3594.18549682149</v>
      </c>
      <c r="W77" s="202" t="n">
        <f aca="false">IF(ISERROR(F77/$U77),0,F77/$U77)</f>
        <v>0</v>
      </c>
      <c r="X77" s="202" t="n">
        <f aca="false">IF(ISERROR(G77/$U77),0,G77/$U77)</f>
        <v>0</v>
      </c>
      <c r="Y77" s="202" t="n">
        <f aca="false">IF(ISERROR(H77/$U77),0,H77/$U77)</f>
        <v>0</v>
      </c>
      <c r="Z77" s="202" t="n">
        <f aca="false">IF(ISERROR(I77/$U77),0,I77/$U77)</f>
        <v>0</v>
      </c>
      <c r="AA77" s="202" t="n">
        <f aca="false">IF(ISERROR(J77/$U77),0,J77/$U77)</f>
        <v>0</v>
      </c>
      <c r="AB77" s="202" t="n">
        <f aca="false">SUM(V77:AA77)</f>
        <v>3594.18549682149</v>
      </c>
      <c r="AC77" s="199" t="n">
        <f aca="false">IF(ISERROR(L77/$U77),0,L77/$U77)</f>
        <v>214851.635791295</v>
      </c>
    </row>
    <row r="78" customFormat="false" ht="19.4" hidden="false" customHeight="false" outlineLevel="0" collapsed="false">
      <c r="A78" s="195" t="s">
        <v>216</v>
      </c>
      <c r="B78" s="116" t="s">
        <v>142</v>
      </c>
      <c r="C78" s="196" t="s">
        <v>321</v>
      </c>
      <c r="D78" s="222" t="s">
        <v>322</v>
      </c>
      <c r="E78" s="198" t="n">
        <v>0</v>
      </c>
      <c r="F78" s="198" t="n">
        <v>0</v>
      </c>
      <c r="G78" s="198" t="n">
        <v>0</v>
      </c>
      <c r="H78" s="198" t="n">
        <v>0</v>
      </c>
      <c r="I78" s="198" t="n">
        <v>0</v>
      </c>
      <c r="J78" s="198" t="n">
        <v>0</v>
      </c>
      <c r="K78" s="199" t="n">
        <f aca="false">SUM(E78:J78)</f>
        <v>0</v>
      </c>
      <c r="L78" s="380" t="n">
        <v>639669</v>
      </c>
      <c r="P78" s="223" t="n">
        <f aca="false">K78/$K$20</f>
        <v>0</v>
      </c>
      <c r="Q78" s="239" t="n">
        <f aca="false">RANK(P78,$P$24:$P$163)</f>
        <v>30</v>
      </c>
      <c r="R78" s="225" t="n">
        <f aca="false">L78/$L$20</f>
        <v>1.0167914764045E-005</v>
      </c>
      <c r="S78" s="224" t="n">
        <f aca="false">RANK(R78,$R$24:$R$163)</f>
        <v>76</v>
      </c>
      <c r="U78" s="226" t="n">
        <f aca="false">VLOOKUP(D78,DVactu!$A$2:$D$198,4,0)</f>
        <v>15.0291599470843</v>
      </c>
      <c r="V78" s="202" t="n">
        <f aca="false">IF(ISERROR(E78/$U78),0,E78/$U78)</f>
        <v>0</v>
      </c>
      <c r="W78" s="202" t="n">
        <f aca="false">IF(ISERROR(F78/$U78),0,F78/$U78)</f>
        <v>0</v>
      </c>
      <c r="X78" s="202" t="n">
        <f aca="false">IF(ISERROR(G78/$U78),0,G78/$U78)</f>
        <v>0</v>
      </c>
      <c r="Y78" s="202" t="n">
        <f aca="false">IF(ISERROR(H78/$U78),0,H78/$U78)</f>
        <v>0</v>
      </c>
      <c r="Z78" s="202" t="n">
        <f aca="false">IF(ISERROR(I78/$U78),0,I78/$U78)</f>
        <v>0</v>
      </c>
      <c r="AA78" s="202" t="n">
        <f aca="false">IF(ISERROR(J78/$U78),0,J78/$U78)</f>
        <v>0</v>
      </c>
      <c r="AB78" s="202" t="n">
        <f aca="false">SUM(V78:AA78)</f>
        <v>0</v>
      </c>
      <c r="AC78" s="199" t="n">
        <f aca="false">IF(ISERROR(L78/$U78),0,L78/$U78)</f>
        <v>42561.8598945111</v>
      </c>
    </row>
    <row r="79" customFormat="false" ht="12.8" hidden="false" customHeight="false" outlineLevel="0" collapsed="false">
      <c r="A79" s="195" t="s">
        <v>216</v>
      </c>
      <c r="B79" s="116" t="s">
        <v>142</v>
      </c>
      <c r="C79" s="196" t="s">
        <v>173</v>
      </c>
      <c r="D79" s="222" t="s">
        <v>323</v>
      </c>
      <c r="E79" s="198" t="n">
        <v>592640</v>
      </c>
      <c r="F79" s="198" t="n">
        <v>511360</v>
      </c>
      <c r="G79" s="198" t="n">
        <v>69760</v>
      </c>
      <c r="H79" s="198" t="n">
        <v>328160</v>
      </c>
      <c r="I79" s="198" t="n">
        <v>95920</v>
      </c>
      <c r="J79" s="198" t="n">
        <v>679680</v>
      </c>
      <c r="K79" s="199" t="n">
        <f aca="false">SUM(E79:J79)</f>
        <v>2277520</v>
      </c>
      <c r="L79" s="380" t="n">
        <v>740827530</v>
      </c>
      <c r="P79" s="223" t="n">
        <f aca="false">K79/$K$20</f>
        <v>0.0014467706593544</v>
      </c>
      <c r="Q79" s="239" t="n">
        <f aca="false">RANK(P79,$P$24:$P$163)</f>
        <v>18</v>
      </c>
      <c r="R79" s="225" t="n">
        <f aca="false">L79/$L$20</f>
        <v>0.0117758890612144</v>
      </c>
      <c r="S79" s="224" t="n">
        <f aca="false">RANK(R79,$R$24:$R$163)</f>
        <v>15</v>
      </c>
      <c r="U79" s="226" t="n">
        <f aca="false">VLOOKUP(D79,DVactu!$A$2:$D$198,4,0)</f>
        <v>12.652295607854</v>
      </c>
      <c r="V79" s="202" t="n">
        <f aca="false">IF(ISERROR(E79/$U79),0,E79/$U79)</f>
        <v>46840.5116643113</v>
      </c>
      <c r="W79" s="202" t="n">
        <f aca="false">IF(ISERROR(F79/$U79),0,F79/$U79)</f>
        <v>40416.3810148863</v>
      </c>
      <c r="X79" s="202" t="n">
        <f aca="false">IF(ISERROR(G79/$U79),0,G79/$U79)</f>
        <v>5513.62394320727</v>
      </c>
      <c r="Y79" s="202" t="n">
        <f aca="false">IF(ISERROR(H79/$U79),0,H79/$U79)</f>
        <v>25936.7952007296</v>
      </c>
      <c r="Z79" s="202" t="n">
        <f aca="false">IF(ISERROR(I79/$U79),0,I79/$U79)</f>
        <v>7581.23292191</v>
      </c>
      <c r="AA79" s="202" t="n">
        <f aca="false">IF(ISERROR(J79/$U79),0,J79/$U79)</f>
        <v>53719.8956668451</v>
      </c>
      <c r="AB79" s="202" t="n">
        <f aca="false">SUM(V79:AA79)</f>
        <v>180008.44041189</v>
      </c>
      <c r="AC79" s="199" t="n">
        <f aca="false">IF(ISERROR(L79/$U79),0,L79/$U79)</f>
        <v>58552815.4701133</v>
      </c>
    </row>
    <row r="80" customFormat="false" ht="19.4" hidden="false" customHeight="false" outlineLevel="0" collapsed="false">
      <c r="A80" s="238" t="s">
        <v>216</v>
      </c>
      <c r="B80" s="238" t="s">
        <v>142</v>
      </c>
      <c r="C80" s="238" t="s">
        <v>324</v>
      </c>
      <c r="D80" s="228" t="s">
        <v>325</v>
      </c>
      <c r="E80" s="339" t="n">
        <v>1387900</v>
      </c>
      <c r="F80" s="339" t="n">
        <v>1134160</v>
      </c>
      <c r="G80" s="339" t="n">
        <v>14491900</v>
      </c>
      <c r="H80" s="339" t="n">
        <v>28419878.29</v>
      </c>
      <c r="I80" s="339" t="n">
        <v>5680900</v>
      </c>
      <c r="J80" s="339" t="n">
        <v>43610404</v>
      </c>
      <c r="K80" s="237" t="n">
        <f aca="false">SUM(E80:J80)</f>
        <v>94725142.29</v>
      </c>
      <c r="L80" s="339" t="n">
        <v>2550400289</v>
      </c>
      <c r="M80" s="145" t="n">
        <f aca="false">K80*$O$15/1000</f>
        <v>524619.41304945</v>
      </c>
      <c r="P80" s="234" t="n">
        <f aca="false">K80/$K$20</f>
        <v>0.0601731517476652</v>
      </c>
      <c r="Q80" s="235" t="n">
        <f aca="false">RANK(P80,$P$24:$P$163)</f>
        <v>6</v>
      </c>
      <c r="R80" s="225" t="n">
        <f aca="false">L80/$L$20</f>
        <v>0.0405401117652218</v>
      </c>
      <c r="S80" s="235" t="n">
        <f aca="false">RANK(R80,$R$24:$R$163)</f>
        <v>8</v>
      </c>
      <c r="U80" s="226" t="n">
        <f aca="false">VLOOKUP(D80,DVactu!$A$2:$D$198,4,0)</f>
        <v>12.652295607854</v>
      </c>
      <c r="V80" s="339" t="n">
        <f aca="false">IF(ISERROR(E80/$U80),0,E80/$U80)</f>
        <v>109695.508468712</v>
      </c>
      <c r="W80" s="339" t="n">
        <f aca="false">IF(ISERROR(F80/$U80),0,F80/$U80)</f>
        <v>89640.6498197815</v>
      </c>
      <c r="X80" s="339" t="n">
        <f aca="false">IF(ISERROR(G80/$U80),0,G80/$U80)</f>
        <v>1145396.88679136</v>
      </c>
      <c r="Y80" s="339" t="n">
        <f aca="false">IF(ISERROR(H80/$U80),0,H80/$U80)</f>
        <v>2246223.07056738</v>
      </c>
      <c r="Z80" s="339" t="n">
        <f aca="false">IF(ISERROR(I80/$U80),0,I80/$U80)</f>
        <v>449001.523207657</v>
      </c>
      <c r="AA80" s="339" t="n">
        <f aca="false">IF(ISERROR(J80/$U80),0,J80/$U80)</f>
        <v>3446837.2658736</v>
      </c>
      <c r="AB80" s="339" t="n">
        <f aca="false">SUM(V80:AA80)</f>
        <v>7486794.90472849</v>
      </c>
      <c r="AC80" s="237" t="n">
        <f aca="false">IF(ISERROR(L80/$U80),0,L80/$U80)</f>
        <v>201576090.857126</v>
      </c>
    </row>
    <row r="81" customFormat="false" ht="21.15" hidden="false" customHeight="true" outlineLevel="0" collapsed="false">
      <c r="A81" s="238" t="s">
        <v>216</v>
      </c>
      <c r="B81" s="238" t="s">
        <v>142</v>
      </c>
      <c r="C81" s="238" t="s">
        <v>326</v>
      </c>
      <c r="D81" s="228" t="s">
        <v>327</v>
      </c>
      <c r="E81" s="339" t="n">
        <v>0</v>
      </c>
      <c r="F81" s="339" t="n">
        <v>0</v>
      </c>
      <c r="G81" s="339" t="n">
        <v>23732481</v>
      </c>
      <c r="H81" s="339" t="n">
        <v>125541750</v>
      </c>
      <c r="I81" s="339" t="n">
        <v>12769216</v>
      </c>
      <c r="J81" s="339" t="n">
        <v>8652804</v>
      </c>
      <c r="K81" s="237" t="n">
        <f aca="false">SUM(E81:J81)</f>
        <v>170696251</v>
      </c>
      <c r="L81" s="339" t="n">
        <v>1977291680</v>
      </c>
      <c r="M81" s="145" t="n">
        <f aca="false">K81*$O$15/1000</f>
        <v>945372.736788333</v>
      </c>
      <c r="P81" s="234" t="n">
        <f aca="false">K81/$K$20</f>
        <v>0.10843300063604</v>
      </c>
      <c r="Q81" s="235" t="n">
        <f aca="false">RANK(P81,$P$24:$P$163)</f>
        <v>3</v>
      </c>
      <c r="R81" s="225" t="n">
        <f aca="false">L81/$L$20</f>
        <v>0.0314302135415273</v>
      </c>
      <c r="S81" s="235" t="n">
        <f aca="false">RANK(R81,$R$24:$R$163)</f>
        <v>10</v>
      </c>
      <c r="U81" s="226" t="n">
        <f aca="false">VLOOKUP(D81,DVactu!$A$2:$D$198,4,0)</f>
        <v>15.0291599470843</v>
      </c>
      <c r="V81" s="339" t="n">
        <f aca="false">IF(ISERROR(E81/$U81),0,E81/$U81)</f>
        <v>0</v>
      </c>
      <c r="W81" s="339" t="n">
        <f aca="false">IF(ISERROR(F81/$U81),0,F81/$U81)</f>
        <v>0</v>
      </c>
      <c r="X81" s="339" t="n">
        <f aca="false">IF(ISERROR(G81/$U81),0,G81/$U81)</f>
        <v>1579095.64363936</v>
      </c>
      <c r="Y81" s="339" t="n">
        <f aca="false">IF(ISERROR(H81/$U81),0,H81/$U81)</f>
        <v>8353211.38653232</v>
      </c>
      <c r="Z81" s="339" t="n">
        <f aca="false">IF(ISERROR(I81/$U81),0,I81/$U81)</f>
        <v>849629.390129504</v>
      </c>
      <c r="AA81" s="339" t="n">
        <f aca="false">IF(ISERROR(J81/$U81),0,J81/$U81)</f>
        <v>575734.374407178</v>
      </c>
      <c r="AB81" s="339" t="n">
        <f aca="false">SUM(V81:AA81)</f>
        <v>11357670.7947084</v>
      </c>
      <c r="AC81" s="237" t="n">
        <f aca="false">IF(ISERROR(L81/$U81),0,L81/$U81)</f>
        <v>131563685.991884</v>
      </c>
    </row>
    <row r="82" customFormat="false" ht="29.1" hidden="false" customHeight="false" outlineLevel="0" collapsed="false">
      <c r="A82" s="238" t="s">
        <v>216</v>
      </c>
      <c r="B82" s="238" t="s">
        <v>142</v>
      </c>
      <c r="C82" s="238" t="s">
        <v>328</v>
      </c>
      <c r="D82" s="228" t="s">
        <v>329</v>
      </c>
      <c r="E82" s="198" t="n">
        <v>0</v>
      </c>
      <c r="F82" s="198" t="n">
        <v>0</v>
      </c>
      <c r="G82" s="198" t="n">
        <v>0</v>
      </c>
      <c r="H82" s="198" t="n">
        <v>0</v>
      </c>
      <c r="I82" s="198" t="n">
        <v>0</v>
      </c>
      <c r="J82" s="198" t="n">
        <v>0</v>
      </c>
      <c r="K82" s="199" t="n">
        <f aca="false">SUM(E82:J82)</f>
        <v>0</v>
      </c>
      <c r="L82" s="380" t="n">
        <v>786498666</v>
      </c>
      <c r="P82" s="223" t="n">
        <f aca="false">K82/$K$20</f>
        <v>0</v>
      </c>
      <c r="Q82" s="239" t="n">
        <f aca="false">RANK(P82,$P$24:$P$163)</f>
        <v>30</v>
      </c>
      <c r="R82" s="225" t="n">
        <f aca="false">L82/$L$20</f>
        <v>0.0125018586142568</v>
      </c>
      <c r="S82" s="224" t="n">
        <f aca="false">RANK(R82,$R$24:$R$163)</f>
        <v>14</v>
      </c>
      <c r="U82" s="226" t="n">
        <f aca="false">VLOOKUP(D82,DVactu!$A$2:$D$198,4,0)</f>
        <v>15.0291599470843</v>
      </c>
      <c r="V82" s="202" t="n">
        <f aca="false">IF(ISERROR(E82/$U82),0,E82/$U82)</f>
        <v>0</v>
      </c>
      <c r="W82" s="202" t="n">
        <f aca="false">IF(ISERROR(F82/$U82),0,F82/$U82)</f>
        <v>0</v>
      </c>
      <c r="X82" s="202" t="n">
        <f aca="false">IF(ISERROR(G82/$U82),0,G82/$U82)</f>
        <v>0</v>
      </c>
      <c r="Y82" s="202" t="n">
        <f aca="false">IF(ISERROR(H82/$U82),0,H82/$U82)</f>
        <v>0</v>
      </c>
      <c r="Z82" s="202" t="n">
        <f aca="false">IF(ISERROR(I82/$U82),0,I82/$U82)</f>
        <v>0</v>
      </c>
      <c r="AA82" s="202" t="n">
        <f aca="false">IF(ISERROR(J82/$U82),0,J82/$U82)</f>
        <v>0</v>
      </c>
      <c r="AB82" s="202" t="n">
        <f aca="false">SUM(V82:AA82)</f>
        <v>0</v>
      </c>
      <c r="AC82" s="199" t="n">
        <f aca="false">IF(ISERROR(L82/$U82),0,L82/$U82)</f>
        <v>52331512.1250395</v>
      </c>
    </row>
    <row r="83" customFormat="false" ht="12.8" hidden="false" customHeight="false" outlineLevel="0" collapsed="false">
      <c r="A83" s="195" t="s">
        <v>216</v>
      </c>
      <c r="B83" s="116" t="s">
        <v>142</v>
      </c>
      <c r="C83" s="196" t="s">
        <v>330</v>
      </c>
      <c r="D83" s="222" t="s">
        <v>331</v>
      </c>
      <c r="E83" s="198" t="n">
        <v>0</v>
      </c>
      <c r="F83" s="198" t="n">
        <v>0</v>
      </c>
      <c r="G83" s="198" t="n">
        <v>0</v>
      </c>
      <c r="H83" s="198" t="n">
        <v>0</v>
      </c>
      <c r="I83" s="198" t="n">
        <v>0</v>
      </c>
      <c r="J83" s="198" t="n">
        <v>0</v>
      </c>
      <c r="K83" s="199" t="n">
        <f aca="false">SUM(E83:J83)</f>
        <v>0</v>
      </c>
      <c r="L83" s="380" t="n">
        <v>1540490</v>
      </c>
      <c r="P83" s="223" t="n">
        <f aca="false">K83/$K$20</f>
        <v>0</v>
      </c>
      <c r="Q83" s="239" t="n">
        <f aca="false">RANK(P83,$P$24:$P$163)</f>
        <v>30</v>
      </c>
      <c r="R83" s="225" t="n">
        <f aca="false">L83/$L$20</f>
        <v>2.44869940779741E-005</v>
      </c>
      <c r="S83" s="224" t="n">
        <f aca="false">RANK(R83,$R$24:$R$163)</f>
        <v>69</v>
      </c>
      <c r="U83" s="226" t="e">
        <f aca="false">VLOOKUP(D83,DVactu!$A$2:$D$198,4,0)</f>
        <v>#N/A</v>
      </c>
      <c r="V83" s="202" t="n">
        <f aca="false">IF(ISERROR(E83/$U83),0,E83/$U83)</f>
        <v>0</v>
      </c>
      <c r="W83" s="202" t="n">
        <f aca="false">IF(ISERROR(F83/$U83),0,F83/$U83)</f>
        <v>0</v>
      </c>
      <c r="X83" s="202" t="n">
        <f aca="false">IF(ISERROR(G83/$U83),0,G83/$U83)</f>
        <v>0</v>
      </c>
      <c r="Y83" s="202" t="n">
        <f aca="false">IF(ISERROR(H83/$U83),0,H83/$U83)</f>
        <v>0</v>
      </c>
      <c r="Z83" s="202" t="n">
        <f aca="false">IF(ISERROR(I83/$U83),0,I83/$U83)</f>
        <v>0</v>
      </c>
      <c r="AA83" s="202" t="n">
        <f aca="false">IF(ISERROR(J83/$U83),0,J83/$U83)</f>
        <v>0</v>
      </c>
      <c r="AB83" s="202" t="n">
        <f aca="false">SUM(V83:AA83)</f>
        <v>0</v>
      </c>
      <c r="AC83" s="199" t="n">
        <f aca="false">IF(ISERROR(L83/$U83),0,L83/$U83)</f>
        <v>0</v>
      </c>
    </row>
    <row r="84" customFormat="false" ht="19.4" hidden="false" customHeight="false" outlineLevel="0" collapsed="false">
      <c r="A84" s="195" t="s">
        <v>216</v>
      </c>
      <c r="B84" s="116" t="s">
        <v>142</v>
      </c>
      <c r="C84" s="196" t="s">
        <v>332</v>
      </c>
      <c r="D84" s="222" t="s">
        <v>333</v>
      </c>
      <c r="E84" s="198" t="n">
        <v>0</v>
      </c>
      <c r="F84" s="198" t="n">
        <v>0</v>
      </c>
      <c r="G84" s="198" t="n">
        <v>794852.49</v>
      </c>
      <c r="H84" s="198" t="n">
        <v>1225560</v>
      </c>
      <c r="I84" s="198" t="n">
        <v>0</v>
      </c>
      <c r="J84" s="198" t="n">
        <v>1958422.4</v>
      </c>
      <c r="K84" s="199" t="n">
        <f aca="false">SUM(E84:J84)</f>
        <v>3978834.89</v>
      </c>
      <c r="L84" s="380" t="n">
        <v>7023764</v>
      </c>
      <c r="P84" s="223" t="n">
        <f aca="false">K84/$K$20</f>
        <v>0.00252751307442639</v>
      </c>
      <c r="Q84" s="239" t="n">
        <f aca="false">RANK(P84,$P$24:$P$163)</f>
        <v>16</v>
      </c>
      <c r="R84" s="225" t="n">
        <f aca="false">L84/$L$20</f>
        <v>0.000111646857475925</v>
      </c>
      <c r="S84" s="224" t="n">
        <f aca="false">RANK(R84,$R$24:$R$163)</f>
        <v>51</v>
      </c>
      <c r="U84" s="226" t="n">
        <f aca="false">VLOOKUP(D84,DVactu!$A$2:$D$198,4,0)</f>
        <v>19.4111977610904</v>
      </c>
      <c r="V84" s="202" t="n">
        <f aca="false">IF(ISERROR(E84/$U84),0,E84/$U84)</f>
        <v>0</v>
      </c>
      <c r="W84" s="202" t="n">
        <f aca="false">IF(ISERROR(F84/$U84),0,F84/$U84)</f>
        <v>0</v>
      </c>
      <c r="X84" s="202" t="n">
        <f aca="false">IF(ISERROR(G84/$U84),0,G84/$U84)</f>
        <v>40948.1423961007</v>
      </c>
      <c r="Y84" s="202" t="n">
        <f aca="false">IF(ISERROR(H84/$U84),0,H84/$U84)</f>
        <v>63136.7530785053</v>
      </c>
      <c r="Z84" s="202" t="n">
        <f aca="false">IF(ISERROR(I84/$U84),0,I84/$U84)</f>
        <v>0</v>
      </c>
      <c r="AA84" s="202" t="n">
        <f aca="false">IF(ISERROR(J84/$U84),0,J84/$U84)</f>
        <v>100891.373325022</v>
      </c>
      <c r="AB84" s="202" t="n">
        <f aca="false">SUM(V84:AA84)</f>
        <v>204976.268799628</v>
      </c>
      <c r="AC84" s="199" t="n">
        <f aca="false">IF(ISERROR(L84/$U84),0,L84/$U84)</f>
        <v>361840.834679408</v>
      </c>
    </row>
    <row r="85" customFormat="false" ht="12.8" hidden="false" customHeight="false" outlineLevel="0" collapsed="false">
      <c r="A85" s="195" t="s">
        <v>216</v>
      </c>
      <c r="B85" s="116" t="s">
        <v>142</v>
      </c>
      <c r="C85" s="196" t="s">
        <v>330</v>
      </c>
      <c r="D85" s="222" t="s">
        <v>334</v>
      </c>
      <c r="E85" s="198" t="n">
        <v>0</v>
      </c>
      <c r="F85" s="198" t="n">
        <v>0</v>
      </c>
      <c r="G85" s="198" t="n">
        <v>0</v>
      </c>
      <c r="H85" s="198" t="n">
        <v>0</v>
      </c>
      <c r="I85" s="198" t="n">
        <v>0</v>
      </c>
      <c r="J85" s="198" t="n">
        <v>0</v>
      </c>
      <c r="K85" s="199" t="n">
        <f aca="false">SUM(E85:J85)</f>
        <v>0</v>
      </c>
      <c r="L85" s="380" t="n">
        <v>56370</v>
      </c>
      <c r="P85" s="223" t="n">
        <f aca="false">K85/$K$20</f>
        <v>0</v>
      </c>
      <c r="Q85" s="239" t="n">
        <f aca="false">RANK(P85,$P$24:$P$163)</f>
        <v>30</v>
      </c>
      <c r="R85" s="225" t="n">
        <f aca="false">L85/$L$20</f>
        <v>8.96034285308831E-007</v>
      </c>
      <c r="S85" s="224" t="n">
        <f aca="false">RANK(R85,$R$24:$R$163)</f>
        <v>90</v>
      </c>
      <c r="U85" s="226" t="n">
        <f aca="false">VLOOKUP(D85,DVactu!$A$2:$D$198,4,0)</f>
        <v>9.11089577935503</v>
      </c>
      <c r="V85" s="202" t="n">
        <f aca="false">IF(ISERROR(E85/$U85),0,E85/$U85)</f>
        <v>0</v>
      </c>
      <c r="W85" s="202" t="n">
        <f aca="false">IF(ISERROR(F85/$U85),0,F85/$U85)</f>
        <v>0</v>
      </c>
      <c r="X85" s="202" t="n">
        <f aca="false">IF(ISERROR(G85/$U85),0,G85/$U85)</f>
        <v>0</v>
      </c>
      <c r="Y85" s="202" t="n">
        <f aca="false">IF(ISERROR(H85/$U85),0,H85/$U85)</f>
        <v>0</v>
      </c>
      <c r="Z85" s="202" t="n">
        <f aca="false">IF(ISERROR(I85/$U85),0,I85/$U85)</f>
        <v>0</v>
      </c>
      <c r="AA85" s="202" t="n">
        <f aca="false">IF(ISERROR(J85/$U85),0,J85/$U85)</f>
        <v>0</v>
      </c>
      <c r="AB85" s="202" t="n">
        <f aca="false">SUM(V85:AA85)</f>
        <v>0</v>
      </c>
      <c r="AC85" s="199" t="n">
        <f aca="false">IF(ISERROR(L85/$U85),0,L85/$U85)</f>
        <v>6187.09744520758</v>
      </c>
    </row>
    <row r="86" customFormat="false" ht="12.8" hidden="false" customHeight="false" outlineLevel="0" collapsed="false">
      <c r="A86" s="238" t="s">
        <v>216</v>
      </c>
      <c r="B86" s="238" t="s">
        <v>142</v>
      </c>
      <c r="C86" s="238" t="s">
        <v>335</v>
      </c>
      <c r="D86" s="228" t="s">
        <v>336</v>
      </c>
      <c r="E86" s="198" t="n">
        <v>290400</v>
      </c>
      <c r="F86" s="198" t="n">
        <v>207200</v>
      </c>
      <c r="G86" s="198" t="n">
        <v>128800</v>
      </c>
      <c r="H86" s="198" t="n">
        <v>177100</v>
      </c>
      <c r="I86" s="198" t="n">
        <v>305900</v>
      </c>
      <c r="J86" s="198" t="n">
        <v>701800</v>
      </c>
      <c r="K86" s="237" t="n">
        <f aca="false">SUM(E86:J86)</f>
        <v>1811200</v>
      </c>
      <c r="L86" s="339" t="n">
        <v>2404376736</v>
      </c>
      <c r="M86" s="145" t="n">
        <f aca="false">K86*$O$15/1000</f>
        <v>10031.0293333333</v>
      </c>
      <c r="P86" s="234" t="n">
        <f aca="false">K86/$K$20</f>
        <v>0.00115054577708327</v>
      </c>
      <c r="Q86" s="235" t="n">
        <f aca="false">RANK(P86,$P$24:$P$163)</f>
        <v>19</v>
      </c>
      <c r="R86" s="225" t="n">
        <f aca="false">L86/$L$20</f>
        <v>0.0382189815549927</v>
      </c>
      <c r="S86" s="235" t="n">
        <f aca="false">RANK(R86,$R$24:$R$163)</f>
        <v>9</v>
      </c>
      <c r="U86" s="226" t="n">
        <f aca="false">VLOOKUP(D86,DVactu!$A$2:$D$198,4,0)</f>
        <v>9.7604767109183</v>
      </c>
      <c r="V86" s="202" t="n">
        <f aca="false">IF(ISERROR(E86/$U86),0,E86/$U86)</f>
        <v>29752.6451423373</v>
      </c>
      <c r="W86" s="202" t="n">
        <f aca="false">IF(ISERROR(F86/$U86),0,F86/$U86)</f>
        <v>21228.4713274528</v>
      </c>
      <c r="X86" s="202" t="n">
        <f aca="false">IF(ISERROR(G86/$U86),0,G86/$U86)</f>
        <v>13196.0767711193</v>
      </c>
      <c r="Y86" s="202" t="n">
        <f aca="false">IF(ISERROR(H86/$U86),0,H86/$U86)</f>
        <v>18144.6055602891</v>
      </c>
      <c r="Z86" s="202" t="n">
        <f aca="false">IF(ISERROR(I86/$U86),0,I86/$U86)</f>
        <v>31340.6823314084</v>
      </c>
      <c r="AA86" s="202" t="n">
        <f aca="false">IF(ISERROR(J86/$U86),0,J86/$U86)</f>
        <v>71902.2257606485</v>
      </c>
      <c r="AB86" s="340" t="n">
        <f aca="false">SUM(V86:AA86)</f>
        <v>185564.706893255</v>
      </c>
      <c r="AC86" s="199" t="n">
        <f aca="false">IF(ISERROR(L86/$U86),0,L86/$U86)</f>
        <v>246338043.439047</v>
      </c>
    </row>
    <row r="87" customFormat="false" ht="12.8" hidden="false" customHeight="false" outlineLevel="0" collapsed="false">
      <c r="A87" s="195" t="s">
        <v>216</v>
      </c>
      <c r="B87" s="116" t="s">
        <v>142</v>
      </c>
      <c r="C87" s="196" t="s">
        <v>337</v>
      </c>
      <c r="D87" s="222" t="s">
        <v>338</v>
      </c>
      <c r="E87" s="198" t="n">
        <v>0</v>
      </c>
      <c r="F87" s="198" t="n">
        <v>573600</v>
      </c>
      <c r="G87" s="198" t="n">
        <v>0</v>
      </c>
      <c r="H87" s="198" t="n">
        <v>0</v>
      </c>
      <c r="I87" s="198" t="n">
        <v>289000</v>
      </c>
      <c r="J87" s="198" t="n">
        <v>0</v>
      </c>
      <c r="K87" s="199" t="n">
        <f aca="false">SUM(E87:J87)</f>
        <v>862600</v>
      </c>
      <c r="L87" s="380" t="n">
        <v>181410700</v>
      </c>
      <c r="P87" s="223" t="n">
        <f aca="false">K87/$K$20</f>
        <v>0.00054795759016786</v>
      </c>
      <c r="Q87" s="239" t="n">
        <f aca="false">RANK(P87,$P$24:$P$163)</f>
        <v>23</v>
      </c>
      <c r="R87" s="225" t="n">
        <f aca="false">L87/$L$20</f>
        <v>0.00288362971300115</v>
      </c>
      <c r="S87" s="224" t="n">
        <f aca="false">RANK(R87,$R$24:$R$163)</f>
        <v>24</v>
      </c>
      <c r="U87" s="226" t="n">
        <f aca="false">VLOOKUP(D87,DVactu!$A$2:$D$198,4,0)</f>
        <v>12.652295607854</v>
      </c>
      <c r="V87" s="202" t="n">
        <f aca="false">IF(ISERROR(E87/$U87),0,E87/$U87)</f>
        <v>0</v>
      </c>
      <c r="W87" s="202" t="n">
        <f aca="false">IF(ISERROR(F87/$U87),0,F87/$U87)</f>
        <v>45335.646413757</v>
      </c>
      <c r="X87" s="202" t="n">
        <f aca="false">IF(ISERROR(G87/$U87),0,G87/$U87)</f>
        <v>0</v>
      </c>
      <c r="Y87" s="202" t="n">
        <f aca="false">IF(ISERROR(H87/$U87),0,H87/$U87)</f>
        <v>0</v>
      </c>
      <c r="Z87" s="202" t="n">
        <f aca="false">IF(ISERROR(I87/$U87),0,I87/$U87)</f>
        <v>22841.7046959131</v>
      </c>
      <c r="AA87" s="202" t="n">
        <f aca="false">IF(ISERROR(J87/$U87),0,J87/$U87)</f>
        <v>0</v>
      </c>
      <c r="AB87" s="202" t="n">
        <f aca="false">SUM(V87:AA87)</f>
        <v>68177.3511096702</v>
      </c>
      <c r="AC87" s="199" t="n">
        <f aca="false">IF(ISERROR(L87/$U87),0,L87/$U87)</f>
        <v>14338164.8376432</v>
      </c>
    </row>
    <row r="88" customFormat="false" ht="12.8" hidden="false" customHeight="false" outlineLevel="0" collapsed="false">
      <c r="A88" s="195" t="s">
        <v>216</v>
      </c>
      <c r="B88" s="116" t="s">
        <v>142</v>
      </c>
      <c r="C88" s="196" t="s">
        <v>339</v>
      </c>
      <c r="D88" s="222" t="s">
        <v>340</v>
      </c>
      <c r="E88" s="198" t="n">
        <v>0</v>
      </c>
      <c r="F88" s="198" t="n">
        <v>0</v>
      </c>
      <c r="G88" s="198" t="n">
        <v>0</v>
      </c>
      <c r="H88" s="198" t="n">
        <v>2232000</v>
      </c>
      <c r="I88" s="198" t="n">
        <v>13255920</v>
      </c>
      <c r="J88" s="198" t="n">
        <v>0</v>
      </c>
      <c r="K88" s="199" t="n">
        <f aca="false">SUM(E88:J88)</f>
        <v>15487920</v>
      </c>
      <c r="L88" s="380" t="n">
        <v>4363423708</v>
      </c>
      <c r="P88" s="223" t="n">
        <f aca="false">K88/$K$20</f>
        <v>0.00983853851137561</v>
      </c>
      <c r="Q88" s="239" t="n">
        <f aca="false">RANK(P88,$P$24:$P$163)</f>
        <v>12</v>
      </c>
      <c r="R88" s="225" t="n">
        <f aca="false">L88/$L$20</f>
        <v>0.0693591847382896</v>
      </c>
      <c r="S88" s="235" t="n">
        <f aca="false">RANK(R88,$R$24:$R$163)</f>
        <v>4</v>
      </c>
      <c r="U88" s="226" t="n">
        <f aca="false">VLOOKUP(D88,DVactu!$A$2:$D$198,4,0)</f>
        <v>14.1339393987664</v>
      </c>
      <c r="V88" s="202" t="n">
        <f aca="false">IF(ISERROR(E88/$U88),0,E88/$U88)</f>
        <v>0</v>
      </c>
      <c r="W88" s="202" t="n">
        <f aca="false">IF(ISERROR(F88/$U88),0,F88/$U88)</f>
        <v>0</v>
      </c>
      <c r="X88" s="202" t="n">
        <f aca="false">IF(ISERROR(G88/$U88),0,G88/$U88)</f>
        <v>0</v>
      </c>
      <c r="Y88" s="202" t="n">
        <f aca="false">IF(ISERROR(H88/$U88),0,H88/$U88)</f>
        <v>157917.756474519</v>
      </c>
      <c r="Z88" s="202" t="n">
        <f aca="false">IF(ISERROR(I88/$U88),0,I88/$U88)</f>
        <v>937878.649823344</v>
      </c>
      <c r="AA88" s="202" t="n">
        <f aca="false">IF(ISERROR(J88/$U88),0,J88/$U88)</f>
        <v>0</v>
      </c>
      <c r="AB88" s="202" t="n">
        <f aca="false">SUM(V88:AA88)</f>
        <v>1095796.40629786</v>
      </c>
      <c r="AC88" s="199" t="n">
        <f aca="false">IF(ISERROR(L88/$U88),0,L88/$U88)</f>
        <v>308719571.019304</v>
      </c>
    </row>
    <row r="89" customFormat="false" ht="19.4" hidden="false" customHeight="false" outlineLevel="0" collapsed="false">
      <c r="A89" s="195" t="s">
        <v>216</v>
      </c>
      <c r="B89" s="116" t="s">
        <v>142</v>
      </c>
      <c r="C89" s="196" t="s">
        <v>341</v>
      </c>
      <c r="D89" s="222" t="s">
        <v>342</v>
      </c>
      <c r="E89" s="198" t="n">
        <v>0</v>
      </c>
      <c r="F89" s="198" t="n">
        <v>0</v>
      </c>
      <c r="G89" s="198" t="n">
        <v>0</v>
      </c>
      <c r="H89" s="198" t="n">
        <v>0</v>
      </c>
      <c r="I89" s="198" t="n">
        <v>0</v>
      </c>
      <c r="J89" s="198" t="n">
        <v>0</v>
      </c>
      <c r="K89" s="199" t="n">
        <f aca="false">SUM(E89:J89)</f>
        <v>0</v>
      </c>
      <c r="L89" s="380" t="n">
        <v>2299720</v>
      </c>
      <c r="P89" s="223" t="n">
        <f aca="false">K89/$K$20</f>
        <v>0</v>
      </c>
      <c r="Q89" s="239" t="n">
        <f aca="false">RANK(P89,$P$24:$P$163)</f>
        <v>30</v>
      </c>
      <c r="R89" s="225" t="n">
        <f aca="false">L89/$L$20</f>
        <v>3.65554012171443E-005</v>
      </c>
      <c r="S89" s="224" t="n">
        <f aca="false">RANK(R89,$R$24:$R$163)</f>
        <v>68</v>
      </c>
      <c r="U89" s="226" t="n">
        <f aca="false">VLOOKUP(D89,DVactu!$A$2:$D$198,4,0)</f>
        <v>22.3414720013358</v>
      </c>
      <c r="V89" s="202" t="n">
        <f aca="false">IF(ISERROR(E89/$U89),0,E89/$U89)</f>
        <v>0</v>
      </c>
      <c r="W89" s="202" t="n">
        <f aca="false">IF(ISERROR(F89/$U89),0,F89/$U89)</f>
        <v>0</v>
      </c>
      <c r="X89" s="202" t="n">
        <f aca="false">IF(ISERROR(G89/$U89),0,G89/$U89)</f>
        <v>0</v>
      </c>
      <c r="Y89" s="202" t="n">
        <f aca="false">IF(ISERROR(H89/$U89),0,H89/$U89)</f>
        <v>0</v>
      </c>
      <c r="Z89" s="202" t="n">
        <f aca="false">IF(ISERROR(I89/$U89),0,I89/$U89)</f>
        <v>0</v>
      </c>
      <c r="AA89" s="202" t="n">
        <f aca="false">IF(ISERROR(J89/$U89),0,J89/$U89)</f>
        <v>0</v>
      </c>
      <c r="AB89" s="202" t="n">
        <f aca="false">SUM(V89:AA89)</f>
        <v>0</v>
      </c>
      <c r="AC89" s="199" t="n">
        <f aca="false">IF(ISERROR(L89/$U89),0,L89/$U89)</f>
        <v>102935.025940211</v>
      </c>
    </row>
    <row r="90" customFormat="false" ht="12.8" hidden="false" customHeight="false" outlineLevel="0" collapsed="false">
      <c r="A90" s="195" t="s">
        <v>216</v>
      </c>
      <c r="B90" s="116" t="s">
        <v>142</v>
      </c>
      <c r="C90" s="196" t="s">
        <v>343</v>
      </c>
      <c r="D90" s="222" t="s">
        <v>344</v>
      </c>
      <c r="E90" s="198" t="n">
        <v>0</v>
      </c>
      <c r="F90" s="198" t="n">
        <v>27200</v>
      </c>
      <c r="G90" s="198" t="n">
        <v>29556.9</v>
      </c>
      <c r="H90" s="198" t="n">
        <v>0</v>
      </c>
      <c r="I90" s="198" t="n">
        <v>0</v>
      </c>
      <c r="J90" s="198" t="n">
        <v>826100.8</v>
      </c>
      <c r="K90" s="199" t="n">
        <f aca="false">SUM(E90:J90)</f>
        <v>882857.7</v>
      </c>
      <c r="L90" s="380" t="n">
        <v>32997898</v>
      </c>
      <c r="P90" s="223" t="n">
        <f aca="false">K90/$K$20</f>
        <v>0.000560826081327544</v>
      </c>
      <c r="Q90" s="239" t="n">
        <f aca="false">RANK(P90,$P$24:$P$163)</f>
        <v>22</v>
      </c>
      <c r="R90" s="225" t="n">
        <f aca="false">L90/$L$20</f>
        <v>0.000524520985473189</v>
      </c>
      <c r="S90" s="224" t="n">
        <f aca="false">RANK(R90,$R$24:$R$163)</f>
        <v>36</v>
      </c>
      <c r="U90" s="226" t="n">
        <f aca="false">VLOOKUP(D90,DVactu!$A$2:$D$198,4,0)</f>
        <v>14.1339393987664</v>
      </c>
      <c r="V90" s="202" t="n">
        <f aca="false">IF(ISERROR(E90/$U90),0,E90/$U90)</f>
        <v>0</v>
      </c>
      <c r="W90" s="202" t="n">
        <f aca="false">IF(ISERROR(F90/$U90),0,F90/$U90)</f>
        <v>1924.44577782568</v>
      </c>
      <c r="X90" s="202" t="n">
        <f aca="false">IF(ISERROR(G90/$U90),0,G90/$U90)</f>
        <v>2091.20041950793</v>
      </c>
      <c r="Y90" s="202" t="n">
        <f aca="false">IF(ISERROR(H90/$U90),0,H90/$U90)</f>
        <v>0</v>
      </c>
      <c r="Z90" s="202" t="n">
        <f aca="false">IF(ISERROR(I90/$U90),0,I90/$U90)</f>
        <v>0</v>
      </c>
      <c r="AA90" s="202" t="n">
        <f aca="false">IF(ISERROR(J90/$U90),0,J90/$U90)</f>
        <v>58448.0219345006</v>
      </c>
      <c r="AB90" s="202" t="n">
        <f aca="false">SUM(V90:AA90)</f>
        <v>62463.6681318342</v>
      </c>
      <c r="AC90" s="199" t="n">
        <f aca="false">IF(ISERROR(L90/$U90),0,L90/$U90)</f>
        <v>2334656.81923612</v>
      </c>
    </row>
    <row r="91" customFormat="false" ht="19.4" hidden="false" customHeight="false" outlineLevel="0" collapsed="false">
      <c r="A91" s="195" t="s">
        <v>216</v>
      </c>
      <c r="B91" s="116" t="s">
        <v>142</v>
      </c>
      <c r="C91" s="196" t="s">
        <v>345</v>
      </c>
      <c r="D91" s="222" t="s">
        <v>346</v>
      </c>
      <c r="E91" s="198" t="n">
        <v>0</v>
      </c>
      <c r="F91" s="198" t="n">
        <v>45440</v>
      </c>
      <c r="G91" s="198" t="n">
        <v>0</v>
      </c>
      <c r="H91" s="198" t="n">
        <v>0</v>
      </c>
      <c r="I91" s="198" t="n">
        <v>0</v>
      </c>
      <c r="J91" s="198" t="n">
        <v>0</v>
      </c>
      <c r="K91" s="199" t="n">
        <f aca="false">SUM(E91:J91)</f>
        <v>45440</v>
      </c>
      <c r="L91" s="380" t="n">
        <v>67897440</v>
      </c>
      <c r="P91" s="223" t="n">
        <f aca="false">K91/$K$20</f>
        <v>2.8865282746612E-005</v>
      </c>
      <c r="Q91" s="239" t="n">
        <f aca="false">RANK(P91,$P$24:$P$163)</f>
        <v>29</v>
      </c>
      <c r="R91" s="225" t="n">
        <f aca="false">L91/$L$20</f>
        <v>0.00107926972014723</v>
      </c>
      <c r="S91" s="224" t="n">
        <f aca="false">RANK(R91,$R$24:$R$163)</f>
        <v>28</v>
      </c>
      <c r="U91" s="226" t="n">
        <f aca="false">VLOOKUP(D91,DVactu!$A$2:$D$198,4,0)</f>
        <v>9.7604767109183</v>
      </c>
      <c r="V91" s="202" t="n">
        <f aca="false">IF(ISERROR(E91/$U91),0,E91/$U91)</f>
        <v>0</v>
      </c>
      <c r="W91" s="202" t="n">
        <f aca="false">IF(ISERROR(F91/$U91),0,F91/$U91)</f>
        <v>4655.51031428309</v>
      </c>
      <c r="X91" s="202" t="n">
        <f aca="false">IF(ISERROR(G91/$U91),0,G91/$U91)</f>
        <v>0</v>
      </c>
      <c r="Y91" s="202" t="n">
        <f aca="false">IF(ISERROR(H91/$U91),0,H91/$U91)</f>
        <v>0</v>
      </c>
      <c r="Z91" s="202" t="n">
        <f aca="false">IF(ISERROR(I91/$U91),0,I91/$U91)</f>
        <v>0</v>
      </c>
      <c r="AA91" s="202" t="n">
        <f aca="false">IF(ISERROR(J91/$U91),0,J91/$U91)</f>
        <v>0</v>
      </c>
      <c r="AB91" s="202" t="n">
        <f aca="false">SUM(V91:AA91)</f>
        <v>4655.51031428309</v>
      </c>
      <c r="AC91" s="199" t="n">
        <f aca="false">IF(ISERROR(L91/$U91),0,L91/$U91)</f>
        <v>6956365.14598189</v>
      </c>
    </row>
    <row r="92" customFormat="false" ht="12.8" hidden="false" customHeight="false" outlineLevel="0" collapsed="false">
      <c r="A92" s="195" t="s">
        <v>216</v>
      </c>
      <c r="B92" s="116" t="s">
        <v>142</v>
      </c>
      <c r="C92" s="196" t="s">
        <v>335</v>
      </c>
      <c r="D92" s="222" t="s">
        <v>347</v>
      </c>
      <c r="E92" s="198" t="n">
        <v>0</v>
      </c>
      <c r="F92" s="198" t="n">
        <v>0</v>
      </c>
      <c r="G92" s="198" t="n">
        <v>0</v>
      </c>
      <c r="H92" s="198" t="n">
        <v>0</v>
      </c>
      <c r="I92" s="198" t="n">
        <v>0</v>
      </c>
      <c r="J92" s="198" t="n">
        <v>0</v>
      </c>
      <c r="K92" s="199" t="n">
        <f aca="false">SUM(E92:J92)</f>
        <v>0</v>
      </c>
      <c r="L92" s="380" t="n">
        <v>65768000</v>
      </c>
      <c r="P92" s="223" t="n">
        <f aca="false">K92/$K$20</f>
        <v>0</v>
      </c>
      <c r="Q92" s="239" t="n">
        <f aca="false">RANK(P92,$P$24:$P$163)</f>
        <v>30</v>
      </c>
      <c r="R92" s="225" t="n">
        <f aca="false">L92/$L$20</f>
        <v>0.00104542101962376</v>
      </c>
      <c r="S92" s="224" t="n">
        <f aca="false">RANK(R92,$R$24:$R$163)</f>
        <v>29</v>
      </c>
      <c r="U92" s="226" t="e">
        <f aca="false">VLOOKUP(D92,DVactu!$A$2:$D$198,4,0)</f>
        <v>#N/A</v>
      </c>
      <c r="V92" s="202" t="n">
        <f aca="false">IF(ISERROR(E92/$U92),0,E92/$U92)</f>
        <v>0</v>
      </c>
      <c r="W92" s="202" t="n">
        <f aca="false">IF(ISERROR(F92/$U92),0,F92/$U92)</f>
        <v>0</v>
      </c>
      <c r="X92" s="202" t="n">
        <f aca="false">IF(ISERROR(G92/$U92),0,G92/$U92)</f>
        <v>0</v>
      </c>
      <c r="Y92" s="202" t="n">
        <f aca="false">IF(ISERROR(H92/$U92),0,H92/$U92)</f>
        <v>0</v>
      </c>
      <c r="Z92" s="202" t="n">
        <f aca="false">IF(ISERROR(I92/$U92),0,I92/$U92)</f>
        <v>0</v>
      </c>
      <c r="AA92" s="202" t="n">
        <f aca="false">IF(ISERROR(J92/$U92),0,J92/$U92)</f>
        <v>0</v>
      </c>
      <c r="AB92" s="202" t="n">
        <f aca="false">SUM(V92:AA92)</f>
        <v>0</v>
      </c>
      <c r="AC92" s="199" t="n">
        <f aca="false">IF(ISERROR(L92/$U92),0,L92/$U92)</f>
        <v>0</v>
      </c>
    </row>
    <row r="93" customFormat="false" ht="19.4" hidden="false" customHeight="false" outlineLevel="0" collapsed="false">
      <c r="A93" s="195" t="s">
        <v>216</v>
      </c>
      <c r="B93" s="116" t="s">
        <v>142</v>
      </c>
      <c r="C93" s="196" t="s">
        <v>348</v>
      </c>
      <c r="D93" s="222" t="s">
        <v>349</v>
      </c>
      <c r="E93" s="198" t="n">
        <v>0</v>
      </c>
      <c r="F93" s="198" t="n">
        <v>0</v>
      </c>
      <c r="G93" s="198" t="n">
        <v>0</v>
      </c>
      <c r="H93" s="198" t="n">
        <v>0</v>
      </c>
      <c r="I93" s="198" t="n">
        <v>0</v>
      </c>
      <c r="J93" s="198" t="n">
        <v>0</v>
      </c>
      <c r="K93" s="199" t="n">
        <f aca="false">SUM(E93:J93)</f>
        <v>0</v>
      </c>
      <c r="L93" s="380" t="n">
        <v>11734080</v>
      </c>
      <c r="P93" s="223" t="n">
        <f aca="false">K93/$K$20</f>
        <v>0</v>
      </c>
      <c r="Q93" s="239" t="n">
        <f aca="false">RANK(P93,$P$24:$P$163)</f>
        <v>30</v>
      </c>
      <c r="R93" s="225" t="n">
        <f aca="false">L93/$L$20</f>
        <v>0.000186520099105138</v>
      </c>
      <c r="S93" s="224" t="n">
        <f aca="false">RANK(R93,$R$24:$R$163)</f>
        <v>47</v>
      </c>
      <c r="U93" s="226" t="n">
        <f aca="false">VLOOKUP(D93,DVactu!$A$2:$D$198,4,0)</f>
        <v>8.43533161052923</v>
      </c>
      <c r="V93" s="202" t="n">
        <f aca="false">IF(ISERROR(E93/$U93),0,E93/$U93)</f>
        <v>0</v>
      </c>
      <c r="W93" s="202" t="n">
        <f aca="false">IF(ISERROR(F93/$U93),0,F93/$U93)</f>
        <v>0</v>
      </c>
      <c r="X93" s="202" t="n">
        <f aca="false">IF(ISERROR(G93/$U93),0,G93/$U93)</f>
        <v>0</v>
      </c>
      <c r="Y93" s="202" t="n">
        <f aca="false">IF(ISERROR(H93/$U93),0,H93/$U93)</f>
        <v>0</v>
      </c>
      <c r="Z93" s="202" t="n">
        <f aca="false">IF(ISERROR(I93/$U93),0,I93/$U93)</f>
        <v>0</v>
      </c>
      <c r="AA93" s="202" t="n">
        <f aca="false">IF(ISERROR(J93/$U93),0,J93/$U93)</f>
        <v>0</v>
      </c>
      <c r="AB93" s="202" t="n">
        <f aca="false">SUM(V93:AA93)</f>
        <v>0</v>
      </c>
      <c r="AC93" s="199" t="n">
        <f aca="false">IF(ISERROR(L93/$U93),0,L93/$U93)</f>
        <v>1391063.27312055</v>
      </c>
    </row>
    <row r="94" customFormat="false" ht="12.8" hidden="false" customHeight="false" outlineLevel="0" collapsed="false">
      <c r="A94" s="195" t="s">
        <v>216</v>
      </c>
      <c r="B94" s="116" t="s">
        <v>142</v>
      </c>
      <c r="C94" s="196" t="s">
        <v>350</v>
      </c>
      <c r="D94" s="222" t="s">
        <v>351</v>
      </c>
      <c r="E94" s="198" t="n">
        <v>0</v>
      </c>
      <c r="F94" s="198" t="n">
        <v>0</v>
      </c>
      <c r="G94" s="198" t="n">
        <v>0</v>
      </c>
      <c r="H94" s="198" t="n">
        <v>0</v>
      </c>
      <c r="I94" s="198" t="n">
        <v>0</v>
      </c>
      <c r="J94" s="198" t="n">
        <v>0</v>
      </c>
      <c r="K94" s="199" t="n">
        <f aca="false">SUM(E94:J94)</f>
        <v>0</v>
      </c>
      <c r="L94" s="380" t="n">
        <v>5150800</v>
      </c>
      <c r="P94" s="223" t="n">
        <f aca="false">K94/$K$20</f>
        <v>0</v>
      </c>
      <c r="Q94" s="239" t="n">
        <f aca="false">RANK(P94,$P$24:$P$163)</f>
        <v>30</v>
      </c>
      <c r="R94" s="225" t="n">
        <f aca="false">L94/$L$20</f>
        <v>8.1874993733701E-005</v>
      </c>
      <c r="S94" s="224" t="n">
        <f aca="false">RANK(R94,$R$24:$R$163)</f>
        <v>57</v>
      </c>
      <c r="U94" s="226" t="n">
        <f aca="false">VLOOKUP(D94,DVactu!$A$2:$D$198,4,0)</f>
        <v>9.11089577935503</v>
      </c>
      <c r="V94" s="202" t="n">
        <f aca="false">IF(ISERROR(E94/$U94),0,E94/$U94)</f>
        <v>0</v>
      </c>
      <c r="W94" s="202" t="n">
        <f aca="false">IF(ISERROR(F94/$U94),0,F94/$U94)</f>
        <v>0</v>
      </c>
      <c r="X94" s="202" t="n">
        <f aca="false">IF(ISERROR(G94/$U94),0,G94/$U94)</f>
        <v>0</v>
      </c>
      <c r="Y94" s="202" t="n">
        <f aca="false">IF(ISERROR(H94/$U94),0,H94/$U94)</f>
        <v>0</v>
      </c>
      <c r="Z94" s="202" t="n">
        <f aca="false">IF(ISERROR(I94/$U94),0,I94/$U94)</f>
        <v>0</v>
      </c>
      <c r="AA94" s="202" t="n">
        <f aca="false">IF(ISERROR(J94/$U94),0,J94/$U94)</f>
        <v>0</v>
      </c>
      <c r="AB94" s="202" t="n">
        <f aca="false">SUM(V94:AA94)</f>
        <v>0</v>
      </c>
      <c r="AC94" s="199" t="n">
        <f aca="false">IF(ISERROR(L94/$U94),0,L94/$U94)</f>
        <v>565345.068667291</v>
      </c>
    </row>
    <row r="95" customFormat="false" ht="12.8" hidden="false" customHeight="false" outlineLevel="0" collapsed="false">
      <c r="A95" s="195" t="s">
        <v>216</v>
      </c>
      <c r="B95" s="116" t="s">
        <v>142</v>
      </c>
      <c r="C95" s="196" t="s">
        <v>352</v>
      </c>
      <c r="D95" s="222" t="s">
        <v>353</v>
      </c>
      <c r="E95" s="198" t="n">
        <v>0</v>
      </c>
      <c r="F95" s="198" t="n">
        <v>0</v>
      </c>
      <c r="G95" s="198" t="n">
        <v>576870</v>
      </c>
      <c r="H95" s="198" t="n">
        <v>0</v>
      </c>
      <c r="I95" s="198" t="n">
        <v>0</v>
      </c>
      <c r="J95" s="198" t="n">
        <v>0</v>
      </c>
      <c r="K95" s="199" t="n">
        <f aca="false">SUM(E95:J95)</f>
        <v>576870</v>
      </c>
      <c r="L95" s="380" t="n">
        <v>263154384</v>
      </c>
      <c r="P95" s="223" t="n">
        <f aca="false">K95/$K$20</f>
        <v>0.000366450608671613</v>
      </c>
      <c r="Q95" s="239" t="n">
        <f aca="false">RANK(P95,$P$24:$P$163)</f>
        <v>24</v>
      </c>
      <c r="R95" s="225" t="n">
        <f aca="false">L95/$L$20</f>
        <v>0.00418299362060184</v>
      </c>
      <c r="S95" s="224" t="n">
        <f aca="false">RANK(R95,$R$24:$R$163)</f>
        <v>17</v>
      </c>
      <c r="U95" s="226" t="n">
        <f aca="false">VLOOKUP(D95,DVactu!$A$2:$D$198,4,0)</f>
        <v>11.5631229294548</v>
      </c>
      <c r="V95" s="202" t="n">
        <f aca="false">IF(ISERROR(E95/$U95),0,E95/$U95)</f>
        <v>0</v>
      </c>
      <c r="W95" s="202" t="n">
        <f aca="false">IF(ISERROR(F95/$U95),0,F95/$U95)</f>
        <v>0</v>
      </c>
      <c r="X95" s="202" t="n">
        <f aca="false">IF(ISERROR(G95/$U95),0,G95/$U95)</f>
        <v>49888.771702888</v>
      </c>
      <c r="Y95" s="202" t="n">
        <f aca="false">IF(ISERROR(H95/$U95),0,H95/$U95)</f>
        <v>0</v>
      </c>
      <c r="Z95" s="202" t="n">
        <f aca="false">IF(ISERROR(I95/$U95),0,I95/$U95)</f>
        <v>0</v>
      </c>
      <c r="AA95" s="202" t="n">
        <f aca="false">IF(ISERROR(J95/$U95),0,J95/$U95)</f>
        <v>0</v>
      </c>
      <c r="AB95" s="202" t="n">
        <f aca="false">SUM(V95:AA95)</f>
        <v>49888.771702888</v>
      </c>
      <c r="AC95" s="199" t="n">
        <f aca="false">IF(ISERROR(L95/$U95),0,L95/$U95)</f>
        <v>22758071.9850055</v>
      </c>
    </row>
    <row r="96" customFormat="false" ht="19.4" hidden="false" customHeight="false" outlineLevel="0" collapsed="false">
      <c r="A96" s="195" t="s">
        <v>216</v>
      </c>
      <c r="B96" s="116" t="s">
        <v>142</v>
      </c>
      <c r="C96" s="196" t="s">
        <v>354</v>
      </c>
      <c r="D96" s="222" t="s">
        <v>355</v>
      </c>
      <c r="E96" s="198" t="n">
        <v>0</v>
      </c>
      <c r="F96" s="198" t="n">
        <v>0</v>
      </c>
      <c r="G96" s="198" t="n">
        <v>0</v>
      </c>
      <c r="H96" s="198" t="n">
        <v>0</v>
      </c>
      <c r="I96" s="198" t="n">
        <v>0</v>
      </c>
      <c r="J96" s="198" t="n">
        <v>0</v>
      </c>
      <c r="K96" s="199" t="n">
        <f aca="false">SUM(E96:J96)</f>
        <v>0</v>
      </c>
      <c r="L96" s="380" t="n">
        <v>169680796</v>
      </c>
      <c r="P96" s="223" t="n">
        <f aca="false">K96/$K$20</f>
        <v>0</v>
      </c>
      <c r="Q96" s="239" t="n">
        <f aca="false">RANK(P96,$P$24:$P$163)</f>
        <v>30</v>
      </c>
      <c r="R96" s="225" t="n">
        <f aca="false">L96/$L$20</f>
        <v>0.00269717599387074</v>
      </c>
      <c r="S96" s="224" t="n">
        <f aca="false">RANK(R96,$R$24:$R$163)</f>
        <v>25</v>
      </c>
      <c r="U96" s="226" t="n">
        <f aca="false">VLOOKUP(D96,DVactu!$A$2:$D$198,4,0)</f>
        <v>12.652295607854</v>
      </c>
      <c r="V96" s="202" t="n">
        <f aca="false">IF(ISERROR(E96/$U96),0,E96/$U96)</f>
        <v>0</v>
      </c>
      <c r="W96" s="202" t="n">
        <f aca="false">IF(ISERROR(F96/$U96),0,F96/$U96)</f>
        <v>0</v>
      </c>
      <c r="X96" s="202" t="n">
        <f aca="false">IF(ISERROR(G96/$U96),0,G96/$U96)</f>
        <v>0</v>
      </c>
      <c r="Y96" s="202" t="n">
        <f aca="false">IF(ISERROR(H96/$U96),0,H96/$U96)</f>
        <v>0</v>
      </c>
      <c r="Z96" s="202" t="n">
        <f aca="false">IF(ISERROR(I96/$U96),0,I96/$U96)</f>
        <v>0</v>
      </c>
      <c r="AA96" s="202" t="n">
        <f aca="false">IF(ISERROR(J96/$U96),0,J96/$U96)</f>
        <v>0</v>
      </c>
      <c r="AB96" s="202" t="n">
        <f aca="false">SUM(V96:AA96)</f>
        <v>0</v>
      </c>
      <c r="AC96" s="199" t="n">
        <f aca="false">IF(ISERROR(L96/$U96),0,L96/$U96)</f>
        <v>13411067.9404826</v>
      </c>
    </row>
    <row r="97" customFormat="false" ht="29.1" hidden="false" customHeight="false" outlineLevel="0" collapsed="false">
      <c r="A97" s="195" t="s">
        <v>216</v>
      </c>
      <c r="B97" s="116" t="s">
        <v>142</v>
      </c>
      <c r="C97" s="196" t="s">
        <v>356</v>
      </c>
      <c r="D97" s="222" t="s">
        <v>357</v>
      </c>
      <c r="E97" s="198" t="n">
        <v>0</v>
      </c>
      <c r="F97" s="198" t="n">
        <v>0</v>
      </c>
      <c r="G97" s="198" t="n">
        <v>0</v>
      </c>
      <c r="H97" s="198" t="n">
        <v>0</v>
      </c>
      <c r="I97" s="198" t="n">
        <v>0</v>
      </c>
      <c r="J97" s="198" t="n">
        <v>0</v>
      </c>
      <c r="K97" s="199" t="n">
        <f aca="false">SUM(E97:J97)</f>
        <v>0</v>
      </c>
      <c r="L97" s="380" t="n">
        <v>16973411</v>
      </c>
      <c r="P97" s="223" t="n">
        <f aca="false">K97/$K$20</f>
        <v>0</v>
      </c>
      <c r="Q97" s="239" t="n">
        <f aca="false">RANK(P97,$P$24:$P$163)</f>
        <v>30</v>
      </c>
      <c r="R97" s="225" t="n">
        <f aca="false">L97/$L$20</f>
        <v>0.000269802345123967</v>
      </c>
      <c r="S97" s="224" t="n">
        <f aca="false">RANK(R97,$R$24:$R$163)</f>
        <v>43</v>
      </c>
      <c r="U97" s="226" t="n">
        <f aca="false">VLOOKUP(D97,DVactu!$A$2:$D$198,4,0)</f>
        <v>12.652295607854</v>
      </c>
      <c r="V97" s="202" t="n">
        <f aca="false">IF(ISERROR(E97/$U97),0,E97/$U97)</f>
        <v>0</v>
      </c>
      <c r="W97" s="202" t="n">
        <f aca="false">IF(ISERROR(F97/$U97),0,F97/$U97)</f>
        <v>0</v>
      </c>
      <c r="X97" s="202" t="n">
        <f aca="false">IF(ISERROR(G97/$U97),0,G97/$U97)</f>
        <v>0</v>
      </c>
      <c r="Y97" s="202" t="n">
        <f aca="false">IF(ISERROR(H97/$U97),0,H97/$U97)</f>
        <v>0</v>
      </c>
      <c r="Z97" s="202" t="n">
        <f aca="false">IF(ISERROR(I97/$U97),0,I97/$U97)</f>
        <v>0</v>
      </c>
      <c r="AA97" s="202" t="n">
        <f aca="false">IF(ISERROR(J97/$U97),0,J97/$U97)</f>
        <v>0</v>
      </c>
      <c r="AB97" s="202" t="n">
        <f aca="false">SUM(V97:AA97)</f>
        <v>0</v>
      </c>
      <c r="AC97" s="199" t="n">
        <f aca="false">IF(ISERROR(L97/$U97),0,L97/$U97)</f>
        <v>1341528.17212583</v>
      </c>
    </row>
    <row r="98" customFormat="false" ht="19.4" hidden="false" customHeight="false" outlineLevel="0" collapsed="false">
      <c r="A98" s="195" t="s">
        <v>216</v>
      </c>
      <c r="B98" s="116" t="s">
        <v>142</v>
      </c>
      <c r="C98" s="196" t="s">
        <v>358</v>
      </c>
      <c r="D98" s="222" t="s">
        <v>359</v>
      </c>
      <c r="E98" s="198" t="n">
        <v>169931.25</v>
      </c>
      <c r="F98" s="198" t="n">
        <v>0</v>
      </c>
      <c r="G98" s="198" t="n">
        <v>1378892</v>
      </c>
      <c r="H98" s="198" t="n">
        <v>23756115</v>
      </c>
      <c r="I98" s="198" t="n">
        <v>3044803.2</v>
      </c>
      <c r="J98" s="198" t="n">
        <v>710124</v>
      </c>
      <c r="K98" s="199" t="n">
        <f aca="false">SUM(E98:J98)</f>
        <v>29059865.45</v>
      </c>
      <c r="L98" s="380" t="n">
        <v>187622955</v>
      </c>
      <c r="P98" s="223" t="n">
        <f aca="false">K98/$K$20</f>
        <v>0.0184599743132208</v>
      </c>
      <c r="Q98" s="239" t="n">
        <f aca="false">RANK(P98,$P$24:$P$163)</f>
        <v>10</v>
      </c>
      <c r="R98" s="225" t="n">
        <f aca="false">L98/$L$20</f>
        <v>0.00298237715790236</v>
      </c>
      <c r="S98" s="224" t="n">
        <f aca="false">RANK(R98,$R$24:$R$163)</f>
        <v>23</v>
      </c>
      <c r="U98" s="226" t="n">
        <f aca="false">VLOOKUP(D98,DVactu!$A$2:$D$198,4,0)</f>
        <v>12.652295607854</v>
      </c>
      <c r="V98" s="202" t="n">
        <f aca="false">IF(ISERROR(E98/$U98),0,E98/$U98)</f>
        <v>13430.8630834166</v>
      </c>
      <c r="W98" s="202" t="n">
        <f aca="false">IF(ISERROR(F98/$U98),0,F98/$U98)</f>
        <v>0</v>
      </c>
      <c r="X98" s="202" t="n">
        <f aca="false">IF(ISERROR(G98/$U98),0,G98/$U98)</f>
        <v>108983.542808156</v>
      </c>
      <c r="Y98" s="202" t="n">
        <f aca="false">IF(ISERROR(H98/$U98),0,H98/$U98)</f>
        <v>1877613.02267181</v>
      </c>
      <c r="Z98" s="202" t="n">
        <f aca="false">IF(ISERROR(I98/$U98),0,I98/$U98)</f>
        <v>240652.233742462</v>
      </c>
      <c r="AA98" s="202" t="n">
        <f aca="false">IF(ISERROR(J98/$U98),0,J98/$U98)</f>
        <v>56126.0993269226</v>
      </c>
      <c r="AB98" s="202" t="n">
        <f aca="false">SUM(V98:AA98)</f>
        <v>2296805.76163277</v>
      </c>
      <c r="AC98" s="199" t="n">
        <f aca="false">IF(ISERROR(L98/$U98),0,L98/$U98)</f>
        <v>14829163.08749</v>
      </c>
    </row>
    <row r="99" customFormat="false" ht="12.8" hidden="false" customHeight="false" outlineLevel="0" collapsed="false">
      <c r="A99" s="238" t="s">
        <v>216</v>
      </c>
      <c r="B99" s="238" t="s">
        <v>142</v>
      </c>
      <c r="C99" s="238" t="s">
        <v>360</v>
      </c>
      <c r="D99" s="228" t="s">
        <v>361</v>
      </c>
      <c r="E99" s="198" t="n">
        <v>337120</v>
      </c>
      <c r="F99" s="198" t="n">
        <v>0</v>
      </c>
      <c r="G99" s="198" t="n">
        <v>343640</v>
      </c>
      <c r="H99" s="198" t="n">
        <v>724200</v>
      </c>
      <c r="I99" s="198" t="n">
        <v>663700</v>
      </c>
      <c r="J99" s="198" t="n">
        <v>2717200</v>
      </c>
      <c r="K99" s="237" t="n">
        <f aca="false">SUM(E99:J99)</f>
        <v>4785860</v>
      </c>
      <c r="L99" s="339" t="n">
        <v>983945930</v>
      </c>
      <c r="M99" s="145" t="n">
        <f aca="false">K99*$O$15/1000</f>
        <v>26505.6879666667</v>
      </c>
      <c r="P99" s="234" t="n">
        <f aca="false">K99/$K$20</f>
        <v>0.00304016729942123</v>
      </c>
      <c r="Q99" s="235" t="n">
        <f aca="false">RANK(P99,$P$24:$P$163)</f>
        <v>14</v>
      </c>
      <c r="R99" s="225" t="n">
        <f aca="false">L99/$L$20</f>
        <v>0.0156403989386213</v>
      </c>
      <c r="S99" s="224" t="n">
        <f aca="false">RANK(R99,$R$24:$R$163)</f>
        <v>12</v>
      </c>
      <c r="U99" s="226" t="n">
        <f aca="false">VLOOKUP(D99,DVactu!$A$2:$D$198,4,0)</f>
        <v>12.652295607854</v>
      </c>
      <c r="V99" s="202" t="n">
        <f aca="false">IF(ISERROR(E99/$U99),0,E99/$U99)</f>
        <v>26644.9670833434</v>
      </c>
      <c r="W99" s="202" t="n">
        <f aca="false">IF(ISERROR(F99/$U99),0,F99/$U99)</f>
        <v>0</v>
      </c>
      <c r="X99" s="202" t="n">
        <f aca="false">IF(ISERROR(G99/$U99),0,G99/$U99)</f>
        <v>27160.2885872097</v>
      </c>
      <c r="Y99" s="202" t="n">
        <f aca="false">IF(ISERROR(H99/$U99),0,H99/$U99)</f>
        <v>57238.6247085824</v>
      </c>
      <c r="Z99" s="202" t="n">
        <f aca="false">IF(ISERROR(I99/$U99),0,I99/$U99)</f>
        <v>52456.8837601299</v>
      </c>
      <c r="AA99" s="202" t="n">
        <f aca="false">IF(ISERROR(J99/$U99),0,J99/$U99)</f>
        <v>214759.446365866</v>
      </c>
      <c r="AB99" s="340" t="n">
        <f aca="false">SUM(V99:AA99)</f>
        <v>378260.210505131</v>
      </c>
      <c r="AC99" s="199" t="n">
        <f aca="false">IF(ISERROR(L99/$U99),0,L99/$U99)</f>
        <v>77768174.2899849</v>
      </c>
    </row>
    <row r="100" customFormat="false" ht="12.8" hidden="false" customHeight="false" outlineLevel="0" collapsed="false">
      <c r="A100" s="195" t="s">
        <v>216</v>
      </c>
      <c r="B100" s="116" t="s">
        <v>142</v>
      </c>
      <c r="C100" s="196" t="s">
        <v>337</v>
      </c>
      <c r="D100" s="222" t="s">
        <v>362</v>
      </c>
      <c r="E100" s="198" t="n">
        <v>0</v>
      </c>
      <c r="F100" s="198" t="n">
        <v>0</v>
      </c>
      <c r="G100" s="198" t="n">
        <v>0</v>
      </c>
      <c r="H100" s="198" t="n">
        <v>0</v>
      </c>
      <c r="I100" s="198" t="n">
        <v>0</v>
      </c>
      <c r="J100" s="198" t="n">
        <v>0</v>
      </c>
      <c r="K100" s="199" t="n">
        <f aca="false">SUM(E100:J100)</f>
        <v>0</v>
      </c>
      <c r="L100" s="380" t="n">
        <v>13120000</v>
      </c>
      <c r="P100" s="223" t="n">
        <f aca="false">K100/$K$20</f>
        <v>0</v>
      </c>
      <c r="Q100" s="239" t="n">
        <f aca="false">RANK(P100,$P$24:$P$163)</f>
        <v>30</v>
      </c>
      <c r="R100" s="225" t="n">
        <f aca="false">L100/$L$20</f>
        <v>0.000208550112174062</v>
      </c>
      <c r="S100" s="224" t="n">
        <f aca="false">RANK(R100,$R$24:$R$163)</f>
        <v>45</v>
      </c>
      <c r="U100" s="226" t="e">
        <f aca="false">VLOOKUP(D100,DVactu!$A$2:$D$198,4,0)</f>
        <v>#N/A</v>
      </c>
      <c r="V100" s="202" t="n">
        <f aca="false">IF(ISERROR(E100/$U100),0,E100/$U100)</f>
        <v>0</v>
      </c>
      <c r="W100" s="202" t="n">
        <f aca="false">IF(ISERROR(F100/$U100),0,F100/$U100)</f>
        <v>0</v>
      </c>
      <c r="X100" s="202" t="n">
        <f aca="false">IF(ISERROR(G100/$U100),0,G100/$U100)</f>
        <v>0</v>
      </c>
      <c r="Y100" s="202" t="n">
        <f aca="false">IF(ISERROR(H100/$U100),0,H100/$U100)</f>
        <v>0</v>
      </c>
      <c r="Z100" s="202" t="n">
        <f aca="false">IF(ISERROR(I100/$U100),0,I100/$U100)</f>
        <v>0</v>
      </c>
      <c r="AA100" s="202" t="n">
        <f aca="false">IF(ISERROR(J100/$U100),0,J100/$U100)</f>
        <v>0</v>
      </c>
      <c r="AB100" s="202" t="n">
        <f aca="false">SUM(V100:AA100)</f>
        <v>0</v>
      </c>
      <c r="AC100" s="199" t="n">
        <f aca="false">IF(ISERROR(L100/$U100),0,L100/$U100)</f>
        <v>0</v>
      </c>
    </row>
    <row r="101" customFormat="false" ht="29.1" hidden="false" customHeight="false" outlineLevel="0" collapsed="false">
      <c r="A101" s="195" t="s">
        <v>216</v>
      </c>
      <c r="B101" s="116" t="s">
        <v>142</v>
      </c>
      <c r="C101" s="196" t="s">
        <v>363</v>
      </c>
      <c r="D101" s="222" t="s">
        <v>364</v>
      </c>
      <c r="E101" s="198" t="n">
        <v>0</v>
      </c>
      <c r="F101" s="198" t="n">
        <v>0</v>
      </c>
      <c r="G101" s="198" t="n">
        <v>0</v>
      </c>
      <c r="H101" s="198" t="n">
        <v>0</v>
      </c>
      <c r="I101" s="198" t="n">
        <v>0</v>
      </c>
      <c r="J101" s="198" t="n">
        <v>0</v>
      </c>
      <c r="K101" s="199" t="n">
        <f aca="false">SUM(E101:J101)</f>
        <v>0</v>
      </c>
      <c r="L101" s="380" t="n">
        <v>0</v>
      </c>
      <c r="P101" s="223" t="n">
        <f aca="false">K101/$K$20</f>
        <v>0</v>
      </c>
      <c r="Q101" s="239" t="n">
        <f aca="false">RANK(P101,$P$24:$P$163)</f>
        <v>30</v>
      </c>
      <c r="R101" s="225" t="n">
        <f aca="false">L101/$L$20</f>
        <v>0</v>
      </c>
      <c r="S101" s="224" t="n">
        <f aca="false">RANK(R101,$R$24:$R$163)</f>
        <v>95</v>
      </c>
      <c r="U101" s="226" t="e">
        <f aca="false">VLOOKUP(D101,DVactu!$A$2:$D$198,4,0)</f>
        <v>#N/A</v>
      </c>
      <c r="V101" s="202" t="n">
        <f aca="false">IF(ISERROR(E101/$U101),0,E101/$U101)</f>
        <v>0</v>
      </c>
      <c r="W101" s="202" t="n">
        <f aca="false">IF(ISERROR(F101/$U101),0,F101/$U101)</f>
        <v>0</v>
      </c>
      <c r="X101" s="202" t="n">
        <f aca="false">IF(ISERROR(G101/$U101),0,G101/$U101)</f>
        <v>0</v>
      </c>
      <c r="Y101" s="202" t="n">
        <f aca="false">IF(ISERROR(H101/$U101),0,H101/$U101)</f>
        <v>0</v>
      </c>
      <c r="Z101" s="202" t="n">
        <f aca="false">IF(ISERROR(I101/$U101),0,I101/$U101)</f>
        <v>0</v>
      </c>
      <c r="AA101" s="202" t="n">
        <f aca="false">IF(ISERROR(J101/$U101),0,J101/$U101)</f>
        <v>0</v>
      </c>
      <c r="AB101" s="202" t="n">
        <f aca="false">SUM(V101:AA101)</f>
        <v>0</v>
      </c>
      <c r="AC101" s="199" t="n">
        <f aca="false">IF(ISERROR(L101/$U101),0,L101/$U101)</f>
        <v>0</v>
      </c>
    </row>
    <row r="102" customFormat="false" ht="19.4" hidden="false" customHeight="false" outlineLevel="0" collapsed="false">
      <c r="A102" s="195" t="s">
        <v>216</v>
      </c>
      <c r="B102" s="116" t="s">
        <v>142</v>
      </c>
      <c r="C102" s="196" t="s">
        <v>365</v>
      </c>
      <c r="D102" s="222" t="s">
        <v>366</v>
      </c>
      <c r="E102" s="198" t="n">
        <v>0</v>
      </c>
      <c r="F102" s="198" t="n">
        <v>0</v>
      </c>
      <c r="G102" s="198" t="n">
        <v>0</v>
      </c>
      <c r="H102" s="198" t="n">
        <v>0</v>
      </c>
      <c r="I102" s="198" t="n">
        <v>22674600</v>
      </c>
      <c r="J102" s="198" t="n">
        <v>0</v>
      </c>
      <c r="K102" s="199" t="n">
        <f aca="false">SUM(E102:J102)</f>
        <v>22674600</v>
      </c>
      <c r="L102" s="380" t="n">
        <v>3913965450</v>
      </c>
      <c r="P102" s="223" t="n">
        <f aca="false">K102/$K$20</f>
        <v>0.0144038015001393</v>
      </c>
      <c r="Q102" s="239" t="n">
        <f aca="false">RANK(P102,$P$24:$P$163)</f>
        <v>11</v>
      </c>
      <c r="R102" s="225" t="n">
        <f aca="false">L102/$L$20</f>
        <v>0.0622147815276602</v>
      </c>
      <c r="S102" s="235" t="n">
        <f aca="false">RANK(R102,$R$24:$R$163)</f>
        <v>5</v>
      </c>
      <c r="U102" s="226" t="n">
        <f aca="false">VLOOKUP(D102,DVactu!$A$2:$D$198,4,0)</f>
        <v>14.1339393987664</v>
      </c>
      <c r="V102" s="202" t="n">
        <f aca="false">IF(ISERROR(E102/$U102),0,E102/$U102)</f>
        <v>0</v>
      </c>
      <c r="W102" s="202" t="n">
        <f aca="false">IF(ISERROR(F102/$U102),0,F102/$U102)</f>
        <v>0</v>
      </c>
      <c r="X102" s="202" t="n">
        <f aca="false">IF(ISERROR(G102/$U102),0,G102/$U102)</f>
        <v>0</v>
      </c>
      <c r="Y102" s="202" t="n">
        <f aca="false">IF(ISERROR(H102/$U102),0,H102/$U102)</f>
        <v>0</v>
      </c>
      <c r="Z102" s="202" t="n">
        <f aca="false">IF(ISERROR(I102/$U102),0,I102/$U102)</f>
        <v>1604266.11153993</v>
      </c>
      <c r="AA102" s="202" t="n">
        <f aca="false">IF(ISERROR(J102/$U102),0,J102/$U102)</f>
        <v>0</v>
      </c>
      <c r="AB102" s="202" t="n">
        <f aca="false">SUM(V102:AA102)</f>
        <v>1604266.11153993</v>
      </c>
      <c r="AC102" s="199" t="n">
        <f aca="false">IF(ISERROR(L102/$U102),0,L102/$U102)</f>
        <v>276919642.823826</v>
      </c>
    </row>
    <row r="103" customFormat="false" ht="12.8" hidden="false" customHeight="false" outlineLevel="0" collapsed="false">
      <c r="A103" s="195" t="s">
        <v>216</v>
      </c>
      <c r="B103" s="116" t="s">
        <v>142</v>
      </c>
      <c r="C103" s="196" t="s">
        <v>367</v>
      </c>
      <c r="D103" s="222" t="s">
        <v>368</v>
      </c>
      <c r="E103" s="198" t="n">
        <v>0</v>
      </c>
      <c r="F103" s="198" t="n">
        <v>0</v>
      </c>
      <c r="G103" s="198" t="n">
        <v>0</v>
      </c>
      <c r="H103" s="198" t="n">
        <v>0</v>
      </c>
      <c r="I103" s="198" t="n">
        <v>0</v>
      </c>
      <c r="J103" s="198" t="n">
        <v>0</v>
      </c>
      <c r="K103" s="199" t="n">
        <f aca="false">SUM(E103:J103)</f>
        <v>0</v>
      </c>
      <c r="L103" s="380" t="n">
        <v>4187226</v>
      </c>
      <c r="P103" s="223" t="n">
        <f aca="false">K103/$K$20</f>
        <v>0</v>
      </c>
      <c r="Q103" s="239" t="n">
        <f aca="false">RANK(P103,$P$24:$P$163)</f>
        <v>30</v>
      </c>
      <c r="R103" s="225" t="n">
        <f aca="false">L103/$L$20</f>
        <v>6.65584185974198E-005</v>
      </c>
      <c r="S103" s="224" t="n">
        <f aca="false">RANK(R103,$R$24:$R$163)</f>
        <v>60</v>
      </c>
      <c r="U103" s="226" t="n">
        <f aca="false">VLOOKUP(D103,DVactu!$A$2:$D$198,4,0)</f>
        <v>14.1339393987664</v>
      </c>
      <c r="V103" s="202" t="n">
        <f aca="false">IF(ISERROR(E103/$U103),0,E103/$U103)</f>
        <v>0</v>
      </c>
      <c r="W103" s="202" t="n">
        <f aca="false">IF(ISERROR(F103/$U103),0,F103/$U103)</f>
        <v>0</v>
      </c>
      <c r="X103" s="202" t="n">
        <f aca="false">IF(ISERROR(G103/$U103),0,G103/$U103)</f>
        <v>0</v>
      </c>
      <c r="Y103" s="202" t="n">
        <f aca="false">IF(ISERROR(H103/$U103),0,H103/$U103)</f>
        <v>0</v>
      </c>
      <c r="Z103" s="202" t="n">
        <f aca="false">IF(ISERROR(I103/$U103),0,I103/$U103)</f>
        <v>0</v>
      </c>
      <c r="AA103" s="202" t="n">
        <f aca="false">IF(ISERROR(J103/$U103),0,J103/$U103)</f>
        <v>0</v>
      </c>
      <c r="AB103" s="202" t="n">
        <f aca="false">SUM(V103:AA103)</f>
        <v>0</v>
      </c>
      <c r="AC103" s="199" t="n">
        <f aca="false">IF(ISERROR(L103/$U103),0,L103/$U103)</f>
        <v>296253.286636099</v>
      </c>
    </row>
    <row r="104" customFormat="false" ht="19.4" hidden="false" customHeight="false" outlineLevel="0" collapsed="false">
      <c r="A104" s="195" t="s">
        <v>216</v>
      </c>
      <c r="B104" s="116" t="s">
        <v>142</v>
      </c>
      <c r="C104" s="196" t="s">
        <v>369</v>
      </c>
      <c r="D104" s="222" t="s">
        <v>370</v>
      </c>
      <c r="E104" s="198" t="n">
        <v>0</v>
      </c>
      <c r="F104" s="198" t="n">
        <v>0</v>
      </c>
      <c r="G104" s="198" t="n">
        <v>0</v>
      </c>
      <c r="H104" s="198" t="n">
        <v>0</v>
      </c>
      <c r="I104" s="198" t="n">
        <v>0</v>
      </c>
      <c r="J104" s="198" t="n">
        <v>0</v>
      </c>
      <c r="K104" s="199" t="n">
        <f aca="false">SUM(E104:J104)</f>
        <v>0</v>
      </c>
      <c r="L104" s="380" t="n">
        <v>74889073</v>
      </c>
      <c r="P104" s="223" t="n">
        <f aca="false">K104/$K$20</f>
        <v>0</v>
      </c>
      <c r="Q104" s="239" t="n">
        <f aca="false">RANK(P104,$P$24:$P$163)</f>
        <v>30</v>
      </c>
      <c r="R104" s="225" t="n">
        <f aca="false">L104/$L$20</f>
        <v>0.00119040583649097</v>
      </c>
      <c r="S104" s="224" t="n">
        <f aca="false">RANK(R104,$R$24:$R$163)</f>
        <v>27</v>
      </c>
      <c r="U104" s="226" t="n">
        <f aca="false">VLOOKUP(D104,DVactu!$A$2:$D$198,4,0)</f>
        <v>17.9837146326911</v>
      </c>
      <c r="V104" s="202" t="n">
        <f aca="false">IF(ISERROR(E104/$U104),0,E104/$U104)</f>
        <v>0</v>
      </c>
      <c r="W104" s="202" t="n">
        <f aca="false">IF(ISERROR(F104/$U104),0,F104/$U104)</f>
        <v>0</v>
      </c>
      <c r="X104" s="202" t="n">
        <f aca="false">IF(ISERROR(G104/$U104),0,G104/$U104)</f>
        <v>0</v>
      </c>
      <c r="Y104" s="202" t="n">
        <f aca="false">IF(ISERROR(H104/$U104),0,H104/$U104)</f>
        <v>0</v>
      </c>
      <c r="Z104" s="202" t="n">
        <f aca="false">IF(ISERROR(I104/$U104),0,I104/$U104)</f>
        <v>0</v>
      </c>
      <c r="AA104" s="202" t="n">
        <f aca="false">IF(ISERROR(J104/$U104),0,J104/$U104)</f>
        <v>0</v>
      </c>
      <c r="AB104" s="202" t="n">
        <f aca="false">SUM(V104:AA104)</f>
        <v>0</v>
      </c>
      <c r="AC104" s="199" t="n">
        <f aca="false">IF(ISERROR(L104/$U104),0,L104/$U104)</f>
        <v>4164271.64963268</v>
      </c>
    </row>
    <row r="105" customFormat="false" ht="19.4" hidden="false" customHeight="false" outlineLevel="0" collapsed="false">
      <c r="A105" s="195" t="s">
        <v>216</v>
      </c>
      <c r="B105" s="116" t="s">
        <v>142</v>
      </c>
      <c r="C105" s="196" t="s">
        <v>371</v>
      </c>
      <c r="D105" s="222" t="s">
        <v>372</v>
      </c>
      <c r="E105" s="198" t="n">
        <v>0</v>
      </c>
      <c r="F105" s="198" t="n">
        <v>0</v>
      </c>
      <c r="G105" s="198" t="n">
        <v>0</v>
      </c>
      <c r="H105" s="198" t="n">
        <v>148500</v>
      </c>
      <c r="I105" s="198" t="n">
        <v>0</v>
      </c>
      <c r="J105" s="198" t="n">
        <v>0</v>
      </c>
      <c r="K105" s="199" t="n">
        <f aca="false">SUM(E105:J105)</f>
        <v>148500</v>
      </c>
      <c r="L105" s="380" t="n">
        <v>2738862</v>
      </c>
      <c r="P105" s="223" t="n">
        <f aca="false">K105/$K$20</f>
        <v>9.4333065314082E-005</v>
      </c>
      <c r="Q105" s="239" t="n">
        <f aca="false">RANK(P105,$P$24:$P$163)</f>
        <v>25</v>
      </c>
      <c r="R105" s="225" t="n">
        <f aca="false">L105/$L$20</f>
        <v>4.35358214427801E-005</v>
      </c>
      <c r="S105" s="224" t="n">
        <f aca="false">RANK(R105,$R$24:$R$163)</f>
        <v>67</v>
      </c>
      <c r="U105" s="226" t="n">
        <f aca="false">VLOOKUP(D105,DVactu!$A$2:$D$198,4,0)</f>
        <v>10.3850737604984</v>
      </c>
      <c r="V105" s="202" t="n">
        <f aca="false">IF(ISERROR(E105/$U105),0,E105/$U105)</f>
        <v>0</v>
      </c>
      <c r="W105" s="202" t="n">
        <f aca="false">IF(ISERROR(F105/$U105),0,F105/$U105)</f>
        <v>0</v>
      </c>
      <c r="X105" s="202" t="n">
        <f aca="false">IF(ISERROR(G105/$U105),0,G105/$U105)</f>
        <v>0</v>
      </c>
      <c r="Y105" s="202" t="n">
        <f aca="false">IF(ISERROR(H105/$U105),0,H105/$U105)</f>
        <v>14299.3688272921</v>
      </c>
      <c r="Z105" s="202" t="n">
        <f aca="false">IF(ISERROR(I105/$U105),0,I105/$U105)</f>
        <v>0</v>
      </c>
      <c r="AA105" s="202" t="n">
        <f aca="false">IF(ISERROR(J105/$U105),0,J105/$U105)</f>
        <v>0</v>
      </c>
      <c r="AB105" s="202" t="n">
        <f aca="false">SUM(V105:AA105)</f>
        <v>14299.3688272921</v>
      </c>
      <c r="AC105" s="199" t="n">
        <f aca="false">IF(ISERROR(L105/$U105),0,L105/$U105)</f>
        <v>263730.625623265</v>
      </c>
    </row>
    <row r="106" customFormat="false" ht="12.8" hidden="false" customHeight="false" outlineLevel="0" collapsed="false">
      <c r="A106" s="195" t="s">
        <v>216</v>
      </c>
      <c r="B106" s="116" t="s">
        <v>142</v>
      </c>
      <c r="C106" s="196" t="s">
        <v>373</v>
      </c>
      <c r="D106" s="222" t="s">
        <v>374</v>
      </c>
      <c r="E106" s="198" t="n">
        <v>0</v>
      </c>
      <c r="F106" s="198" t="n">
        <v>0</v>
      </c>
      <c r="G106" s="198" t="n">
        <v>0</v>
      </c>
      <c r="H106" s="198" t="n">
        <v>0</v>
      </c>
      <c r="I106" s="198" t="n">
        <v>0</v>
      </c>
      <c r="J106" s="198" t="n">
        <v>0</v>
      </c>
      <c r="K106" s="199" t="n">
        <f aca="false">SUM(E106:J106)</f>
        <v>0</v>
      </c>
      <c r="L106" s="380" t="n">
        <v>1532491</v>
      </c>
      <c r="P106" s="223" t="n">
        <f aca="false">K106/$K$20</f>
        <v>0</v>
      </c>
      <c r="Q106" s="239" t="n">
        <f aca="false">RANK(P106,$P$24:$P$163)</f>
        <v>30</v>
      </c>
      <c r="R106" s="225" t="n">
        <f aca="false">L106/$L$20</f>
        <v>2.43598452710168E-005</v>
      </c>
      <c r="S106" s="224" t="n">
        <f aca="false">RANK(R106,$R$24:$R$163)</f>
        <v>70</v>
      </c>
      <c r="U106" s="226" t="e">
        <f aca="false">VLOOKUP(D106,DVactu!$A$2:$D$198,4,0)</f>
        <v>#N/A</v>
      </c>
      <c r="V106" s="202" t="n">
        <f aca="false">IF(ISERROR(E106/$U106),0,E106/$U106)</f>
        <v>0</v>
      </c>
      <c r="W106" s="202" t="n">
        <f aca="false">IF(ISERROR(F106/$U106),0,F106/$U106)</f>
        <v>0</v>
      </c>
      <c r="X106" s="202" t="n">
        <f aca="false">IF(ISERROR(G106/$U106),0,G106/$U106)</f>
        <v>0</v>
      </c>
      <c r="Y106" s="202" t="n">
        <f aca="false">IF(ISERROR(H106/$U106),0,H106/$U106)</f>
        <v>0</v>
      </c>
      <c r="Z106" s="202" t="n">
        <f aca="false">IF(ISERROR(I106/$U106),0,I106/$U106)</f>
        <v>0</v>
      </c>
      <c r="AA106" s="202" t="n">
        <f aca="false">IF(ISERROR(J106/$U106),0,J106/$U106)</f>
        <v>0</v>
      </c>
      <c r="AB106" s="202" t="n">
        <f aca="false">SUM(V106:AA106)</f>
        <v>0</v>
      </c>
      <c r="AC106" s="199" t="n">
        <f aca="false">IF(ISERROR(L106/$U106),0,L106/$U106)</f>
        <v>0</v>
      </c>
    </row>
    <row r="107" customFormat="false" ht="29.1" hidden="false" customHeight="false" outlineLevel="0" collapsed="false">
      <c r="A107" s="195" t="s">
        <v>216</v>
      </c>
      <c r="B107" s="116" t="s">
        <v>142</v>
      </c>
      <c r="C107" s="196" t="s">
        <v>375</v>
      </c>
      <c r="D107" s="222" t="s">
        <v>376</v>
      </c>
      <c r="E107" s="198" t="n">
        <v>0</v>
      </c>
      <c r="F107" s="198" t="n">
        <v>0</v>
      </c>
      <c r="G107" s="198" t="n">
        <v>0</v>
      </c>
      <c r="H107" s="198" t="n">
        <v>0</v>
      </c>
      <c r="I107" s="198" t="n">
        <v>0</v>
      </c>
      <c r="J107" s="198" t="n">
        <v>0</v>
      </c>
      <c r="K107" s="199"/>
      <c r="L107" s="380" t="n">
        <v>0</v>
      </c>
      <c r="P107" s="223" t="n">
        <f aca="false">K107/$K$20</f>
        <v>0</v>
      </c>
      <c r="Q107" s="239" t="n">
        <f aca="false">RANK(P107,$P$24:$P$163)</f>
        <v>30</v>
      </c>
      <c r="R107" s="225" t="n">
        <f aca="false">L107/$L$20</f>
        <v>0</v>
      </c>
      <c r="S107" s="224" t="n">
        <f aca="false">RANK(R107,$R$24:$R$163)</f>
        <v>95</v>
      </c>
      <c r="U107" s="226" t="e">
        <f aca="false">VLOOKUP(D107,DVactu!$A$2:$D$198,4,0)</f>
        <v>#N/A</v>
      </c>
      <c r="V107" s="202" t="n">
        <f aca="false">IF(ISERROR(E107/$U107),0,E107/$U107)</f>
        <v>0</v>
      </c>
      <c r="W107" s="202" t="n">
        <f aca="false">IF(ISERROR(F107/$U107),0,F107/$U107)</f>
        <v>0</v>
      </c>
      <c r="X107" s="202" t="n">
        <f aca="false">IF(ISERROR(G107/$U107),0,G107/$U107)</f>
        <v>0</v>
      </c>
      <c r="Y107" s="202" t="n">
        <f aca="false">IF(ISERROR(H107/$U107),0,H107/$U107)</f>
        <v>0</v>
      </c>
      <c r="Z107" s="202" t="n">
        <f aca="false">IF(ISERROR(I107/$U107),0,I107/$U107)</f>
        <v>0</v>
      </c>
      <c r="AA107" s="202" t="n">
        <f aca="false">IF(ISERROR(J107/$U107),0,J107/$U107)</f>
        <v>0</v>
      </c>
      <c r="AB107" s="202"/>
      <c r="AC107" s="199" t="n">
        <f aca="false">IF(ISERROR(L107/$U107),0,L107/$U107)</f>
        <v>0</v>
      </c>
    </row>
    <row r="108" customFormat="false" ht="12.8" hidden="false" customHeight="false" outlineLevel="0" collapsed="false">
      <c r="A108" s="195" t="s">
        <v>216</v>
      </c>
      <c r="B108" s="116" t="s">
        <v>142</v>
      </c>
      <c r="C108" s="196" t="s">
        <v>377</v>
      </c>
      <c r="D108" s="222" t="s">
        <v>378</v>
      </c>
      <c r="E108" s="198" t="n">
        <v>0</v>
      </c>
      <c r="F108" s="198" t="n">
        <v>0</v>
      </c>
      <c r="G108" s="198" t="n">
        <v>0</v>
      </c>
      <c r="H108" s="198" t="n">
        <v>0</v>
      </c>
      <c r="I108" s="198" t="n">
        <v>0</v>
      </c>
      <c r="J108" s="198" t="n">
        <v>0</v>
      </c>
      <c r="K108" s="199" t="n">
        <f aca="false">SUM(E108:J108)</f>
        <v>0</v>
      </c>
      <c r="L108" s="380" t="n">
        <v>29110000</v>
      </c>
      <c r="P108" s="223" t="n">
        <f aca="false">K108/$K$20</f>
        <v>0</v>
      </c>
      <c r="Q108" s="239" t="n">
        <f aca="false">RANK(P108,$P$24:$P$163)</f>
        <v>30</v>
      </c>
      <c r="R108" s="225" t="n">
        <f aca="false">L108/$L$20</f>
        <v>0.000462720561386199</v>
      </c>
      <c r="S108" s="224" t="n">
        <f aca="false">RANK(R108,$R$24:$R$163)</f>
        <v>38</v>
      </c>
      <c r="U108" s="226" t="n">
        <f aca="false">VLOOKUP(D108,DVactu!$A$2:$D$198,4,0)</f>
        <v>7.7327448749504</v>
      </c>
      <c r="V108" s="202" t="n">
        <f aca="false">IF(ISERROR(E108/$U108),0,E108/$U108)</f>
        <v>0</v>
      </c>
      <c r="W108" s="202" t="n">
        <f aca="false">IF(ISERROR(F108/$U108),0,F108/$U108)</f>
        <v>0</v>
      </c>
      <c r="X108" s="202" t="n">
        <f aca="false">IF(ISERROR(G108/$U108),0,G108/$U108)</f>
        <v>0</v>
      </c>
      <c r="Y108" s="202" t="n">
        <f aca="false">IF(ISERROR(H108/$U108),0,H108/$U108)</f>
        <v>0</v>
      </c>
      <c r="Z108" s="202" t="n">
        <f aca="false">IF(ISERROR(I108/$U108),0,I108/$U108)</f>
        <v>0</v>
      </c>
      <c r="AA108" s="202" t="n">
        <f aca="false">IF(ISERROR(J108/$U108),0,J108/$U108)</f>
        <v>0</v>
      </c>
      <c r="AB108" s="202" t="n">
        <f aca="false">SUM(V108:AA108)</f>
        <v>0</v>
      </c>
      <c r="AC108" s="199" t="n">
        <f aca="false">IF(ISERROR(L108/$U108),0,L108/$U108)</f>
        <v>3764510.59368317</v>
      </c>
    </row>
    <row r="109" customFormat="false" ht="12.8" hidden="false" customHeight="false" outlineLevel="0" collapsed="false">
      <c r="A109" s="195" t="s">
        <v>216</v>
      </c>
      <c r="B109" s="116" t="s">
        <v>142</v>
      </c>
      <c r="C109" s="196" t="s">
        <v>379</v>
      </c>
      <c r="D109" s="222" t="s">
        <v>380</v>
      </c>
      <c r="E109" s="198" t="n">
        <v>0</v>
      </c>
      <c r="F109" s="198" t="n">
        <v>0</v>
      </c>
      <c r="G109" s="198" t="n">
        <v>0</v>
      </c>
      <c r="H109" s="198" t="n">
        <v>0</v>
      </c>
      <c r="I109" s="198" t="n">
        <v>0</v>
      </c>
      <c r="J109" s="198" t="n">
        <v>0</v>
      </c>
      <c r="K109" s="199" t="n">
        <f aca="false">SUM(E109:J109)</f>
        <v>0</v>
      </c>
      <c r="L109" s="380" t="n">
        <v>269600</v>
      </c>
      <c r="P109" s="223" t="n">
        <f aca="false">K109/$K$20</f>
        <v>0</v>
      </c>
      <c r="Q109" s="239" t="n">
        <f aca="false">RANK(P109,$P$24:$P$163)</f>
        <v>30</v>
      </c>
      <c r="R109" s="225" t="n">
        <f aca="false">L109/$L$20</f>
        <v>4.28545047577188E-006</v>
      </c>
      <c r="S109" s="224" t="n">
        <f aca="false">RANK(R109,$R$24:$R$163)</f>
        <v>82</v>
      </c>
      <c r="U109" s="226" t="n">
        <f aca="false">VLOOKUP(D109,DVactu!$A$2:$D$198,4,0)</f>
        <v>14.1339393987664</v>
      </c>
      <c r="V109" s="202" t="n">
        <f aca="false">IF(ISERROR(E109/$U109),0,E109/$U109)</f>
        <v>0</v>
      </c>
      <c r="W109" s="202" t="n">
        <f aca="false">IF(ISERROR(F109/$U109),0,F109/$U109)</f>
        <v>0</v>
      </c>
      <c r="X109" s="202" t="n">
        <f aca="false">IF(ISERROR(G109/$U109),0,G109/$U109)</f>
        <v>0</v>
      </c>
      <c r="Y109" s="202" t="n">
        <f aca="false">IF(ISERROR(H109/$U109),0,H109/$U109)</f>
        <v>0</v>
      </c>
      <c r="Z109" s="202" t="n">
        <f aca="false">IF(ISERROR(I109/$U109),0,I109/$U109)</f>
        <v>0</v>
      </c>
      <c r="AA109" s="202" t="n">
        <f aca="false">IF(ISERROR(J109/$U109),0,J109/$U109)</f>
        <v>0</v>
      </c>
      <c r="AB109" s="202" t="n">
        <f aca="false">SUM(V109:AA109)</f>
        <v>0</v>
      </c>
      <c r="AC109" s="199" t="n">
        <f aca="false">IF(ISERROR(L109/$U109),0,L109/$U109)</f>
        <v>19074.6537390369</v>
      </c>
    </row>
    <row r="110" customFormat="false" ht="19.4" hidden="false" customHeight="false" outlineLevel="0" collapsed="false">
      <c r="A110" s="195" t="s">
        <v>216</v>
      </c>
      <c r="B110" s="116" t="s">
        <v>142</v>
      </c>
      <c r="C110" s="196" t="s">
        <v>381</v>
      </c>
      <c r="D110" s="222" t="s">
        <v>382</v>
      </c>
      <c r="E110" s="198" t="n">
        <v>0</v>
      </c>
      <c r="F110" s="198" t="n">
        <v>0</v>
      </c>
      <c r="G110" s="198" t="n">
        <v>0</v>
      </c>
      <c r="H110" s="198" t="n">
        <v>0</v>
      </c>
      <c r="I110" s="198" t="n">
        <v>0</v>
      </c>
      <c r="J110" s="198" t="n">
        <v>0</v>
      </c>
      <c r="K110" s="199" t="n">
        <f aca="false">SUM(E110:J110)</f>
        <v>0</v>
      </c>
      <c r="L110" s="380" t="n">
        <v>128336746</v>
      </c>
      <c r="P110" s="223" t="n">
        <f aca="false">K110/$K$20</f>
        <v>0</v>
      </c>
      <c r="Q110" s="239" t="n">
        <f aca="false">RANK(P110,$P$24:$P$163)</f>
        <v>30</v>
      </c>
      <c r="R110" s="225" t="n">
        <f aca="false">L110/$L$20</f>
        <v>0.00203998801633796</v>
      </c>
      <c r="S110" s="224" t="n">
        <f aca="false">RANK(R110,$R$24:$R$163)</f>
        <v>26</v>
      </c>
      <c r="U110" s="226" t="n">
        <f aca="false">VLOOKUP(D110,DVactu!$A$2:$D$198,4,0)</f>
        <v>17.9837146326911</v>
      </c>
      <c r="V110" s="202" t="n">
        <f aca="false">IF(ISERROR(E110/$U110),0,E110/$U110)</f>
        <v>0</v>
      </c>
      <c r="W110" s="202" t="n">
        <f aca="false">IF(ISERROR(F110/$U110),0,F110/$U110)</f>
        <v>0</v>
      </c>
      <c r="X110" s="202" t="n">
        <f aca="false">IF(ISERROR(G110/$U110),0,G110/$U110)</f>
        <v>0</v>
      </c>
      <c r="Y110" s="202" t="n">
        <f aca="false">IF(ISERROR(H110/$U110),0,H110/$U110)</f>
        <v>0</v>
      </c>
      <c r="Z110" s="202" t="n">
        <f aca="false">IF(ISERROR(I110/$U110),0,I110/$U110)</f>
        <v>0</v>
      </c>
      <c r="AA110" s="202" t="n">
        <f aca="false">IF(ISERROR(J110/$U110),0,J110/$U110)</f>
        <v>0</v>
      </c>
      <c r="AB110" s="202" t="n">
        <f aca="false">SUM(V110:AA110)</f>
        <v>0</v>
      </c>
      <c r="AC110" s="199" t="n">
        <f aca="false">IF(ISERROR(L110/$U110),0,L110/$U110)</f>
        <v>7136275.71506875</v>
      </c>
    </row>
    <row r="111" customFormat="false" ht="12.8" hidden="false" customHeight="false" outlineLevel="0" collapsed="false">
      <c r="A111" s="195" t="s">
        <v>216</v>
      </c>
      <c r="B111" s="116" t="s">
        <v>142</v>
      </c>
      <c r="C111" s="196" t="s">
        <v>383</v>
      </c>
      <c r="D111" s="222" t="s">
        <v>384</v>
      </c>
      <c r="E111" s="198" t="n">
        <v>15600</v>
      </c>
      <c r="F111" s="198" t="n">
        <v>0</v>
      </c>
      <c r="G111" s="198" t="n">
        <v>21100</v>
      </c>
      <c r="H111" s="198" t="n">
        <v>31200</v>
      </c>
      <c r="I111" s="198" t="n">
        <v>31200</v>
      </c>
      <c r="J111" s="198" t="n">
        <v>2673332</v>
      </c>
      <c r="K111" s="199" t="n">
        <f aca="false">SUM(E111:J111)</f>
        <v>2772432</v>
      </c>
      <c r="L111" s="380" t="n">
        <v>225592243</v>
      </c>
      <c r="P111" s="223" t="n">
        <f aca="false">K111/$K$20</f>
        <v>0.0017611583093256</v>
      </c>
      <c r="Q111" s="239" t="n">
        <f aca="false">RANK(P111,$P$24:$P$163)</f>
        <v>17</v>
      </c>
      <c r="R111" s="225" t="n">
        <f aca="false">L111/$L$20</f>
        <v>0.00358592130969879</v>
      </c>
      <c r="S111" s="224" t="n">
        <f aca="false">RANK(R111,$R$24:$R$163)</f>
        <v>19</v>
      </c>
      <c r="U111" s="226" t="n">
        <f aca="false">VLOOKUP(D111,DVactu!$A$2:$D$198,4,0)</f>
        <v>12.652295607854</v>
      </c>
      <c r="V111" s="202" t="n">
        <f aca="false">IF(ISERROR(E111/$U111),0,E111/$U111)</f>
        <v>1232.97783133649</v>
      </c>
      <c r="W111" s="202" t="n">
        <f aca="false">IF(ISERROR(F111/$U111),0,F111/$U111)</f>
        <v>0</v>
      </c>
      <c r="X111" s="202" t="n">
        <f aca="false">IF(ISERROR(G111/$U111),0,G111/$U111)</f>
        <v>1667.68155392307</v>
      </c>
      <c r="Y111" s="202" t="n">
        <f aca="false">IF(ISERROR(H111/$U111),0,H111/$U111)</f>
        <v>2465.95566267298</v>
      </c>
      <c r="Z111" s="202" t="n">
        <f aca="false">IF(ISERROR(I111/$U111),0,I111/$U111)</f>
        <v>2465.95566267298</v>
      </c>
      <c r="AA111" s="202" t="n">
        <f aca="false">IF(ISERROR(J111/$U111),0,J111/$U111)</f>
        <v>211292.249474515</v>
      </c>
      <c r="AB111" s="202" t="n">
        <f aca="false">SUM(V111:AA111)</f>
        <v>219124.820185121</v>
      </c>
      <c r="AC111" s="199" t="n">
        <f aca="false">IF(ISERROR(L111/$U111),0,L111/$U111)</f>
        <v>17830143.239774</v>
      </c>
    </row>
    <row r="112" customFormat="false" ht="12.8" hidden="false" customHeight="false" outlineLevel="0" collapsed="false">
      <c r="A112" s="195" t="s">
        <v>216</v>
      </c>
      <c r="B112" s="116" t="s">
        <v>142</v>
      </c>
      <c r="C112" s="196" t="s">
        <v>385</v>
      </c>
      <c r="D112" s="222" t="s">
        <v>386</v>
      </c>
      <c r="E112" s="198" t="n">
        <v>0</v>
      </c>
      <c r="F112" s="198" t="n">
        <v>0</v>
      </c>
      <c r="G112" s="198" t="n">
        <v>0</v>
      </c>
      <c r="H112" s="198" t="n">
        <v>0</v>
      </c>
      <c r="I112" s="198" t="n">
        <v>0</v>
      </c>
      <c r="J112" s="198" t="n">
        <v>0</v>
      </c>
      <c r="K112" s="199" t="n">
        <f aca="false">SUM(E112:J112)</f>
        <v>0</v>
      </c>
      <c r="L112" s="380" t="n">
        <v>569500</v>
      </c>
      <c r="P112" s="223" t="n">
        <f aca="false">K112/$K$20</f>
        <v>0</v>
      </c>
      <c r="Q112" s="239" t="n">
        <f aca="false">RANK(P112,$P$24:$P$163)</f>
        <v>30</v>
      </c>
      <c r="R112" s="225" t="n">
        <f aca="false">L112/$L$20</f>
        <v>9.05253726243355E-006</v>
      </c>
      <c r="S112" s="224" t="n">
        <f aca="false">RANK(R112,$R$24:$R$163)</f>
        <v>77</v>
      </c>
      <c r="U112" s="226" t="e">
        <f aca="false">VLOOKUP(D112,DVactu!$A$2:$D$198,4,0)</f>
        <v>#N/A</v>
      </c>
      <c r="V112" s="202" t="n">
        <f aca="false">IF(ISERROR(E112/$U112),0,E112/$U112)</f>
        <v>0</v>
      </c>
      <c r="W112" s="202" t="n">
        <f aca="false">IF(ISERROR(F112/$U112),0,F112/$U112)</f>
        <v>0</v>
      </c>
      <c r="X112" s="202" t="n">
        <f aca="false">IF(ISERROR(G112/$U112),0,G112/$U112)</f>
        <v>0</v>
      </c>
      <c r="Y112" s="202" t="n">
        <f aca="false">IF(ISERROR(H112/$U112),0,H112/$U112)</f>
        <v>0</v>
      </c>
      <c r="Z112" s="202" t="n">
        <f aca="false">IF(ISERROR(I112/$U112),0,I112/$U112)</f>
        <v>0</v>
      </c>
      <c r="AA112" s="202" t="n">
        <f aca="false">IF(ISERROR(J112/$U112),0,J112/$U112)</f>
        <v>0</v>
      </c>
      <c r="AB112" s="202" t="n">
        <f aca="false">SUM(V112:AA112)</f>
        <v>0</v>
      </c>
      <c r="AC112" s="199" t="n">
        <f aca="false">IF(ISERROR(L112/$U112),0,L112/$U112)</f>
        <v>0</v>
      </c>
    </row>
    <row r="113" customFormat="false" ht="19.4" hidden="false" customHeight="false" outlineLevel="0" collapsed="false">
      <c r="A113" s="195" t="s">
        <v>216</v>
      </c>
      <c r="B113" s="116" t="s">
        <v>142</v>
      </c>
      <c r="C113" s="196" t="s">
        <v>387</v>
      </c>
      <c r="D113" s="222" t="s">
        <v>388</v>
      </c>
      <c r="E113" s="198" t="n">
        <v>0</v>
      </c>
      <c r="F113" s="198" t="n">
        <v>0</v>
      </c>
      <c r="G113" s="198" t="n">
        <v>0</v>
      </c>
      <c r="H113" s="198" t="n">
        <v>0</v>
      </c>
      <c r="I113" s="198" t="n">
        <v>0</v>
      </c>
      <c r="J113" s="198" t="n">
        <v>0</v>
      </c>
      <c r="K113" s="199" t="n">
        <f aca="false">SUM(E113:J113)</f>
        <v>0</v>
      </c>
      <c r="L113" s="380" t="n">
        <v>3948000</v>
      </c>
      <c r="P113" s="223" t="n">
        <f aca="false">K113/$K$20</f>
        <v>0</v>
      </c>
      <c r="Q113" s="239" t="n">
        <f aca="false">RANK(P113,$P$24:$P$163)</f>
        <v>30</v>
      </c>
      <c r="R113" s="225" t="n">
        <f aca="false">L113/$L$20</f>
        <v>6.27557807060362E-005</v>
      </c>
      <c r="S113" s="224" t="n">
        <f aca="false">RANK(R113,$R$24:$R$163)</f>
        <v>61</v>
      </c>
      <c r="U113" s="226" t="n">
        <f aca="false">VLOOKUP(D113,DVactu!$A$2:$D$198,4,0)</f>
        <v>15.0291599470843</v>
      </c>
      <c r="V113" s="202" t="n">
        <f aca="false">IF(ISERROR(E113/$U113),0,E113/$U113)</f>
        <v>0</v>
      </c>
      <c r="W113" s="202" t="n">
        <f aca="false">IF(ISERROR(F113/$U113),0,F113/$U113)</f>
        <v>0</v>
      </c>
      <c r="X113" s="202" t="n">
        <f aca="false">IF(ISERROR(G113/$U113),0,G113/$U113)</f>
        <v>0</v>
      </c>
      <c r="Y113" s="202" t="n">
        <f aca="false">IF(ISERROR(H113/$U113),0,H113/$U113)</f>
        <v>0</v>
      </c>
      <c r="Z113" s="202" t="n">
        <f aca="false">IF(ISERROR(I113/$U113),0,I113/$U113)</f>
        <v>0</v>
      </c>
      <c r="AA113" s="202" t="n">
        <f aca="false">IF(ISERROR(J113/$U113),0,J113/$U113)</f>
        <v>0</v>
      </c>
      <c r="AB113" s="202" t="n">
        <f aca="false">SUM(V113:AA113)</f>
        <v>0</v>
      </c>
      <c r="AC113" s="199" t="n">
        <f aca="false">IF(ISERROR(L113/$U113),0,L113/$U113)</f>
        <v>262689.332863606</v>
      </c>
    </row>
    <row r="114" customFormat="false" ht="19.4" hidden="false" customHeight="false" outlineLevel="0" collapsed="false">
      <c r="A114" s="195" t="s">
        <v>216</v>
      </c>
      <c r="B114" s="116" t="s">
        <v>142</v>
      </c>
      <c r="C114" s="196" t="s">
        <v>389</v>
      </c>
      <c r="D114" s="222" t="s">
        <v>390</v>
      </c>
      <c r="E114" s="198" t="n">
        <v>0</v>
      </c>
      <c r="F114" s="198" t="n">
        <v>0</v>
      </c>
      <c r="G114" s="198" t="n">
        <v>971700</v>
      </c>
      <c r="H114" s="198" t="n">
        <v>0</v>
      </c>
      <c r="I114" s="198" t="n">
        <v>0</v>
      </c>
      <c r="J114" s="198" t="n">
        <v>0</v>
      </c>
      <c r="K114" s="199" t="n">
        <f aca="false">SUM(E114:J114)</f>
        <v>971700</v>
      </c>
      <c r="L114" s="380" t="n">
        <v>28996040</v>
      </c>
      <c r="P114" s="223" t="n">
        <f aca="false">K114/$K$20</f>
        <v>0.0006172622192976</v>
      </c>
      <c r="Q114" s="239" t="n">
        <f aca="false">RANK(P114,$P$24:$P$163)</f>
        <v>21</v>
      </c>
      <c r="R114" s="225" t="n">
        <f aca="false">L114/$L$20</f>
        <v>0.000460909100198444</v>
      </c>
      <c r="S114" s="224" t="n">
        <f aca="false">RANK(R114,$R$24:$R$163)</f>
        <v>39</v>
      </c>
      <c r="U114" s="226" t="n">
        <f aca="false">VLOOKUP(D114,DVactu!$A$2:$D$198,4,0)</f>
        <v>12.652295607854</v>
      </c>
      <c r="V114" s="202" t="n">
        <f aca="false">IF(ISERROR(E114/$U114),0,E114/$U114)</f>
        <v>0</v>
      </c>
      <c r="W114" s="202" t="n">
        <f aca="false">IF(ISERROR(F114/$U114),0,F114/$U114)</f>
        <v>0</v>
      </c>
      <c r="X114" s="202" t="n">
        <f aca="false">IF(ISERROR(G114/$U114),0,G114/$U114)</f>
        <v>76800.2922249786</v>
      </c>
      <c r="Y114" s="202" t="n">
        <f aca="false">IF(ISERROR(H114/$U114),0,H114/$U114)</f>
        <v>0</v>
      </c>
      <c r="Z114" s="202" t="n">
        <f aca="false">IF(ISERROR(I114/$U114),0,I114/$U114)</f>
        <v>0</v>
      </c>
      <c r="AA114" s="202" t="n">
        <f aca="false">IF(ISERROR(J114/$U114),0,J114/$U114)</f>
        <v>0</v>
      </c>
      <c r="AB114" s="202" t="n">
        <f aca="false">SUM(V114:AA114)</f>
        <v>76800.2922249786</v>
      </c>
      <c r="AC114" s="199" t="n">
        <f aca="false">IF(ISERROR(L114/$U114),0,L114/$U114)</f>
        <v>2291761.18695808</v>
      </c>
    </row>
    <row r="115" customFormat="false" ht="19.4" hidden="false" customHeight="false" outlineLevel="0" collapsed="false">
      <c r="A115" s="195" t="s">
        <v>216</v>
      </c>
      <c r="B115" s="116" t="s">
        <v>142</v>
      </c>
      <c r="C115" s="196" t="s">
        <v>391</v>
      </c>
      <c r="D115" s="222" t="s">
        <v>392</v>
      </c>
      <c r="E115" s="198" t="n">
        <v>0</v>
      </c>
      <c r="F115" s="198" t="n">
        <v>0</v>
      </c>
      <c r="G115" s="198" t="n">
        <v>670104</v>
      </c>
      <c r="H115" s="198" t="n">
        <v>4314600</v>
      </c>
      <c r="I115" s="198" t="n">
        <v>0</v>
      </c>
      <c r="J115" s="198" t="n">
        <v>280440</v>
      </c>
      <c r="K115" s="199" t="n">
        <f aca="false">SUM(E115:J115)</f>
        <v>5265144</v>
      </c>
      <c r="L115" s="380" t="n">
        <v>11107338</v>
      </c>
      <c r="P115" s="223" t="n">
        <f aca="false">K115/$K$20</f>
        <v>0.0033446274265323</v>
      </c>
      <c r="Q115" s="239" t="n">
        <f aca="false">RANK(P115,$P$24:$P$163)</f>
        <v>13</v>
      </c>
      <c r="R115" s="225" t="n">
        <f aca="false">L115/$L$20</f>
        <v>0.000176557666604818</v>
      </c>
      <c r="S115" s="224" t="n">
        <f aca="false">RANK(R115,$R$24:$R$163)</f>
        <v>48</v>
      </c>
      <c r="U115" s="226" t="n">
        <f aca="false">VLOOKUP(D115,DVactu!$A$2:$D$198,4,0)</f>
        <v>12.1183874321681</v>
      </c>
      <c r="V115" s="202" t="n">
        <f aca="false">IF(ISERROR(E115/$U115),0,E115/$U115)</f>
        <v>0</v>
      </c>
      <c r="W115" s="202" t="n">
        <f aca="false">IF(ISERROR(F115/$U115),0,F115/$U115)</f>
        <v>0</v>
      </c>
      <c r="X115" s="202" t="n">
        <f aca="false">IF(ISERROR(G115/$U115),0,G115/$U115)</f>
        <v>55296.4661140654</v>
      </c>
      <c r="Y115" s="202" t="n">
        <f aca="false">IF(ISERROR(H115/$U115),0,H115/$U115)</f>
        <v>356037.469849078</v>
      </c>
      <c r="Z115" s="202" t="n">
        <f aca="false">IF(ISERROR(I115/$U115),0,I115/$U115)</f>
        <v>0</v>
      </c>
      <c r="AA115" s="202" t="n">
        <f aca="false">IF(ISERROR(J115/$U115),0,J115/$U115)</f>
        <v>23141.6928671199</v>
      </c>
      <c r="AB115" s="202" t="n">
        <f aca="false">SUM(V115:AA115)</f>
        <v>434475.628830264</v>
      </c>
      <c r="AC115" s="199" t="n">
        <f aca="false">IF(ISERROR(L115/$U115),0,L115/$U115)</f>
        <v>916568.979344209</v>
      </c>
    </row>
    <row r="116" customFormat="false" ht="12.8" hidden="false" customHeight="false" outlineLevel="0" collapsed="false">
      <c r="A116" s="195" t="s">
        <v>216</v>
      </c>
      <c r="B116" s="116" t="s">
        <v>142</v>
      </c>
      <c r="C116" s="196" t="s">
        <v>393</v>
      </c>
      <c r="D116" s="222" t="s">
        <v>394</v>
      </c>
      <c r="E116" s="198" t="n">
        <v>0</v>
      </c>
      <c r="F116" s="198" t="n">
        <v>0</v>
      </c>
      <c r="G116" s="198" t="n">
        <v>0</v>
      </c>
      <c r="H116" s="198" t="n">
        <v>0</v>
      </c>
      <c r="I116" s="198" t="n">
        <v>0</v>
      </c>
      <c r="J116" s="198" t="n">
        <v>0</v>
      </c>
      <c r="K116" s="199" t="n">
        <f aca="false">SUM(E116:J116)</f>
        <v>0</v>
      </c>
      <c r="L116" s="380" t="n">
        <v>257070</v>
      </c>
      <c r="P116" s="223" t="n">
        <f aca="false">K116/$K$20</f>
        <v>0</v>
      </c>
      <c r="Q116" s="239" t="n">
        <f aca="false">RANK(P116,$P$24:$P$163)</f>
        <v>30</v>
      </c>
      <c r="R116" s="225" t="n">
        <f aca="false">L116/$L$20</f>
        <v>4.08627876041052E-006</v>
      </c>
      <c r="S116" s="224" t="n">
        <f aca="false">RANK(R116,$R$24:$R$163)</f>
        <v>84</v>
      </c>
      <c r="U116" s="226" t="n">
        <f aca="false">VLOOKUP(D116,DVactu!$A$2:$D$198,4,0)</f>
        <v>12.652295607854</v>
      </c>
      <c r="V116" s="202" t="n">
        <f aca="false">IF(ISERROR(E116/$U116),0,E116/$U116)</f>
        <v>0</v>
      </c>
      <c r="W116" s="202" t="n">
        <f aca="false">IF(ISERROR(F116/$U116),0,F116/$U116)</f>
        <v>0</v>
      </c>
      <c r="X116" s="202" t="n">
        <f aca="false">IF(ISERROR(G116/$U116),0,G116/$U116)</f>
        <v>0</v>
      </c>
      <c r="Y116" s="202" t="n">
        <f aca="false">IF(ISERROR(H116/$U116),0,H116/$U116)</f>
        <v>0</v>
      </c>
      <c r="Z116" s="202" t="n">
        <f aca="false">IF(ISERROR(I116/$U116),0,I116/$U116)</f>
        <v>0</v>
      </c>
      <c r="AA116" s="202" t="n">
        <f aca="false">IF(ISERROR(J116/$U116),0,J116/$U116)</f>
        <v>0</v>
      </c>
      <c r="AB116" s="202" t="n">
        <f aca="false">SUM(V116:AA116)</f>
        <v>0</v>
      </c>
      <c r="AC116" s="199" t="n">
        <f aca="false">IF(ISERROR(L116/$U116),0,L116/$U116)</f>
        <v>20318.0519936969</v>
      </c>
    </row>
    <row r="117" customFormat="false" ht="19.4" hidden="false" customHeight="false" outlineLevel="0" collapsed="false">
      <c r="A117" s="195" t="s">
        <v>216</v>
      </c>
      <c r="B117" s="116" t="s">
        <v>142</v>
      </c>
      <c r="C117" s="196" t="s">
        <v>395</v>
      </c>
      <c r="D117" s="222" t="s">
        <v>396</v>
      </c>
      <c r="E117" s="198" t="n">
        <v>0</v>
      </c>
      <c r="F117" s="198" t="n">
        <v>0</v>
      </c>
      <c r="G117" s="198" t="n">
        <v>0</v>
      </c>
      <c r="H117" s="198" t="n">
        <v>0</v>
      </c>
      <c r="I117" s="198" t="n">
        <v>0</v>
      </c>
      <c r="J117" s="198" t="n">
        <v>0</v>
      </c>
      <c r="K117" s="199" t="n">
        <f aca="false">SUM(E117:J117)</f>
        <v>0</v>
      </c>
      <c r="L117" s="380" t="n">
        <v>56350</v>
      </c>
      <c r="P117" s="223" t="n">
        <f aca="false">K117/$K$20</f>
        <v>0</v>
      </c>
      <c r="Q117" s="239" t="n">
        <f aca="false">RANK(P117,$P$24:$P$163)</f>
        <v>30</v>
      </c>
      <c r="R117" s="225" t="n">
        <f aca="false">L117/$L$20</f>
        <v>8.95716373552468E-007</v>
      </c>
      <c r="S117" s="224" t="n">
        <f aca="false">RANK(R117,$R$24:$R$163)</f>
        <v>91</v>
      </c>
      <c r="U117" s="226" t="e">
        <f aca="false">VLOOKUP(D117,DVactu!$A$2:$D$198,4,0)</f>
        <v>#N/A</v>
      </c>
      <c r="V117" s="202" t="n">
        <f aca="false">IF(ISERROR(E117/$U117),0,E117/$U117)</f>
        <v>0</v>
      </c>
      <c r="W117" s="202" t="n">
        <f aca="false">IF(ISERROR(F117/$U117),0,F117/$U117)</f>
        <v>0</v>
      </c>
      <c r="X117" s="202" t="n">
        <f aca="false">IF(ISERROR(G117/$U117),0,G117/$U117)</f>
        <v>0</v>
      </c>
      <c r="Y117" s="202" t="n">
        <f aca="false">IF(ISERROR(H117/$U117),0,H117/$U117)</f>
        <v>0</v>
      </c>
      <c r="Z117" s="202" t="n">
        <f aca="false">IF(ISERROR(I117/$U117),0,I117/$U117)</f>
        <v>0</v>
      </c>
      <c r="AA117" s="202" t="n">
        <f aca="false">IF(ISERROR(J117/$U117),0,J117/$U117)</f>
        <v>0</v>
      </c>
      <c r="AB117" s="202" t="n">
        <f aca="false">SUM(V117:AA117)</f>
        <v>0</v>
      </c>
      <c r="AC117" s="199" t="n">
        <f aca="false">IF(ISERROR(L117/$U117),0,L117/$U117)</f>
        <v>0</v>
      </c>
    </row>
    <row r="118" customFormat="false" ht="12.8" hidden="false" customHeight="false" outlineLevel="0" collapsed="false">
      <c r="A118" s="195" t="s">
        <v>216</v>
      </c>
      <c r="B118" s="116" t="s">
        <v>142</v>
      </c>
      <c r="C118" s="196" t="s">
        <v>397</v>
      </c>
      <c r="D118" s="222" t="s">
        <v>398</v>
      </c>
      <c r="E118" s="198" t="n">
        <v>0</v>
      </c>
      <c r="F118" s="198" t="n">
        <v>0</v>
      </c>
      <c r="G118" s="198" t="n">
        <v>0</v>
      </c>
      <c r="H118" s="198" t="n">
        <v>0</v>
      </c>
      <c r="I118" s="198" t="n">
        <v>0</v>
      </c>
      <c r="J118" s="198" t="n">
        <v>0</v>
      </c>
      <c r="K118" s="199" t="n">
        <f aca="false">SUM(E118:J118)</f>
        <v>0</v>
      </c>
      <c r="L118" s="380" t="n">
        <v>1213789316</v>
      </c>
      <c r="P118" s="223" t="n">
        <f aca="false">K118/$K$20</f>
        <v>0</v>
      </c>
      <c r="Q118" s="239" t="n">
        <f aca="false">RANK(P118,$P$24:$P$163)</f>
        <v>30</v>
      </c>
      <c r="R118" s="225" t="n">
        <f aca="false">L118/$L$20</f>
        <v>0.0192938946652041</v>
      </c>
      <c r="S118" s="224" t="n">
        <f aca="false">RANK(R118,$R$24:$R$163)</f>
        <v>11</v>
      </c>
      <c r="U118" s="226" t="n">
        <f aca="false">VLOOKUP(D118,DVactu!$A$2:$D$198,4,0)</f>
        <v>14.1339393987664</v>
      </c>
      <c r="V118" s="202" t="n">
        <f aca="false">IF(ISERROR(E118/$U118),0,E118/$U118)</f>
        <v>0</v>
      </c>
      <c r="W118" s="202" t="n">
        <f aca="false">IF(ISERROR(F118/$U118),0,F118/$U118)</f>
        <v>0</v>
      </c>
      <c r="X118" s="202" t="n">
        <f aca="false">IF(ISERROR(G118/$U118),0,G118/$U118)</f>
        <v>0</v>
      </c>
      <c r="Y118" s="202" t="n">
        <f aca="false">IF(ISERROR(H118/$U118),0,H118/$U118)</f>
        <v>0</v>
      </c>
      <c r="Z118" s="202" t="n">
        <f aca="false">IF(ISERROR(I118/$U118),0,I118/$U118)</f>
        <v>0</v>
      </c>
      <c r="AA118" s="202" t="n">
        <f aca="false">IF(ISERROR(J118/$U118),0,J118/$U118)</f>
        <v>0</v>
      </c>
      <c r="AB118" s="202" t="n">
        <f aca="false">SUM(V118:AA118)</f>
        <v>0</v>
      </c>
      <c r="AC118" s="199" t="n">
        <f aca="false">IF(ISERROR(L118/$U118),0,L118/$U118)</f>
        <v>85877636.9244896</v>
      </c>
    </row>
    <row r="119" customFormat="false" ht="12.8" hidden="false" customHeight="false" outlineLevel="0" collapsed="false">
      <c r="A119" s="195" t="s">
        <v>216</v>
      </c>
      <c r="B119" s="116" t="s">
        <v>142</v>
      </c>
      <c r="C119" s="196" t="s">
        <v>399</v>
      </c>
      <c r="D119" s="222" t="s">
        <v>400</v>
      </c>
      <c r="E119" s="198" t="n">
        <v>0</v>
      </c>
      <c r="F119" s="198" t="n">
        <v>0</v>
      </c>
      <c r="G119" s="198" t="n">
        <v>0</v>
      </c>
      <c r="H119" s="198" t="n">
        <v>0</v>
      </c>
      <c r="I119" s="198" t="n">
        <v>0</v>
      </c>
      <c r="J119" s="198" t="n">
        <v>0</v>
      </c>
      <c r="K119" s="199"/>
      <c r="L119" s="380" t="n">
        <v>0</v>
      </c>
      <c r="P119" s="223" t="n">
        <f aca="false">K119/$K$20</f>
        <v>0</v>
      </c>
      <c r="Q119" s="239" t="n">
        <f aca="false">RANK(P119,$P$24:$P$163)</f>
        <v>30</v>
      </c>
      <c r="R119" s="225" t="n">
        <f aca="false">L119/$L$20</f>
        <v>0</v>
      </c>
      <c r="S119" s="224" t="n">
        <f aca="false">RANK(R119,$R$24:$R$163)</f>
        <v>95</v>
      </c>
      <c r="U119" s="226" t="e">
        <f aca="false">VLOOKUP(D119,DVactu!$A$2:$D$198,4,0)</f>
        <v>#N/A</v>
      </c>
      <c r="V119" s="202" t="n">
        <f aca="false">IF(ISERROR(E119/$U119),0,E119/$U119)</f>
        <v>0</v>
      </c>
      <c r="W119" s="202" t="n">
        <f aca="false">IF(ISERROR(F119/$U119),0,F119/$U119)</f>
        <v>0</v>
      </c>
      <c r="X119" s="202" t="n">
        <f aca="false">IF(ISERROR(G119/$U119),0,G119/$U119)</f>
        <v>0</v>
      </c>
      <c r="Y119" s="202" t="n">
        <f aca="false">IF(ISERROR(H119/$U119),0,H119/$U119)</f>
        <v>0</v>
      </c>
      <c r="Z119" s="202" t="n">
        <f aca="false">IF(ISERROR(I119/$U119),0,I119/$U119)</f>
        <v>0</v>
      </c>
      <c r="AA119" s="202" t="n">
        <f aca="false">IF(ISERROR(J119/$U119),0,J119/$U119)</f>
        <v>0</v>
      </c>
      <c r="AB119" s="202"/>
      <c r="AC119" s="199" t="n">
        <f aca="false">IF(ISERROR(L119/$U119),0,L119/$U119)</f>
        <v>0</v>
      </c>
    </row>
    <row r="120" customFormat="false" ht="29.1" hidden="false" customHeight="false" outlineLevel="0" collapsed="false">
      <c r="A120" s="195" t="s">
        <v>216</v>
      </c>
      <c r="B120" s="116" t="s">
        <v>142</v>
      </c>
      <c r="C120" s="196" t="s">
        <v>401</v>
      </c>
      <c r="D120" s="222" t="s">
        <v>402</v>
      </c>
      <c r="E120" s="198" t="n">
        <v>0</v>
      </c>
      <c r="F120" s="198" t="n">
        <v>0</v>
      </c>
      <c r="G120" s="198" t="n">
        <v>0</v>
      </c>
      <c r="H120" s="198" t="n">
        <v>0</v>
      </c>
      <c r="I120" s="198" t="n">
        <v>0</v>
      </c>
      <c r="J120" s="198" t="n">
        <v>0</v>
      </c>
      <c r="K120" s="199"/>
      <c r="L120" s="380" t="n">
        <v>0</v>
      </c>
      <c r="P120" s="223" t="n">
        <f aca="false">K120/$K$20</f>
        <v>0</v>
      </c>
      <c r="Q120" s="239" t="n">
        <f aca="false">RANK(P120,$P$24:$P$163)</f>
        <v>30</v>
      </c>
      <c r="R120" s="225" t="n">
        <f aca="false">L120/$L$20</f>
        <v>0</v>
      </c>
      <c r="S120" s="224" t="n">
        <f aca="false">RANK(R120,$R$24:$R$163)</f>
        <v>95</v>
      </c>
      <c r="U120" s="226" t="e">
        <f aca="false">VLOOKUP(D120,DVactu!$A$2:$D$198,4,0)</f>
        <v>#N/A</v>
      </c>
      <c r="V120" s="202" t="n">
        <f aca="false">IF(ISERROR(E120/$U120),0,E120/$U120)</f>
        <v>0</v>
      </c>
      <c r="W120" s="202" t="n">
        <f aca="false">IF(ISERROR(F120/$U120),0,F120/$U120)</f>
        <v>0</v>
      </c>
      <c r="X120" s="202" t="n">
        <f aca="false">IF(ISERROR(G120/$U120),0,G120/$U120)</f>
        <v>0</v>
      </c>
      <c r="Y120" s="202" t="n">
        <f aca="false">IF(ISERROR(H120/$U120),0,H120/$U120)</f>
        <v>0</v>
      </c>
      <c r="Z120" s="202" t="n">
        <f aca="false">IF(ISERROR(I120/$U120),0,I120/$U120)</f>
        <v>0</v>
      </c>
      <c r="AA120" s="202" t="n">
        <f aca="false">IF(ISERROR(J120/$U120),0,J120/$U120)</f>
        <v>0</v>
      </c>
      <c r="AB120" s="202"/>
      <c r="AC120" s="199" t="n">
        <f aca="false">IF(ISERROR(L120/$U120),0,L120/$U120)</f>
        <v>0</v>
      </c>
    </row>
    <row r="121" customFormat="false" ht="12.8" hidden="false" customHeight="false" outlineLevel="0" collapsed="false">
      <c r="A121" s="195" t="s">
        <v>216</v>
      </c>
      <c r="B121" s="116" t="s">
        <v>142</v>
      </c>
      <c r="C121" s="196" t="s">
        <v>403</v>
      </c>
      <c r="D121" s="222" t="s">
        <v>404</v>
      </c>
      <c r="E121" s="198" t="n">
        <v>0</v>
      </c>
      <c r="F121" s="198" t="n">
        <v>0</v>
      </c>
      <c r="G121" s="198" t="n">
        <v>0</v>
      </c>
      <c r="H121" s="198" t="n">
        <v>0</v>
      </c>
      <c r="I121" s="198" t="n">
        <v>0</v>
      </c>
      <c r="J121" s="198" t="n">
        <v>0</v>
      </c>
      <c r="K121" s="199"/>
      <c r="L121" s="380"/>
      <c r="P121" s="223"/>
      <c r="Q121" s="239"/>
      <c r="R121" s="225"/>
      <c r="S121" s="224"/>
      <c r="U121" s="226"/>
      <c r="V121" s="202"/>
      <c r="W121" s="202"/>
      <c r="X121" s="202"/>
      <c r="Y121" s="202"/>
      <c r="Z121" s="202"/>
      <c r="AA121" s="202"/>
      <c r="AB121" s="202"/>
      <c r="AC121" s="199"/>
    </row>
    <row r="122" customFormat="false" ht="12.8" hidden="false" customHeight="false" outlineLevel="0" collapsed="false">
      <c r="A122" s="195" t="s">
        <v>216</v>
      </c>
      <c r="B122" s="116" t="s">
        <v>142</v>
      </c>
      <c r="C122" s="196" t="s">
        <v>405</v>
      </c>
      <c r="D122" s="222" t="s">
        <v>406</v>
      </c>
      <c r="E122" s="198" t="n">
        <v>0</v>
      </c>
      <c r="F122" s="198" t="n">
        <v>0</v>
      </c>
      <c r="G122" s="198" t="n">
        <v>0</v>
      </c>
      <c r="H122" s="198" t="n">
        <v>0</v>
      </c>
      <c r="I122" s="198" t="n">
        <v>0</v>
      </c>
      <c r="J122" s="198" t="n">
        <v>0</v>
      </c>
      <c r="K122" s="199"/>
      <c r="L122" s="380"/>
      <c r="P122" s="223"/>
      <c r="Q122" s="239"/>
      <c r="R122" s="225"/>
      <c r="S122" s="224"/>
      <c r="U122" s="226"/>
      <c r="V122" s="202"/>
      <c r="W122" s="202"/>
      <c r="X122" s="202"/>
      <c r="Y122" s="202"/>
      <c r="Z122" s="202"/>
      <c r="AA122" s="202"/>
      <c r="AB122" s="202"/>
      <c r="AC122" s="199"/>
    </row>
    <row r="123" customFormat="false" ht="12.8" hidden="false" customHeight="false" outlineLevel="0" collapsed="false">
      <c r="A123" s="195" t="s">
        <v>216</v>
      </c>
      <c r="B123" s="116" t="s">
        <v>142</v>
      </c>
      <c r="C123" s="196" t="s">
        <v>343</v>
      </c>
      <c r="D123" s="222" t="s">
        <v>409</v>
      </c>
      <c r="E123" s="198" t="n">
        <v>0</v>
      </c>
      <c r="F123" s="198" t="n">
        <v>0</v>
      </c>
      <c r="G123" s="198" t="n">
        <v>0</v>
      </c>
      <c r="H123" s="198" t="n">
        <v>0</v>
      </c>
      <c r="I123" s="198" t="n">
        <v>0</v>
      </c>
      <c r="J123" s="198" t="n">
        <v>0</v>
      </c>
      <c r="K123" s="199" t="n">
        <f aca="false">SUM(E123:J123)</f>
        <v>0</v>
      </c>
      <c r="L123" s="380" t="n">
        <v>393230</v>
      </c>
      <c r="P123" s="223" t="n">
        <f aca="false">K123/$K$20</f>
        <v>0</v>
      </c>
      <c r="Q123" s="239" t="n">
        <f aca="false">RANK(P123,$P$24:$P$163)</f>
        <v>30</v>
      </c>
      <c r="R123" s="225" t="n">
        <f aca="false">L123/$L$20</f>
        <v>6.25062199772914E-006</v>
      </c>
      <c r="S123" s="224" t="n">
        <f aca="false">RANK(R123,$R$24:$R$163)</f>
        <v>79</v>
      </c>
      <c r="U123" s="226" t="e">
        <f aca="false">VLOOKUP(D123,DVactu!$A$2:$D$198,4,0)</f>
        <v>#N/A</v>
      </c>
      <c r="V123" s="202" t="n">
        <f aca="false">IF(ISERROR(E123/$U123),0,E123/$U123)</f>
        <v>0</v>
      </c>
      <c r="W123" s="202" t="n">
        <f aca="false">IF(ISERROR(F123/$U123),0,F123/$U123)</f>
        <v>0</v>
      </c>
      <c r="X123" s="202" t="n">
        <f aca="false">IF(ISERROR(G123/$U123),0,G123/$U123)</f>
        <v>0</v>
      </c>
      <c r="Y123" s="202" t="n">
        <f aca="false">IF(ISERROR(H123/$U123),0,H123/$U123)</f>
        <v>0</v>
      </c>
      <c r="Z123" s="202" t="n">
        <f aca="false">IF(ISERROR(I123/$U123),0,I123/$U123)</f>
        <v>0</v>
      </c>
      <c r="AA123" s="202" t="n">
        <f aca="false">IF(ISERROR(J123/$U123),0,J123/$U123)</f>
        <v>0</v>
      </c>
      <c r="AB123" s="202" t="n">
        <f aca="false">SUM(V123:AA123)</f>
        <v>0</v>
      </c>
      <c r="AC123" s="199" t="n">
        <f aca="false">IF(ISERROR(L123/$U123),0,L123/$U123)</f>
        <v>0</v>
      </c>
    </row>
    <row r="124" customFormat="false" ht="19.4" hidden="false" customHeight="false" outlineLevel="0" collapsed="false">
      <c r="A124" s="195" t="s">
        <v>216</v>
      </c>
      <c r="B124" s="116" t="s">
        <v>142</v>
      </c>
      <c r="C124" s="196" t="s">
        <v>410</v>
      </c>
      <c r="D124" s="222" t="s">
        <v>411</v>
      </c>
      <c r="E124" s="198" t="n">
        <v>0</v>
      </c>
      <c r="F124" s="198" t="n">
        <v>0</v>
      </c>
      <c r="G124" s="198" t="n">
        <v>0</v>
      </c>
      <c r="H124" s="198" t="n">
        <v>0</v>
      </c>
      <c r="I124" s="198" t="n">
        <v>0</v>
      </c>
      <c r="J124" s="198" t="n">
        <v>0</v>
      </c>
      <c r="K124" s="199" t="n">
        <f aca="false">SUM(E124:J124)</f>
        <v>0</v>
      </c>
      <c r="L124" s="380" t="n">
        <v>1149200</v>
      </c>
      <c r="P124" s="223" t="n">
        <f aca="false">K124/$K$20</f>
        <v>0</v>
      </c>
      <c r="Q124" s="239" t="n">
        <f aca="false">RANK(P124,$P$24:$P$163)</f>
        <v>30</v>
      </c>
      <c r="R124" s="225" t="n">
        <f aca="false">L124/$L$20</f>
        <v>1.82672095206122E-005</v>
      </c>
      <c r="S124" s="224" t="n">
        <f aca="false">RANK(R124,$R$24:$R$163)</f>
        <v>73</v>
      </c>
      <c r="U124" s="226" t="e">
        <f aca="false">VLOOKUP(D124,DVactu!$A$2:$D$198,4,0)</f>
        <v>#N/A</v>
      </c>
      <c r="V124" s="202" t="n">
        <f aca="false">IF(ISERROR(E124/$U124),0,E124/$U124)</f>
        <v>0</v>
      </c>
      <c r="W124" s="202" t="n">
        <f aca="false">IF(ISERROR(F124/$U124),0,F124/$U124)</f>
        <v>0</v>
      </c>
      <c r="X124" s="202" t="n">
        <f aca="false">IF(ISERROR(G124/$U124),0,G124/$U124)</f>
        <v>0</v>
      </c>
      <c r="Y124" s="202" t="n">
        <f aca="false">IF(ISERROR(H124/$U124),0,H124/$U124)</f>
        <v>0</v>
      </c>
      <c r="Z124" s="202" t="n">
        <f aca="false">IF(ISERROR(I124/$U124),0,I124/$U124)</f>
        <v>0</v>
      </c>
      <c r="AA124" s="202" t="n">
        <f aca="false">IF(ISERROR(J124/$U124),0,J124/$U124)</f>
        <v>0</v>
      </c>
      <c r="AB124" s="202" t="n">
        <f aca="false">SUM(V124:AA124)</f>
        <v>0</v>
      </c>
      <c r="AC124" s="199" t="n">
        <f aca="false">IF(ISERROR(L124/$U124),0,L124/$U124)</f>
        <v>0</v>
      </c>
    </row>
    <row r="125" customFormat="false" ht="19.4" hidden="false" customHeight="false" outlineLevel="0" collapsed="false">
      <c r="A125" s="195" t="s">
        <v>216</v>
      </c>
      <c r="B125" s="116" t="s">
        <v>142</v>
      </c>
      <c r="C125" s="196" t="s">
        <v>412</v>
      </c>
      <c r="D125" s="222" t="s">
        <v>413</v>
      </c>
      <c r="E125" s="198" t="n">
        <v>0</v>
      </c>
      <c r="F125" s="198" t="n">
        <v>0</v>
      </c>
      <c r="G125" s="198" t="n">
        <v>0</v>
      </c>
      <c r="H125" s="198" t="n">
        <v>0</v>
      </c>
      <c r="I125" s="198" t="n">
        <v>0</v>
      </c>
      <c r="J125" s="198" t="n">
        <v>0</v>
      </c>
      <c r="K125" s="199" t="n">
        <f aca="false">SUM(E125:J125)</f>
        <v>0</v>
      </c>
      <c r="L125" s="380" t="n">
        <v>4927000</v>
      </c>
      <c r="P125" s="223" t="n">
        <f aca="false">K125/$K$20</f>
        <v>0</v>
      </c>
      <c r="Q125" s="239" t="n">
        <f aca="false">RANK(P125,$P$24:$P$163)</f>
        <v>30</v>
      </c>
      <c r="R125" s="225" t="n">
        <f aca="false">L125/$L$20</f>
        <v>7.83175611800001E-005</v>
      </c>
      <c r="S125" s="224" t="n">
        <f aca="false">RANK(R125,$R$24:$R$163)</f>
        <v>58</v>
      </c>
      <c r="U125" s="226" t="e">
        <f aca="false">VLOOKUP(D125,DVactu!$A$2:$D$198,4,0)</f>
        <v>#N/A</v>
      </c>
      <c r="V125" s="202" t="n">
        <f aca="false">IF(ISERROR(E125/$U125),0,E125/$U125)</f>
        <v>0</v>
      </c>
      <c r="W125" s="202" t="n">
        <f aca="false">IF(ISERROR(F125/$U125),0,F125/$U125)</f>
        <v>0</v>
      </c>
      <c r="X125" s="202" t="n">
        <f aca="false">IF(ISERROR(G125/$U125),0,G125/$U125)</f>
        <v>0</v>
      </c>
      <c r="Y125" s="202" t="n">
        <f aca="false">IF(ISERROR(H125/$U125),0,H125/$U125)</f>
        <v>0</v>
      </c>
      <c r="Z125" s="202" t="n">
        <f aca="false">IF(ISERROR(I125/$U125),0,I125/$U125)</f>
        <v>0</v>
      </c>
      <c r="AA125" s="202" t="n">
        <f aca="false">IF(ISERROR(J125/$U125),0,J125/$U125)</f>
        <v>0</v>
      </c>
      <c r="AB125" s="202" t="n">
        <f aca="false">SUM(V125:AA125)</f>
        <v>0</v>
      </c>
      <c r="AC125" s="199" t="n">
        <f aca="false">IF(ISERROR(L125/$U125),0,L125/$U125)</f>
        <v>0</v>
      </c>
    </row>
    <row r="126" customFormat="false" ht="19.4" hidden="false" customHeight="false" outlineLevel="0" collapsed="false">
      <c r="A126" s="195" t="s">
        <v>216</v>
      </c>
      <c r="B126" s="116" t="s">
        <v>142</v>
      </c>
      <c r="C126" s="196" t="s">
        <v>414</v>
      </c>
      <c r="D126" s="222" t="s">
        <v>415</v>
      </c>
      <c r="E126" s="198" t="n">
        <v>0</v>
      </c>
      <c r="F126" s="198" t="n">
        <v>0</v>
      </c>
      <c r="G126" s="198" t="n">
        <v>0</v>
      </c>
      <c r="H126" s="198" t="n">
        <v>0</v>
      </c>
      <c r="I126" s="198" t="n">
        <v>0</v>
      </c>
      <c r="J126" s="198" t="n">
        <v>0</v>
      </c>
      <c r="K126" s="199" t="n">
        <f aca="false">SUM(E126:J126)</f>
        <v>0</v>
      </c>
      <c r="L126" s="380" t="n">
        <v>0</v>
      </c>
      <c r="P126" s="223" t="n">
        <f aca="false">K126/$K$20</f>
        <v>0</v>
      </c>
      <c r="Q126" s="239" t="n">
        <f aca="false">RANK(P126,$P$24:$P$163)</f>
        <v>30</v>
      </c>
      <c r="R126" s="225" t="n">
        <f aca="false">L126/$L$20</f>
        <v>0</v>
      </c>
      <c r="S126" s="224" t="n">
        <f aca="false">RANK(R126,$R$24:$R$163)</f>
        <v>95</v>
      </c>
      <c r="U126" s="226" t="e">
        <f aca="false">VLOOKUP(D126,DVactu!$A$2:$D$198,4,0)</f>
        <v>#N/A</v>
      </c>
      <c r="V126" s="202" t="n">
        <f aca="false">IF(ISERROR(E126/$U126),0,E126/$U126)</f>
        <v>0</v>
      </c>
      <c r="W126" s="202" t="n">
        <f aca="false">IF(ISERROR(F126/$U126),0,F126/$U126)</f>
        <v>0</v>
      </c>
      <c r="X126" s="202" t="n">
        <f aca="false">IF(ISERROR(G126/$U126),0,G126/$U126)</f>
        <v>0</v>
      </c>
      <c r="Y126" s="202" t="n">
        <f aca="false">IF(ISERROR(H126/$U126),0,H126/$U126)</f>
        <v>0</v>
      </c>
      <c r="Z126" s="202" t="n">
        <f aca="false">IF(ISERROR(I126/$U126),0,I126/$U126)</f>
        <v>0</v>
      </c>
      <c r="AA126" s="202" t="n">
        <f aca="false">IF(ISERROR(J126/$U126),0,J126/$U126)</f>
        <v>0</v>
      </c>
      <c r="AB126" s="202" t="n">
        <f aca="false">SUM(V126:AA126)</f>
        <v>0</v>
      </c>
      <c r="AC126" s="199" t="n">
        <f aca="false">IF(ISERROR(L126/$U126),0,L126/$U126)</f>
        <v>0</v>
      </c>
    </row>
    <row r="127" customFormat="false" ht="19.4" hidden="false" customHeight="false" outlineLevel="0" collapsed="false">
      <c r="A127" s="195" t="s">
        <v>216</v>
      </c>
      <c r="B127" s="116" t="s">
        <v>142</v>
      </c>
      <c r="C127" s="196" t="s">
        <v>416</v>
      </c>
      <c r="D127" s="222" t="s">
        <v>417</v>
      </c>
      <c r="E127" s="198" t="n">
        <v>0</v>
      </c>
      <c r="F127" s="198" t="n">
        <v>0</v>
      </c>
      <c r="G127" s="198" t="n">
        <v>0</v>
      </c>
      <c r="H127" s="198" t="n">
        <v>0</v>
      </c>
      <c r="I127" s="198" t="n">
        <v>0</v>
      </c>
      <c r="J127" s="198" t="n">
        <v>0</v>
      </c>
      <c r="K127" s="199" t="n">
        <f aca="false">SUM(E127:J127)</f>
        <v>0</v>
      </c>
      <c r="L127" s="380" t="n">
        <v>6640000</v>
      </c>
      <c r="P127" s="223" t="n">
        <f aca="false">K127/$K$20</f>
        <v>0</v>
      </c>
      <c r="Q127" s="239" t="n">
        <f aca="false">RANK(P127,$P$24:$P$163)</f>
        <v>30</v>
      </c>
      <c r="R127" s="225" t="n">
        <f aca="false">L127/$L$20</f>
        <v>0.000105546703112482</v>
      </c>
      <c r="S127" s="224" t="n">
        <f aca="false">RANK(R127,$R$24:$R$163)</f>
        <v>52</v>
      </c>
      <c r="U127" s="226" t="e">
        <f aca="false">VLOOKUP(D127,DVactu!$A$2:$D$198,4,0)</f>
        <v>#N/A</v>
      </c>
      <c r="V127" s="202" t="n">
        <f aca="false">IF(ISERROR(E127/$U127),0,E127/$U127)</f>
        <v>0</v>
      </c>
      <c r="W127" s="202" t="n">
        <f aca="false">IF(ISERROR(F127/$U127),0,F127/$U127)</f>
        <v>0</v>
      </c>
      <c r="X127" s="202" t="n">
        <f aca="false">IF(ISERROR(G127/$U127),0,G127/$U127)</f>
        <v>0</v>
      </c>
      <c r="Y127" s="202" t="n">
        <f aca="false">IF(ISERROR(H127/$U127),0,H127/$U127)</f>
        <v>0</v>
      </c>
      <c r="Z127" s="202" t="n">
        <f aca="false">IF(ISERROR(I127/$U127),0,I127/$U127)</f>
        <v>0</v>
      </c>
      <c r="AA127" s="202" t="n">
        <f aca="false">IF(ISERROR(J127/$U127),0,J127/$U127)</f>
        <v>0</v>
      </c>
      <c r="AB127" s="202" t="n">
        <f aca="false">SUM(V127:AA127)</f>
        <v>0</v>
      </c>
      <c r="AC127" s="199" t="n">
        <f aca="false">IF(ISERROR(L127/$U127),0,L127/$U127)</f>
        <v>0</v>
      </c>
    </row>
    <row r="128" customFormat="false" ht="12.8" hidden="false" customHeight="false" outlineLevel="0" collapsed="false">
      <c r="A128" s="195" t="s">
        <v>216</v>
      </c>
      <c r="B128" s="116" t="s">
        <v>142</v>
      </c>
      <c r="C128" s="196" t="s">
        <v>350</v>
      </c>
      <c r="D128" s="222" t="s">
        <v>418</v>
      </c>
      <c r="E128" s="198" t="n">
        <v>0</v>
      </c>
      <c r="F128" s="198" t="n">
        <v>0</v>
      </c>
      <c r="G128" s="198" t="n">
        <v>0</v>
      </c>
      <c r="H128" s="198" t="n">
        <v>0</v>
      </c>
      <c r="I128" s="198" t="n">
        <v>0</v>
      </c>
      <c r="J128" s="198" t="n">
        <v>0</v>
      </c>
      <c r="K128" s="199" t="n">
        <f aca="false">SUM(E128:J128)</f>
        <v>0</v>
      </c>
      <c r="L128" s="380" t="n">
        <v>4464000</v>
      </c>
      <c r="P128" s="223" t="n">
        <f aca="false">K128/$K$20</f>
        <v>0</v>
      </c>
      <c r="Q128" s="239" t="n">
        <f aca="false">RANK(P128,$P$24:$P$163)</f>
        <v>30</v>
      </c>
      <c r="R128" s="225" t="n">
        <f aca="false">L128/$L$20</f>
        <v>7.0957904020199E-005</v>
      </c>
      <c r="S128" s="224" t="n">
        <f aca="false">RANK(R128,$R$24:$R$163)</f>
        <v>59</v>
      </c>
      <c r="U128" s="226" t="e">
        <f aca="false">VLOOKUP(D128,DVactu!$A$2:$D$198,4,0)</f>
        <v>#N/A</v>
      </c>
      <c r="V128" s="202" t="n">
        <f aca="false">IF(ISERROR(E128/$U128),0,E128/$U128)</f>
        <v>0</v>
      </c>
      <c r="W128" s="202" t="n">
        <f aca="false">IF(ISERROR(F128/$U128),0,F128/$U128)</f>
        <v>0</v>
      </c>
      <c r="X128" s="202" t="n">
        <f aca="false">IF(ISERROR(G128/$U128),0,G128/$U128)</f>
        <v>0</v>
      </c>
      <c r="Y128" s="202" t="n">
        <f aca="false">IF(ISERROR(H128/$U128),0,H128/$U128)</f>
        <v>0</v>
      </c>
      <c r="Z128" s="202" t="n">
        <f aca="false">IF(ISERROR(I128/$U128),0,I128/$U128)</f>
        <v>0</v>
      </c>
      <c r="AA128" s="202" t="n">
        <f aca="false">IF(ISERROR(J128/$U128),0,J128/$U128)</f>
        <v>0</v>
      </c>
      <c r="AB128" s="202" t="n">
        <f aca="false">SUM(V128:AA128)</f>
        <v>0</v>
      </c>
      <c r="AC128" s="199" t="n">
        <f aca="false">IF(ISERROR(L128/$U128),0,L128/$U128)</f>
        <v>0</v>
      </c>
    </row>
    <row r="129" customFormat="false" ht="12.8" hidden="false" customHeight="false" outlineLevel="0" collapsed="false">
      <c r="A129" s="195" t="s">
        <v>216</v>
      </c>
      <c r="B129" s="116" t="s">
        <v>142</v>
      </c>
      <c r="C129" s="196" t="s">
        <v>352</v>
      </c>
      <c r="D129" s="222" t="s">
        <v>419</v>
      </c>
      <c r="E129" s="198" t="n">
        <v>0</v>
      </c>
      <c r="F129" s="198" t="n">
        <v>0</v>
      </c>
      <c r="G129" s="198" t="n">
        <v>0</v>
      </c>
      <c r="H129" s="198" t="n">
        <v>0</v>
      </c>
      <c r="I129" s="198" t="n">
        <v>0</v>
      </c>
      <c r="J129" s="198" t="n">
        <v>0</v>
      </c>
      <c r="K129" s="199" t="n">
        <f aca="false">SUM(E129:J129)</f>
        <v>0</v>
      </c>
      <c r="L129" s="380" t="n">
        <v>43399000</v>
      </c>
      <c r="P129" s="223" t="n">
        <f aca="false">K129/$K$20</f>
        <v>0</v>
      </c>
      <c r="Q129" s="239" t="n">
        <f aca="false">RANK(P129,$P$24:$P$163)</f>
        <v>30</v>
      </c>
      <c r="R129" s="225" t="n">
        <f aca="false">L129/$L$20</f>
        <v>0.000689852615719672</v>
      </c>
      <c r="S129" s="224" t="n">
        <f aca="false">RANK(R129,$R$24:$R$163)</f>
        <v>32</v>
      </c>
      <c r="U129" s="226" t="e">
        <f aca="false">VLOOKUP(D129,DVactu!$A$2:$D$198,4,0)</f>
        <v>#N/A</v>
      </c>
      <c r="V129" s="202" t="n">
        <f aca="false">IF(ISERROR(E129/$U129),0,E129/$U129)</f>
        <v>0</v>
      </c>
      <c r="W129" s="202" t="n">
        <f aca="false">IF(ISERROR(F129/$U129),0,F129/$U129)</f>
        <v>0</v>
      </c>
      <c r="X129" s="202" t="n">
        <f aca="false">IF(ISERROR(G129/$U129),0,G129/$U129)</f>
        <v>0</v>
      </c>
      <c r="Y129" s="202" t="n">
        <f aca="false">IF(ISERROR(H129/$U129),0,H129/$U129)</f>
        <v>0</v>
      </c>
      <c r="Z129" s="202" t="n">
        <f aca="false">IF(ISERROR(I129/$U129),0,I129/$U129)</f>
        <v>0</v>
      </c>
      <c r="AA129" s="202" t="n">
        <f aca="false">IF(ISERROR(J129/$U129),0,J129/$U129)</f>
        <v>0</v>
      </c>
      <c r="AB129" s="202" t="n">
        <f aca="false">SUM(V129:AA129)</f>
        <v>0</v>
      </c>
      <c r="AC129" s="199" t="n">
        <f aca="false">IF(ISERROR(L129/$U129),0,L129/$U129)</f>
        <v>0</v>
      </c>
    </row>
    <row r="130" customFormat="false" ht="19.4" hidden="false" customHeight="false" outlineLevel="0" collapsed="false">
      <c r="A130" s="195" t="s">
        <v>216</v>
      </c>
      <c r="B130" s="116" t="s">
        <v>142</v>
      </c>
      <c r="C130" s="196" t="s">
        <v>420</v>
      </c>
      <c r="D130" s="222" t="s">
        <v>421</v>
      </c>
      <c r="E130" s="198" t="n">
        <v>0</v>
      </c>
      <c r="F130" s="198" t="n">
        <v>0</v>
      </c>
      <c r="G130" s="198" t="n">
        <v>0</v>
      </c>
      <c r="H130" s="198" t="n">
        <v>0</v>
      </c>
      <c r="I130" s="198" t="n">
        <v>0</v>
      </c>
      <c r="J130" s="198" t="n">
        <v>0</v>
      </c>
      <c r="K130" s="199" t="n">
        <f aca="false">SUM(E130:J130)</f>
        <v>0</v>
      </c>
      <c r="L130" s="380" t="n">
        <v>0</v>
      </c>
      <c r="P130" s="223" t="n">
        <f aca="false">K130/$K$20</f>
        <v>0</v>
      </c>
      <c r="Q130" s="239" t="n">
        <f aca="false">RANK(P130,$P$24:$P$163)</f>
        <v>30</v>
      </c>
      <c r="R130" s="225" t="n">
        <f aca="false">L130/$L$20</f>
        <v>0</v>
      </c>
      <c r="S130" s="224" t="n">
        <f aca="false">RANK(R130,$R$24:$R$163)</f>
        <v>95</v>
      </c>
      <c r="U130" s="226" t="e">
        <f aca="false">VLOOKUP(D130,DVactu!$A$2:$D$198,4,0)</f>
        <v>#N/A</v>
      </c>
      <c r="V130" s="202" t="n">
        <f aca="false">IF(ISERROR(E130/$U130),0,E130/$U130)</f>
        <v>0</v>
      </c>
      <c r="W130" s="202" t="n">
        <f aca="false">IF(ISERROR(F130/$U130),0,F130/$U130)</f>
        <v>0</v>
      </c>
      <c r="X130" s="202" t="n">
        <f aca="false">IF(ISERROR(G130/$U130),0,G130/$U130)</f>
        <v>0</v>
      </c>
      <c r="Y130" s="202" t="n">
        <f aca="false">IF(ISERROR(H130/$U130),0,H130/$U130)</f>
        <v>0</v>
      </c>
      <c r="Z130" s="202" t="n">
        <f aca="false">IF(ISERROR(I130/$U130),0,I130/$U130)</f>
        <v>0</v>
      </c>
      <c r="AA130" s="202" t="n">
        <f aca="false">IF(ISERROR(J130/$U130),0,J130/$U130)</f>
        <v>0</v>
      </c>
      <c r="AB130" s="202" t="n">
        <f aca="false">SUM(V130:AA130)</f>
        <v>0</v>
      </c>
      <c r="AC130" s="199" t="n">
        <f aca="false">IF(ISERROR(L130/$U130),0,L130/$U130)</f>
        <v>0</v>
      </c>
    </row>
    <row r="131" customFormat="false" ht="12.8" hidden="false" customHeight="false" outlineLevel="0" collapsed="false">
      <c r="A131" s="195" t="s">
        <v>216</v>
      </c>
      <c r="B131" s="116" t="s">
        <v>142</v>
      </c>
      <c r="C131" s="196" t="s">
        <v>422</v>
      </c>
      <c r="D131" s="222" t="s">
        <v>423</v>
      </c>
      <c r="E131" s="198" t="n">
        <v>0</v>
      </c>
      <c r="F131" s="198" t="n">
        <v>0</v>
      </c>
      <c r="G131" s="198" t="n">
        <v>0</v>
      </c>
      <c r="H131" s="198" t="n">
        <v>0</v>
      </c>
      <c r="I131" s="198" t="n">
        <v>0</v>
      </c>
      <c r="J131" s="198" t="n">
        <v>0</v>
      </c>
      <c r="K131" s="199" t="n">
        <f aca="false">SUM(E131:J131)</f>
        <v>0</v>
      </c>
      <c r="L131" s="380" t="n">
        <v>301845</v>
      </c>
      <c r="P131" s="223" t="n">
        <f aca="false">K131/$K$20</f>
        <v>0</v>
      </c>
      <c r="Q131" s="239" t="n">
        <f aca="false">RANK(P131,$P$24:$P$163)</f>
        <v>30</v>
      </c>
      <c r="R131" s="225" t="n">
        <f aca="false">L131/$L$20</f>
        <v>4.79800370496796E-006</v>
      </c>
      <c r="S131" s="224" t="n">
        <f aca="false">RANK(R131,$R$24:$R$163)</f>
        <v>80</v>
      </c>
      <c r="U131" s="226" t="e">
        <f aca="false">VLOOKUP(D131,DVactu!$A$2:$D$198,4,0)</f>
        <v>#N/A</v>
      </c>
      <c r="V131" s="202" t="n">
        <f aca="false">IF(ISERROR(E131/$U131),0,E131/$U131)</f>
        <v>0</v>
      </c>
      <c r="W131" s="202" t="n">
        <f aca="false">IF(ISERROR(F131/$U131),0,F131/$U131)</f>
        <v>0</v>
      </c>
      <c r="X131" s="202" t="n">
        <f aca="false">IF(ISERROR(G131/$U131),0,G131/$U131)</f>
        <v>0</v>
      </c>
      <c r="Y131" s="202" t="n">
        <f aca="false">IF(ISERROR(H131/$U131),0,H131/$U131)</f>
        <v>0</v>
      </c>
      <c r="Z131" s="202" t="n">
        <f aca="false">IF(ISERROR(I131/$U131),0,I131/$U131)</f>
        <v>0</v>
      </c>
      <c r="AA131" s="202" t="n">
        <f aca="false">IF(ISERROR(J131/$U131),0,J131/$U131)</f>
        <v>0</v>
      </c>
      <c r="AB131" s="202" t="n">
        <f aca="false">SUM(V131:AA131)</f>
        <v>0</v>
      </c>
      <c r="AC131" s="199" t="n">
        <f aca="false">IF(ISERROR(L131/$U131),0,L131/$U131)</f>
        <v>0</v>
      </c>
    </row>
    <row r="132" customFormat="false" ht="19.4" hidden="false" customHeight="false" outlineLevel="0" collapsed="false">
      <c r="A132" s="195" t="s">
        <v>216</v>
      </c>
      <c r="B132" s="116" t="s">
        <v>142</v>
      </c>
      <c r="C132" s="196" t="s">
        <v>424</v>
      </c>
      <c r="D132" s="222" t="s">
        <v>425</v>
      </c>
      <c r="E132" s="198" t="n">
        <v>0</v>
      </c>
      <c r="F132" s="198" t="n">
        <v>0</v>
      </c>
      <c r="G132" s="198" t="n">
        <v>0</v>
      </c>
      <c r="H132" s="198" t="n">
        <v>0</v>
      </c>
      <c r="I132" s="198" t="n">
        <v>0</v>
      </c>
      <c r="J132" s="198" t="n">
        <v>0</v>
      </c>
      <c r="K132" s="199" t="n">
        <f aca="false">SUM(E132:J132)</f>
        <v>0</v>
      </c>
      <c r="L132" s="380" t="n">
        <v>135550</v>
      </c>
      <c r="P132" s="223" t="n">
        <f aca="false">K132/$K$20</f>
        <v>0</v>
      </c>
      <c r="Q132" s="239" t="n">
        <f aca="false">RANK(P132,$P$24:$P$163)</f>
        <v>30</v>
      </c>
      <c r="R132" s="225" t="n">
        <f aca="false">L132/$L$20</f>
        <v>2.15464692874955E-006</v>
      </c>
      <c r="S132" s="224" t="n">
        <f aca="false">RANK(R132,$R$24:$R$163)</f>
        <v>88</v>
      </c>
      <c r="U132" s="226" t="e">
        <f aca="false">VLOOKUP(D132,DVactu!$A$2:$D$198,4,0)</f>
        <v>#N/A</v>
      </c>
      <c r="V132" s="202" t="n">
        <f aca="false">IF(ISERROR(E132/$U132),0,E132/$U132)</f>
        <v>0</v>
      </c>
      <c r="W132" s="202" t="n">
        <f aca="false">IF(ISERROR(F132/$U132),0,F132/$U132)</f>
        <v>0</v>
      </c>
      <c r="X132" s="202" t="n">
        <f aca="false">IF(ISERROR(G132/$U132),0,G132/$U132)</f>
        <v>0</v>
      </c>
      <c r="Y132" s="202" t="n">
        <f aca="false">IF(ISERROR(H132/$U132),0,H132/$U132)</f>
        <v>0</v>
      </c>
      <c r="Z132" s="202" t="n">
        <f aca="false">IF(ISERROR(I132/$U132),0,I132/$U132)</f>
        <v>0</v>
      </c>
      <c r="AA132" s="202" t="n">
        <f aca="false">IF(ISERROR(J132/$U132),0,J132/$U132)</f>
        <v>0</v>
      </c>
      <c r="AB132" s="202" t="n">
        <f aca="false">SUM(V132:AA132)</f>
        <v>0</v>
      </c>
      <c r="AC132" s="199" t="n">
        <f aca="false">IF(ISERROR(L132/$U132),0,L132/$U132)</f>
        <v>0</v>
      </c>
    </row>
    <row r="133" customFormat="false" ht="19.4" hidden="false" customHeight="false" outlineLevel="0" collapsed="false">
      <c r="A133" s="195" t="s">
        <v>216</v>
      </c>
      <c r="B133" s="116" t="s">
        <v>142</v>
      </c>
      <c r="C133" s="196" t="s">
        <v>426</v>
      </c>
      <c r="D133" s="222" t="s">
        <v>427</v>
      </c>
      <c r="E133" s="198" t="n">
        <v>0</v>
      </c>
      <c r="F133" s="198" t="n">
        <v>0</v>
      </c>
      <c r="G133" s="198" t="n">
        <v>0</v>
      </c>
      <c r="H133" s="198" t="n">
        <v>0</v>
      </c>
      <c r="I133" s="198" t="n">
        <v>0</v>
      </c>
      <c r="J133" s="198" t="n">
        <v>0</v>
      </c>
      <c r="K133" s="199" t="n">
        <f aca="false">SUM(E133:J133)</f>
        <v>0</v>
      </c>
      <c r="L133" s="380" t="n">
        <v>475716</v>
      </c>
      <c r="P133" s="223" t="n">
        <f aca="false">K133/$K$20</f>
        <v>0</v>
      </c>
      <c r="Q133" s="239" t="n">
        <f aca="false">RANK(P133,$P$24:$P$163)</f>
        <v>30</v>
      </c>
      <c r="R133" s="225" t="n">
        <f aca="false">L133/$L$20</f>
        <v>7.56178545449664E-006</v>
      </c>
      <c r="S133" s="224" t="n">
        <f aca="false">RANK(R133,$R$24:$R$163)</f>
        <v>78</v>
      </c>
      <c r="U133" s="226" t="e">
        <f aca="false">VLOOKUP(D133,DVactu!$A$2:$D$198,4,0)</f>
        <v>#N/A</v>
      </c>
      <c r="V133" s="202" t="n">
        <f aca="false">IF(ISERROR(E133/$U133),0,E133/$U133)</f>
        <v>0</v>
      </c>
      <c r="W133" s="202" t="n">
        <f aca="false">IF(ISERROR(F133/$U133),0,F133/$U133)</f>
        <v>0</v>
      </c>
      <c r="X133" s="202" t="n">
        <f aca="false">IF(ISERROR(G133/$U133),0,G133/$U133)</f>
        <v>0</v>
      </c>
      <c r="Y133" s="202" t="n">
        <f aca="false">IF(ISERROR(H133/$U133),0,H133/$U133)</f>
        <v>0</v>
      </c>
      <c r="Z133" s="202" t="n">
        <f aca="false">IF(ISERROR(I133/$U133),0,I133/$U133)</f>
        <v>0</v>
      </c>
      <c r="AA133" s="202" t="n">
        <f aca="false">IF(ISERROR(J133/$U133),0,J133/$U133)</f>
        <v>0</v>
      </c>
      <c r="AB133" s="202" t="n">
        <f aca="false">SUM(V133:AA133)</f>
        <v>0</v>
      </c>
      <c r="AC133" s="199" t="n">
        <f aca="false">IF(ISERROR(L133/$U133),0,L133/$U133)</f>
        <v>0</v>
      </c>
    </row>
    <row r="134" customFormat="false" ht="19.4" hidden="false" customHeight="false" outlineLevel="0" collapsed="false">
      <c r="A134" s="195" t="s">
        <v>216</v>
      </c>
      <c r="B134" s="116" t="s">
        <v>142</v>
      </c>
      <c r="C134" s="196" t="s">
        <v>428</v>
      </c>
      <c r="D134" s="222" t="s">
        <v>429</v>
      </c>
      <c r="E134" s="198" t="n">
        <v>0</v>
      </c>
      <c r="F134" s="198" t="n">
        <v>0</v>
      </c>
      <c r="G134" s="198" t="n">
        <v>0</v>
      </c>
      <c r="H134" s="198" t="n">
        <v>0</v>
      </c>
      <c r="I134" s="198" t="n">
        <v>0</v>
      </c>
      <c r="J134" s="198" t="n">
        <v>0</v>
      </c>
      <c r="K134" s="199" t="n">
        <f aca="false">SUM(E134:J134)</f>
        <v>0</v>
      </c>
      <c r="L134" s="380" t="n">
        <v>0</v>
      </c>
      <c r="P134" s="223" t="n">
        <f aca="false">K134/$K$20</f>
        <v>0</v>
      </c>
      <c r="Q134" s="239" t="n">
        <f aca="false">RANK(P134,$P$24:$P$163)</f>
        <v>30</v>
      </c>
      <c r="R134" s="225" t="n">
        <f aca="false">L134/$L$20</f>
        <v>0</v>
      </c>
      <c r="S134" s="224" t="n">
        <f aca="false">RANK(R134,$R$24:$R$163)</f>
        <v>95</v>
      </c>
      <c r="U134" s="226" t="e">
        <f aca="false">VLOOKUP(D134,DVactu!$A$2:$D$198,4,0)</f>
        <v>#N/A</v>
      </c>
      <c r="V134" s="202" t="n">
        <f aca="false">IF(ISERROR(E134/$U134),0,E134/$U134)</f>
        <v>0</v>
      </c>
      <c r="W134" s="202" t="n">
        <f aca="false">IF(ISERROR(F134/$U134),0,F134/$U134)</f>
        <v>0</v>
      </c>
      <c r="X134" s="202" t="n">
        <f aca="false">IF(ISERROR(G134/$U134),0,G134/$U134)</f>
        <v>0</v>
      </c>
      <c r="Y134" s="202" t="n">
        <f aca="false">IF(ISERROR(H134/$U134),0,H134/$U134)</f>
        <v>0</v>
      </c>
      <c r="Z134" s="202" t="n">
        <f aca="false">IF(ISERROR(I134/$U134),0,I134/$U134)</f>
        <v>0</v>
      </c>
      <c r="AA134" s="202" t="n">
        <f aca="false">IF(ISERROR(J134/$U134),0,J134/$U134)</f>
        <v>0</v>
      </c>
      <c r="AB134" s="202" t="n">
        <f aca="false">SUM(V134:AA134)</f>
        <v>0</v>
      </c>
      <c r="AC134" s="199" t="n">
        <f aca="false">IF(ISERROR(L134/$U134),0,L134/$U134)</f>
        <v>0</v>
      </c>
    </row>
    <row r="135" customFormat="false" ht="12.8" hidden="false" customHeight="false" outlineLevel="0" collapsed="false">
      <c r="A135" s="195" t="s">
        <v>216</v>
      </c>
      <c r="B135" s="116" t="s">
        <v>142</v>
      </c>
      <c r="C135" s="196" t="s">
        <v>360</v>
      </c>
      <c r="D135" s="222" t="s">
        <v>430</v>
      </c>
      <c r="E135" s="198" t="n">
        <v>0</v>
      </c>
      <c r="F135" s="198" t="n">
        <v>0</v>
      </c>
      <c r="G135" s="198" t="n">
        <v>0</v>
      </c>
      <c r="H135" s="198" t="n">
        <v>0</v>
      </c>
      <c r="I135" s="198" t="n">
        <v>0</v>
      </c>
      <c r="J135" s="198" t="n">
        <v>0</v>
      </c>
      <c r="K135" s="199" t="n">
        <f aca="false">SUM(E135:J135)</f>
        <v>0</v>
      </c>
      <c r="L135" s="380" t="n">
        <v>8602900</v>
      </c>
      <c r="P135" s="223" t="n">
        <f aca="false">K135/$K$20</f>
        <v>0</v>
      </c>
      <c r="Q135" s="239" t="n">
        <f aca="false">RANK(P135,$P$24:$P$163)</f>
        <v>30</v>
      </c>
      <c r="R135" s="225" t="n">
        <f aca="false">L135/$L$20</f>
        <v>0.000136748152440719</v>
      </c>
      <c r="S135" s="224" t="n">
        <f aca="false">RANK(R135,$R$24:$R$163)</f>
        <v>49</v>
      </c>
      <c r="U135" s="226" t="e">
        <f aca="false">VLOOKUP(D135,DVactu!$A$2:$D$198,4,0)</f>
        <v>#N/A</v>
      </c>
      <c r="V135" s="202" t="n">
        <f aca="false">IF(ISERROR(E135/$U135),0,E135/$U135)</f>
        <v>0</v>
      </c>
      <c r="W135" s="202" t="n">
        <f aca="false">IF(ISERROR(F135/$U135),0,F135/$U135)</f>
        <v>0</v>
      </c>
      <c r="X135" s="202" t="n">
        <f aca="false">IF(ISERROR(G135/$U135),0,G135/$U135)</f>
        <v>0</v>
      </c>
      <c r="Y135" s="202" t="n">
        <f aca="false">IF(ISERROR(H135/$U135),0,H135/$U135)</f>
        <v>0</v>
      </c>
      <c r="Z135" s="202" t="n">
        <f aca="false">IF(ISERROR(I135/$U135),0,I135/$U135)</f>
        <v>0</v>
      </c>
      <c r="AA135" s="202" t="n">
        <f aca="false">IF(ISERROR(J135/$U135),0,J135/$U135)</f>
        <v>0</v>
      </c>
      <c r="AB135" s="202" t="n">
        <f aca="false">SUM(V135:AA135)</f>
        <v>0</v>
      </c>
      <c r="AC135" s="199" t="n">
        <f aca="false">IF(ISERROR(L135/$U135),0,L135/$U135)</f>
        <v>0</v>
      </c>
    </row>
    <row r="136" customFormat="false" ht="28.2" hidden="false" customHeight="false" outlineLevel="0" collapsed="false">
      <c r="A136" s="195" t="s">
        <v>216</v>
      </c>
      <c r="B136" s="116" t="s">
        <v>142</v>
      </c>
      <c r="C136" s="196" t="s">
        <v>431</v>
      </c>
      <c r="D136" s="222" t="s">
        <v>432</v>
      </c>
      <c r="E136" s="198" t="n">
        <v>0</v>
      </c>
      <c r="F136" s="198" t="n">
        <v>0</v>
      </c>
      <c r="G136" s="198" t="n">
        <v>0</v>
      </c>
      <c r="H136" s="198" t="n">
        <v>0</v>
      </c>
      <c r="I136" s="198" t="n">
        <v>0</v>
      </c>
      <c r="J136" s="198" t="n">
        <v>0</v>
      </c>
      <c r="K136" s="199" t="n">
        <f aca="false">SUM(E136:J136)</f>
        <v>0</v>
      </c>
      <c r="L136" s="380" t="n">
        <v>3629407</v>
      </c>
      <c r="P136" s="223" t="n">
        <f aca="false">K136/$K$20</f>
        <v>0</v>
      </c>
      <c r="Q136" s="239" t="n">
        <f aca="false">RANK(P136,$P$24:$P$163)</f>
        <v>30</v>
      </c>
      <c r="R136" s="225" t="n">
        <f aca="false">L136/$L$20</f>
        <v>5.769155769629E-005</v>
      </c>
      <c r="S136" s="224" t="n">
        <f aca="false">RANK(R136,$R$24:$R$163)</f>
        <v>65</v>
      </c>
      <c r="U136" s="226" t="e">
        <f aca="false">VLOOKUP(D136,DVactu!$A$2:$D$198,4,0)</f>
        <v>#N/A</v>
      </c>
      <c r="V136" s="202" t="n">
        <f aca="false">IF(ISERROR(E136/$U136),0,E136/$U136)</f>
        <v>0</v>
      </c>
      <c r="W136" s="202" t="n">
        <f aca="false">IF(ISERROR(F136/$U136),0,F136/$U136)</f>
        <v>0</v>
      </c>
      <c r="X136" s="202" t="n">
        <f aca="false">IF(ISERROR(G136/$U136),0,G136/$U136)</f>
        <v>0</v>
      </c>
      <c r="Y136" s="202" t="n">
        <f aca="false">IF(ISERROR(H136/$U136),0,H136/$U136)</f>
        <v>0</v>
      </c>
      <c r="Z136" s="202" t="n">
        <f aca="false">IF(ISERROR(I136/$U136),0,I136/$U136)</f>
        <v>0</v>
      </c>
      <c r="AA136" s="202" t="n">
        <f aca="false">IF(ISERROR(J136/$U136),0,J136/$U136)</f>
        <v>0</v>
      </c>
      <c r="AB136" s="202" t="n">
        <f aca="false">SUM(V136:AA136)</f>
        <v>0</v>
      </c>
      <c r="AC136" s="199" t="n">
        <f aca="false">IF(ISERROR(L136/$U136),0,L136/$U136)</f>
        <v>0</v>
      </c>
    </row>
    <row r="137" customFormat="false" ht="12.8" hidden="false" customHeight="false" outlineLevel="0" collapsed="false">
      <c r="A137" s="195" t="s">
        <v>216</v>
      </c>
      <c r="B137" s="116" t="s">
        <v>142</v>
      </c>
      <c r="C137" s="196" t="s">
        <v>433</v>
      </c>
      <c r="D137" s="222" t="s">
        <v>434</v>
      </c>
      <c r="E137" s="198" t="n">
        <v>0</v>
      </c>
      <c r="F137" s="198" t="n">
        <v>0</v>
      </c>
      <c r="G137" s="198" t="n">
        <v>0</v>
      </c>
      <c r="H137" s="198" t="n">
        <v>0</v>
      </c>
      <c r="I137" s="198" t="n">
        <v>0</v>
      </c>
      <c r="J137" s="198" t="n">
        <v>0</v>
      </c>
      <c r="K137" s="199" t="n">
        <f aca="false">SUM(E137:J137)</f>
        <v>0</v>
      </c>
      <c r="L137" s="380" t="n">
        <v>204000</v>
      </c>
      <c r="P137" s="223" t="n">
        <f aca="false">K137/$K$20</f>
        <v>0</v>
      </c>
      <c r="Q137" s="239" t="n">
        <f aca="false">RANK(P137,$P$24:$P$163)</f>
        <v>30</v>
      </c>
      <c r="R137" s="225" t="n">
        <f aca="false">L137/$L$20</f>
        <v>3.24269991490157E-006</v>
      </c>
      <c r="S137" s="224" t="n">
        <f aca="false">RANK(R137,$R$24:$R$163)</f>
        <v>87</v>
      </c>
      <c r="U137" s="226" t="e">
        <f aca="false">VLOOKUP(D137,DVactu!$A$2:$D$198,4,0)</f>
        <v>#N/A</v>
      </c>
      <c r="V137" s="202" t="n">
        <f aca="false">IF(ISERROR(E137/$U137),0,E137/$U137)</f>
        <v>0</v>
      </c>
      <c r="W137" s="202" t="n">
        <f aca="false">IF(ISERROR(F137/$U137),0,F137/$U137)</f>
        <v>0</v>
      </c>
      <c r="X137" s="202" t="n">
        <f aca="false">IF(ISERROR(G137/$U137),0,G137/$U137)</f>
        <v>0</v>
      </c>
      <c r="Y137" s="202" t="n">
        <f aca="false">IF(ISERROR(H137/$U137),0,H137/$U137)</f>
        <v>0</v>
      </c>
      <c r="Z137" s="202" t="n">
        <f aca="false">IF(ISERROR(I137/$U137),0,I137/$U137)</f>
        <v>0</v>
      </c>
      <c r="AA137" s="202" t="n">
        <f aca="false">IF(ISERROR(J137/$U137),0,J137/$U137)</f>
        <v>0</v>
      </c>
      <c r="AB137" s="202" t="n">
        <f aca="false">SUM(V137:AA137)</f>
        <v>0</v>
      </c>
      <c r="AC137" s="199" t="n">
        <f aca="false">IF(ISERROR(L137/$U137),0,L137/$U137)</f>
        <v>0</v>
      </c>
    </row>
    <row r="138" customFormat="false" ht="19.4" hidden="false" customHeight="false" outlineLevel="0" collapsed="false">
      <c r="A138" s="195" t="s">
        <v>216</v>
      </c>
      <c r="B138" s="116" t="s">
        <v>142</v>
      </c>
      <c r="C138" s="196" t="s">
        <v>435</v>
      </c>
      <c r="D138" s="222" t="s">
        <v>436</v>
      </c>
      <c r="E138" s="198" t="n">
        <v>0</v>
      </c>
      <c r="F138" s="198" t="n">
        <v>0</v>
      </c>
      <c r="G138" s="198" t="n">
        <v>0</v>
      </c>
      <c r="H138" s="198" t="n">
        <v>0</v>
      </c>
      <c r="I138" s="198" t="n">
        <v>0</v>
      </c>
      <c r="J138" s="198" t="n">
        <v>0</v>
      </c>
      <c r="K138" s="199" t="n">
        <f aca="false">SUM(E138:J138)</f>
        <v>0</v>
      </c>
      <c r="L138" s="380" t="n">
        <v>0</v>
      </c>
      <c r="P138" s="223" t="n">
        <f aca="false">K138/$K$20</f>
        <v>0</v>
      </c>
      <c r="Q138" s="239" t="n">
        <f aca="false">RANK(P138,$P$24:$P$163)</f>
        <v>30</v>
      </c>
      <c r="R138" s="225" t="n">
        <f aca="false">L138/$L$20</f>
        <v>0</v>
      </c>
      <c r="S138" s="224" t="n">
        <f aca="false">RANK(R138,$R$24:$R$163)</f>
        <v>95</v>
      </c>
      <c r="U138" s="226" t="e">
        <f aca="false">VLOOKUP(D138,DVactu!$A$2:$D$198,4,0)</f>
        <v>#N/A</v>
      </c>
      <c r="V138" s="202" t="n">
        <f aca="false">IF(ISERROR(E138/$U138),0,E138/$U138)</f>
        <v>0</v>
      </c>
      <c r="W138" s="202" t="n">
        <f aca="false">IF(ISERROR(F138/$U138),0,F138/$U138)</f>
        <v>0</v>
      </c>
      <c r="X138" s="202" t="n">
        <f aca="false">IF(ISERROR(G138/$U138),0,G138/$U138)</f>
        <v>0</v>
      </c>
      <c r="Y138" s="202" t="n">
        <f aca="false">IF(ISERROR(H138/$U138),0,H138/$U138)</f>
        <v>0</v>
      </c>
      <c r="Z138" s="202" t="n">
        <f aca="false">IF(ISERROR(I138/$U138),0,I138/$U138)</f>
        <v>0</v>
      </c>
      <c r="AA138" s="202" t="n">
        <f aca="false">IF(ISERROR(J138/$U138),0,J138/$U138)</f>
        <v>0</v>
      </c>
      <c r="AB138" s="202" t="n">
        <f aca="false">SUM(V138:AA138)</f>
        <v>0</v>
      </c>
      <c r="AC138" s="199" t="n">
        <f aca="false">IF(ISERROR(L138/$U138),0,L138/$U138)</f>
        <v>0</v>
      </c>
    </row>
    <row r="139" customFormat="false" ht="12.8" hidden="false" customHeight="false" outlineLevel="0" collapsed="false">
      <c r="A139" s="195" t="s">
        <v>216</v>
      </c>
      <c r="B139" s="116" t="s">
        <v>142</v>
      </c>
      <c r="C139" s="196" t="s">
        <v>437</v>
      </c>
      <c r="D139" s="222" t="s">
        <v>438</v>
      </c>
      <c r="E139" s="198" t="n">
        <v>0</v>
      </c>
      <c r="F139" s="198" t="n">
        <v>0</v>
      </c>
      <c r="G139" s="198" t="n">
        <v>0</v>
      </c>
      <c r="H139" s="198" t="n">
        <v>0</v>
      </c>
      <c r="I139" s="198" t="n">
        <v>0</v>
      </c>
      <c r="J139" s="198" t="n">
        <v>0</v>
      </c>
      <c r="K139" s="199" t="n">
        <f aca="false">SUM(E139:J139)</f>
        <v>0</v>
      </c>
      <c r="L139" s="380" t="n">
        <v>0</v>
      </c>
      <c r="P139" s="223" t="n">
        <f aca="false">K139/$K$20</f>
        <v>0</v>
      </c>
      <c r="Q139" s="239" t="n">
        <f aca="false">RANK(P139,$P$24:$P$163)</f>
        <v>30</v>
      </c>
      <c r="R139" s="225" t="n">
        <f aca="false">L139/$L$20</f>
        <v>0</v>
      </c>
      <c r="S139" s="224" t="n">
        <f aca="false">RANK(R139,$R$24:$R$163)</f>
        <v>95</v>
      </c>
      <c r="U139" s="226" t="e">
        <f aca="false">VLOOKUP(D139,DVactu!$A$2:$D$198,4,0)</f>
        <v>#N/A</v>
      </c>
      <c r="V139" s="202" t="n">
        <f aca="false">IF(ISERROR(E139/$U139),0,E139/$U139)</f>
        <v>0</v>
      </c>
      <c r="W139" s="202" t="n">
        <f aca="false">IF(ISERROR(F139/$U139),0,F139/$U139)</f>
        <v>0</v>
      </c>
      <c r="X139" s="202" t="n">
        <f aca="false">IF(ISERROR(G139/$U139),0,G139/$U139)</f>
        <v>0</v>
      </c>
      <c r="Y139" s="202" t="n">
        <f aca="false">IF(ISERROR(H139/$U139),0,H139/$U139)</f>
        <v>0</v>
      </c>
      <c r="Z139" s="202" t="n">
        <f aca="false">IF(ISERROR(I139/$U139),0,I139/$U139)</f>
        <v>0</v>
      </c>
      <c r="AA139" s="202" t="n">
        <f aca="false">IF(ISERROR(J139/$U139),0,J139/$U139)</f>
        <v>0</v>
      </c>
      <c r="AB139" s="202" t="n">
        <f aca="false">SUM(V139:AA139)</f>
        <v>0</v>
      </c>
      <c r="AC139" s="199" t="n">
        <f aca="false">IF(ISERROR(L139/$U139),0,L139/$U139)</f>
        <v>0</v>
      </c>
    </row>
    <row r="140" customFormat="false" ht="12.8" hidden="false" customHeight="false" outlineLevel="0" collapsed="false">
      <c r="A140" s="195" t="s">
        <v>216</v>
      </c>
      <c r="B140" s="116" t="s">
        <v>142</v>
      </c>
      <c r="C140" s="196" t="s">
        <v>439</v>
      </c>
      <c r="D140" s="222" t="s">
        <v>440</v>
      </c>
      <c r="E140" s="198" t="n">
        <v>0</v>
      </c>
      <c r="F140" s="198" t="n">
        <v>0</v>
      </c>
      <c r="G140" s="198" t="n">
        <v>0</v>
      </c>
      <c r="H140" s="198" t="n">
        <v>0</v>
      </c>
      <c r="I140" s="198" t="n">
        <v>0</v>
      </c>
      <c r="J140" s="198" t="n">
        <v>0</v>
      </c>
      <c r="K140" s="199" t="n">
        <f aca="false">SUM(E140:J140)</f>
        <v>0</v>
      </c>
      <c r="L140" s="380" t="n">
        <v>120000</v>
      </c>
      <c r="P140" s="223" t="n">
        <f aca="false">K140/$K$20</f>
        <v>0</v>
      </c>
      <c r="Q140" s="239" t="n">
        <f aca="false">RANK(P140,$P$24:$P$163)</f>
        <v>30</v>
      </c>
      <c r="R140" s="225" t="n">
        <f aca="false">L140/$L$20</f>
        <v>1.90747053817739E-006</v>
      </c>
      <c r="S140" s="224" t="n">
        <f aca="false">RANK(R140,$R$24:$R$163)</f>
        <v>89</v>
      </c>
      <c r="U140" s="226" t="e">
        <f aca="false">VLOOKUP(D140,DVactu!$A$2:$D$198,4,0)</f>
        <v>#N/A</v>
      </c>
      <c r="V140" s="202" t="n">
        <f aca="false">IF(ISERROR(E140/$U140),0,E140/$U140)</f>
        <v>0</v>
      </c>
      <c r="W140" s="202" t="n">
        <f aca="false">IF(ISERROR(F140/$U140),0,F140/$U140)</f>
        <v>0</v>
      </c>
      <c r="X140" s="202" t="n">
        <f aca="false">IF(ISERROR(G140/$U140),0,G140/$U140)</f>
        <v>0</v>
      </c>
      <c r="Y140" s="202" t="n">
        <f aca="false">IF(ISERROR(H140/$U140),0,H140/$U140)</f>
        <v>0</v>
      </c>
      <c r="Z140" s="202" t="n">
        <f aca="false">IF(ISERROR(I140/$U140),0,I140/$U140)</f>
        <v>0</v>
      </c>
      <c r="AA140" s="202" t="n">
        <f aca="false">IF(ISERROR(J140/$U140),0,J140/$U140)</f>
        <v>0</v>
      </c>
      <c r="AB140" s="202" t="n">
        <f aca="false">SUM(V140:AA140)</f>
        <v>0</v>
      </c>
      <c r="AC140" s="199" t="n">
        <f aca="false">IF(ISERROR(L140/$U140),0,L140/$U140)</f>
        <v>0</v>
      </c>
    </row>
    <row r="141" customFormat="false" ht="19.4" hidden="false" customHeight="false" outlineLevel="0" collapsed="false">
      <c r="A141" s="195" t="s">
        <v>216</v>
      </c>
      <c r="B141" s="116" t="s">
        <v>142</v>
      </c>
      <c r="C141" s="196" t="s">
        <v>441</v>
      </c>
      <c r="D141" s="222" t="s">
        <v>442</v>
      </c>
      <c r="E141" s="198" t="n">
        <v>0</v>
      </c>
      <c r="F141" s="198" t="n">
        <v>0</v>
      </c>
      <c r="G141" s="198" t="n">
        <v>0</v>
      </c>
      <c r="H141" s="198" t="n">
        <v>0</v>
      </c>
      <c r="I141" s="198" t="n">
        <v>0</v>
      </c>
      <c r="J141" s="198" t="n">
        <v>0</v>
      </c>
      <c r="K141" s="199" t="n">
        <f aca="false">SUM(E141:J141)</f>
        <v>0</v>
      </c>
      <c r="L141" s="380" t="n">
        <v>0</v>
      </c>
      <c r="P141" s="223" t="n">
        <f aca="false">K141/$K$20</f>
        <v>0</v>
      </c>
      <c r="Q141" s="239" t="n">
        <f aca="false">RANK(P141,$P$24:$P$163)</f>
        <v>30</v>
      </c>
      <c r="R141" s="225" t="n">
        <f aca="false">L141/$L$20</f>
        <v>0</v>
      </c>
      <c r="S141" s="224" t="n">
        <f aca="false">RANK(R141,$R$24:$R$163)</f>
        <v>95</v>
      </c>
      <c r="U141" s="226" t="e">
        <f aca="false">VLOOKUP(D141,DVactu!$A$2:$D$198,4,0)</f>
        <v>#N/A</v>
      </c>
      <c r="V141" s="202" t="n">
        <f aca="false">IF(ISERROR(E141/$U141),0,E141/$U141)</f>
        <v>0</v>
      </c>
      <c r="W141" s="202" t="n">
        <f aca="false">IF(ISERROR(F141/$U141),0,F141/$U141)</f>
        <v>0</v>
      </c>
      <c r="X141" s="202" t="n">
        <f aca="false">IF(ISERROR(G141/$U141),0,G141/$U141)</f>
        <v>0</v>
      </c>
      <c r="Y141" s="202" t="n">
        <f aca="false">IF(ISERROR(H141/$U141),0,H141/$U141)</f>
        <v>0</v>
      </c>
      <c r="Z141" s="202" t="n">
        <f aca="false">IF(ISERROR(I141/$U141),0,I141/$U141)</f>
        <v>0</v>
      </c>
      <c r="AA141" s="202" t="n">
        <f aca="false">IF(ISERROR(J141/$U141),0,J141/$U141)</f>
        <v>0</v>
      </c>
      <c r="AB141" s="202" t="n">
        <f aca="false">SUM(V141:AA141)</f>
        <v>0</v>
      </c>
      <c r="AC141" s="199" t="n">
        <f aca="false">IF(ISERROR(L141/$U141),0,L141/$U141)</f>
        <v>0</v>
      </c>
    </row>
    <row r="142" customFormat="false" ht="19.4" hidden="false" customHeight="false" outlineLevel="0" collapsed="false">
      <c r="A142" s="195" t="s">
        <v>216</v>
      </c>
      <c r="B142" s="116" t="s">
        <v>142</v>
      </c>
      <c r="C142" s="196" t="s">
        <v>443</v>
      </c>
      <c r="D142" s="222" t="s">
        <v>444</v>
      </c>
      <c r="E142" s="198" t="n">
        <v>0</v>
      </c>
      <c r="F142" s="198" t="n">
        <v>0</v>
      </c>
      <c r="G142" s="198" t="n">
        <v>0</v>
      </c>
      <c r="H142" s="198" t="n">
        <v>0</v>
      </c>
      <c r="I142" s="198" t="n">
        <v>0</v>
      </c>
      <c r="J142" s="198" t="n">
        <v>0</v>
      </c>
      <c r="K142" s="199" t="n">
        <f aca="false">SUM(E142:J142)</f>
        <v>0</v>
      </c>
      <c r="L142" s="380" t="n">
        <v>0</v>
      </c>
      <c r="P142" s="223" t="n">
        <f aca="false">K142/$K$20</f>
        <v>0</v>
      </c>
      <c r="Q142" s="239" t="n">
        <f aca="false">RANK(P142,$P$24:$P$163)</f>
        <v>30</v>
      </c>
      <c r="R142" s="225" t="n">
        <f aca="false">L142/$L$20</f>
        <v>0</v>
      </c>
      <c r="S142" s="224" t="n">
        <f aca="false">RANK(R142,$R$24:$R$163)</f>
        <v>95</v>
      </c>
      <c r="U142" s="226" t="e">
        <f aca="false">VLOOKUP(D142,DVactu!$A$2:$D$198,4,0)</f>
        <v>#N/A</v>
      </c>
      <c r="V142" s="202" t="n">
        <f aca="false">IF(ISERROR(E142/$U142),0,E142/$U142)</f>
        <v>0</v>
      </c>
      <c r="W142" s="202" t="n">
        <f aca="false">IF(ISERROR(F142/$U142),0,F142/$U142)</f>
        <v>0</v>
      </c>
      <c r="X142" s="202" t="n">
        <f aca="false">IF(ISERROR(G142/$U142),0,G142/$U142)</f>
        <v>0</v>
      </c>
      <c r="Y142" s="202" t="n">
        <f aca="false">IF(ISERROR(H142/$U142),0,H142/$U142)</f>
        <v>0</v>
      </c>
      <c r="Z142" s="202" t="n">
        <f aca="false">IF(ISERROR(I142/$U142),0,I142/$U142)</f>
        <v>0</v>
      </c>
      <c r="AA142" s="202" t="n">
        <f aca="false">IF(ISERROR(J142/$U142),0,J142/$U142)</f>
        <v>0</v>
      </c>
      <c r="AB142" s="202" t="n">
        <f aca="false">SUM(V142:AA142)</f>
        <v>0</v>
      </c>
      <c r="AC142" s="199" t="n">
        <f aca="false">IF(ISERROR(L142/$U142),0,L142/$U142)</f>
        <v>0</v>
      </c>
    </row>
    <row r="143" customFormat="false" ht="29.1" hidden="false" customHeight="false" outlineLevel="0" collapsed="false">
      <c r="A143" s="195" t="s">
        <v>216</v>
      </c>
      <c r="B143" s="116" t="s">
        <v>142</v>
      </c>
      <c r="C143" s="196" t="s">
        <v>445</v>
      </c>
      <c r="D143" s="222" t="s">
        <v>446</v>
      </c>
      <c r="E143" s="198" t="n">
        <v>0</v>
      </c>
      <c r="F143" s="198" t="n">
        <v>0</v>
      </c>
      <c r="G143" s="198" t="n">
        <v>0</v>
      </c>
      <c r="H143" s="198" t="n">
        <v>0</v>
      </c>
      <c r="I143" s="198" t="n">
        <v>0</v>
      </c>
      <c r="J143" s="198" t="n">
        <v>0</v>
      </c>
      <c r="K143" s="199" t="n">
        <f aca="false">SUM(E143:J143)</f>
        <v>0</v>
      </c>
      <c r="L143" s="380" t="n">
        <v>12384832</v>
      </c>
      <c r="P143" s="223" t="n">
        <f aca="false">K143/$K$20</f>
        <v>0</v>
      </c>
      <c r="Q143" s="239" t="n">
        <f aca="false">RANK(P143,$P$24:$P$163)</f>
        <v>30</v>
      </c>
      <c r="R143" s="225" t="n">
        <f aca="false">L143/$L$20</f>
        <v>0.000196864184668972</v>
      </c>
      <c r="S143" s="224" t="n">
        <f aca="false">RANK(R143,$R$24:$R$163)</f>
        <v>46</v>
      </c>
      <c r="U143" s="226" t="e">
        <f aca="false">VLOOKUP(D143,DVactu!$A$2:$D$198,4,0)</f>
        <v>#N/A</v>
      </c>
      <c r="V143" s="202" t="n">
        <f aca="false">IF(ISERROR(E143/$U143),0,E143/$U143)</f>
        <v>0</v>
      </c>
      <c r="W143" s="202" t="n">
        <f aca="false">IF(ISERROR(F143/$U143),0,F143/$U143)</f>
        <v>0</v>
      </c>
      <c r="X143" s="202" t="n">
        <f aca="false">IF(ISERROR(G143/$U143),0,G143/$U143)</f>
        <v>0</v>
      </c>
      <c r="Y143" s="202" t="n">
        <f aca="false">IF(ISERROR(H143/$U143),0,H143/$U143)</f>
        <v>0</v>
      </c>
      <c r="Z143" s="202" t="n">
        <f aca="false">IF(ISERROR(I143/$U143),0,I143/$U143)</f>
        <v>0</v>
      </c>
      <c r="AA143" s="202" t="n">
        <f aca="false">IF(ISERROR(J143/$U143),0,J143/$U143)</f>
        <v>0</v>
      </c>
      <c r="AB143" s="202" t="n">
        <f aca="false">SUM(V143:AA143)</f>
        <v>0</v>
      </c>
      <c r="AC143" s="199" t="n">
        <f aca="false">IF(ISERROR(L143/$U143),0,L143/$U143)</f>
        <v>0</v>
      </c>
    </row>
    <row r="144" customFormat="false" ht="12.8" hidden="false" customHeight="false" outlineLevel="0" collapsed="false">
      <c r="A144" s="195" t="s">
        <v>216</v>
      </c>
      <c r="B144" s="116" t="s">
        <v>142</v>
      </c>
      <c r="C144" s="196" t="s">
        <v>447</v>
      </c>
      <c r="D144" s="222" t="s">
        <v>448</v>
      </c>
      <c r="E144" s="198" t="n">
        <v>0</v>
      </c>
      <c r="F144" s="198" t="n">
        <v>0</v>
      </c>
      <c r="G144" s="198" t="n">
        <v>0</v>
      </c>
      <c r="H144" s="198" t="n">
        <v>0</v>
      </c>
      <c r="I144" s="198" t="n">
        <v>0</v>
      </c>
      <c r="J144" s="198" t="n">
        <v>0</v>
      </c>
      <c r="K144" s="199" t="n">
        <f aca="false">SUM(E144:J144)</f>
        <v>0</v>
      </c>
      <c r="L144" s="380" t="n">
        <v>0</v>
      </c>
      <c r="P144" s="223" t="n">
        <f aca="false">K144/$K$20</f>
        <v>0</v>
      </c>
      <c r="Q144" s="239" t="n">
        <f aca="false">RANK(P144,$P$24:$P$163)</f>
        <v>30</v>
      </c>
      <c r="R144" s="225" t="n">
        <f aca="false">L144/$L$20</f>
        <v>0</v>
      </c>
      <c r="S144" s="224" t="n">
        <f aca="false">RANK(R144,$R$24:$R$163)</f>
        <v>95</v>
      </c>
      <c r="U144" s="226" t="e">
        <f aca="false">VLOOKUP(D144,DVactu!$A$2:$D$198,4,0)</f>
        <v>#N/A</v>
      </c>
      <c r="V144" s="202" t="n">
        <f aca="false">IF(ISERROR(E144/$U144),0,E144/$U144)</f>
        <v>0</v>
      </c>
      <c r="W144" s="202" t="n">
        <f aca="false">IF(ISERROR(F144/$U144),0,F144/$U144)</f>
        <v>0</v>
      </c>
      <c r="X144" s="202" t="n">
        <f aca="false">IF(ISERROR(G144/$U144),0,G144/$U144)</f>
        <v>0</v>
      </c>
      <c r="Y144" s="202" t="n">
        <f aca="false">IF(ISERROR(H144/$U144),0,H144/$U144)</f>
        <v>0</v>
      </c>
      <c r="Z144" s="202" t="n">
        <f aca="false">IF(ISERROR(I144/$U144),0,I144/$U144)</f>
        <v>0</v>
      </c>
      <c r="AA144" s="202" t="n">
        <f aca="false">IF(ISERROR(J144/$U144),0,J144/$U144)</f>
        <v>0</v>
      </c>
      <c r="AB144" s="202" t="n">
        <f aca="false">SUM(V144:AA144)</f>
        <v>0</v>
      </c>
      <c r="AC144" s="199" t="n">
        <f aca="false">IF(ISERROR(L144/$U144),0,L144/$U144)</f>
        <v>0</v>
      </c>
    </row>
    <row r="145" customFormat="false" ht="19.4" hidden="false" customHeight="false" outlineLevel="0" collapsed="false">
      <c r="A145" s="195" t="s">
        <v>216</v>
      </c>
      <c r="B145" s="116" t="s">
        <v>142</v>
      </c>
      <c r="C145" s="196" t="s">
        <v>449</v>
      </c>
      <c r="D145" s="222" t="s">
        <v>450</v>
      </c>
      <c r="E145" s="198" t="n">
        <v>0</v>
      </c>
      <c r="F145" s="198" t="n">
        <v>0</v>
      </c>
      <c r="G145" s="198" t="n">
        <v>0</v>
      </c>
      <c r="H145" s="198" t="n">
        <v>0</v>
      </c>
      <c r="I145" s="198" t="n">
        <v>0</v>
      </c>
      <c r="J145" s="198" t="n">
        <v>0</v>
      </c>
      <c r="K145" s="199" t="n">
        <f aca="false">SUM(E145:J145)</f>
        <v>0</v>
      </c>
      <c r="L145" s="380" t="n">
        <v>0</v>
      </c>
      <c r="P145" s="223" t="n">
        <f aca="false">K145/$K$20</f>
        <v>0</v>
      </c>
      <c r="Q145" s="239" t="n">
        <f aca="false">RANK(P145,$P$24:$P$163)</f>
        <v>30</v>
      </c>
      <c r="R145" s="225" t="n">
        <f aca="false">L145/$L$20</f>
        <v>0</v>
      </c>
      <c r="S145" s="224" t="n">
        <f aca="false">RANK(R145,$R$24:$R$163)</f>
        <v>95</v>
      </c>
      <c r="U145" s="226" t="e">
        <f aca="false">VLOOKUP(D145,DVactu!$A$2:$D$198,4,0)</f>
        <v>#N/A</v>
      </c>
      <c r="V145" s="202" t="n">
        <f aca="false">IF(ISERROR(E145/$U145),0,E145/$U145)</f>
        <v>0</v>
      </c>
      <c r="W145" s="202" t="n">
        <f aca="false">IF(ISERROR(F145/$U145),0,F145/$U145)</f>
        <v>0</v>
      </c>
      <c r="X145" s="202" t="n">
        <f aca="false">IF(ISERROR(G145/$U145),0,G145/$U145)</f>
        <v>0</v>
      </c>
      <c r="Y145" s="202" t="n">
        <f aca="false">IF(ISERROR(H145/$U145),0,H145/$U145)</f>
        <v>0</v>
      </c>
      <c r="Z145" s="202" t="n">
        <f aca="false">IF(ISERROR(I145/$U145),0,I145/$U145)</f>
        <v>0</v>
      </c>
      <c r="AA145" s="202" t="n">
        <f aca="false">IF(ISERROR(J145/$U145),0,J145/$U145)</f>
        <v>0</v>
      </c>
      <c r="AB145" s="202" t="n">
        <f aca="false">SUM(V145:AA145)</f>
        <v>0</v>
      </c>
      <c r="AC145" s="199" t="n">
        <f aca="false">IF(ISERROR(L145/$U145),0,L145/$U145)</f>
        <v>0</v>
      </c>
    </row>
    <row r="146" customFormat="false" ht="12.8" hidden="false" customHeight="false" outlineLevel="0" collapsed="false">
      <c r="A146" s="195" t="s">
        <v>216</v>
      </c>
      <c r="B146" s="116" t="s">
        <v>142</v>
      </c>
      <c r="C146" s="196" t="s">
        <v>451</v>
      </c>
      <c r="D146" s="222" t="s">
        <v>452</v>
      </c>
      <c r="E146" s="198" t="n">
        <v>0</v>
      </c>
      <c r="F146" s="198" t="n">
        <v>0</v>
      </c>
      <c r="G146" s="198" t="n">
        <v>0</v>
      </c>
      <c r="H146" s="198" t="n">
        <v>0</v>
      </c>
      <c r="I146" s="198" t="n">
        <v>0</v>
      </c>
      <c r="J146" s="198" t="n">
        <v>0</v>
      </c>
      <c r="K146" s="199" t="n">
        <f aca="false">SUM(E146:J146)</f>
        <v>0</v>
      </c>
      <c r="L146" s="380" t="n">
        <v>0</v>
      </c>
      <c r="P146" s="223" t="n">
        <f aca="false">K146/$K$20</f>
        <v>0</v>
      </c>
      <c r="Q146" s="239" t="n">
        <f aca="false">RANK(P146,$P$24:$P$163)</f>
        <v>30</v>
      </c>
      <c r="R146" s="225" t="n">
        <f aca="false">L146/$L$20</f>
        <v>0</v>
      </c>
      <c r="S146" s="224" t="n">
        <f aca="false">RANK(R146,$R$24:$R$163)</f>
        <v>95</v>
      </c>
      <c r="U146" s="226" t="e">
        <f aca="false">VLOOKUP(D146,DVactu!$A$2:$D$198,4,0)</f>
        <v>#N/A</v>
      </c>
      <c r="V146" s="202" t="n">
        <f aca="false">IF(ISERROR(E146/$U146),0,E146/$U146)</f>
        <v>0</v>
      </c>
      <c r="W146" s="202" t="n">
        <f aca="false">IF(ISERROR(F146/$U146),0,F146/$U146)</f>
        <v>0</v>
      </c>
      <c r="X146" s="202" t="n">
        <f aca="false">IF(ISERROR(G146/$U146),0,G146/$U146)</f>
        <v>0</v>
      </c>
      <c r="Y146" s="202" t="n">
        <f aca="false">IF(ISERROR(H146/$U146),0,H146/$U146)</f>
        <v>0</v>
      </c>
      <c r="Z146" s="202" t="n">
        <f aca="false">IF(ISERROR(I146/$U146),0,I146/$U146)</f>
        <v>0</v>
      </c>
      <c r="AA146" s="202" t="n">
        <f aca="false">IF(ISERROR(J146/$U146),0,J146/$U146)</f>
        <v>0</v>
      </c>
      <c r="AB146" s="202" t="n">
        <f aca="false">SUM(V146:AA146)</f>
        <v>0</v>
      </c>
      <c r="AC146" s="199" t="n">
        <f aca="false">IF(ISERROR(L146/$U146),0,L146/$U146)</f>
        <v>0</v>
      </c>
    </row>
    <row r="147" customFormat="false" ht="12.8" hidden="false" customHeight="false" outlineLevel="0" collapsed="false">
      <c r="A147" s="195" t="s">
        <v>216</v>
      </c>
      <c r="B147" s="116" t="s">
        <v>142</v>
      </c>
      <c r="C147" s="196" t="s">
        <v>453</v>
      </c>
      <c r="D147" s="222" t="s">
        <v>454</v>
      </c>
      <c r="E147" s="198" t="n">
        <v>0</v>
      </c>
      <c r="F147" s="198" t="n">
        <v>0</v>
      </c>
      <c r="G147" s="198" t="n">
        <v>0</v>
      </c>
      <c r="H147" s="198" t="n">
        <v>0</v>
      </c>
      <c r="I147" s="198" t="n">
        <v>0</v>
      </c>
      <c r="J147" s="198" t="n">
        <v>0</v>
      </c>
      <c r="K147" s="199" t="n">
        <f aca="false">SUM(E147:J147)</f>
        <v>0</v>
      </c>
      <c r="L147" s="380" t="n">
        <v>0</v>
      </c>
      <c r="P147" s="223" t="n">
        <f aca="false">K147/$K$20</f>
        <v>0</v>
      </c>
      <c r="Q147" s="239" t="n">
        <f aca="false">RANK(P147,$P$24:$P$163)</f>
        <v>30</v>
      </c>
      <c r="R147" s="225" t="n">
        <f aca="false">L147/$L$20</f>
        <v>0</v>
      </c>
      <c r="S147" s="224" t="n">
        <f aca="false">RANK(R147,$R$24:$R$163)</f>
        <v>95</v>
      </c>
      <c r="U147" s="226" t="e">
        <f aca="false">VLOOKUP(D147,DVactu!$A$2:$D$198,4,0)</f>
        <v>#N/A</v>
      </c>
      <c r="V147" s="202" t="n">
        <f aca="false">IF(ISERROR(E147/$U147),0,E147/$U147)</f>
        <v>0</v>
      </c>
      <c r="W147" s="202" t="n">
        <f aca="false">IF(ISERROR(F147/$U147),0,F147/$U147)</f>
        <v>0</v>
      </c>
      <c r="X147" s="202" t="n">
        <f aca="false">IF(ISERROR(G147/$U147),0,G147/$U147)</f>
        <v>0</v>
      </c>
      <c r="Y147" s="202" t="n">
        <f aca="false">IF(ISERROR(H147/$U147),0,H147/$U147)</f>
        <v>0</v>
      </c>
      <c r="Z147" s="202" t="n">
        <f aca="false">IF(ISERROR(I147/$U147),0,I147/$U147)</f>
        <v>0</v>
      </c>
      <c r="AA147" s="202" t="n">
        <f aca="false">IF(ISERROR(J147/$U147),0,J147/$U147)</f>
        <v>0</v>
      </c>
      <c r="AB147" s="202" t="n">
        <f aca="false">SUM(V147:AA147)</f>
        <v>0</v>
      </c>
      <c r="AC147" s="199" t="n">
        <f aca="false">IF(ISERROR(L147/$U147),0,L147/$U147)</f>
        <v>0</v>
      </c>
    </row>
    <row r="148" customFormat="false" ht="12.8" hidden="false" customHeight="false" outlineLevel="0" collapsed="false">
      <c r="A148" s="195" t="s">
        <v>216</v>
      </c>
      <c r="B148" s="116" t="s">
        <v>142</v>
      </c>
      <c r="C148" s="196" t="s">
        <v>455</v>
      </c>
      <c r="D148" s="222" t="s">
        <v>456</v>
      </c>
      <c r="E148" s="198" t="n">
        <v>0</v>
      </c>
      <c r="F148" s="198" t="n">
        <v>0</v>
      </c>
      <c r="G148" s="198" t="n">
        <v>0</v>
      </c>
      <c r="H148" s="198" t="n">
        <v>0</v>
      </c>
      <c r="I148" s="198" t="n">
        <v>0</v>
      </c>
      <c r="J148" s="198" t="n">
        <v>0</v>
      </c>
      <c r="K148" s="199" t="n">
        <f aca="false">SUM(E148:J148)</f>
        <v>0</v>
      </c>
      <c r="L148" s="380" t="n">
        <v>1000000</v>
      </c>
      <c r="P148" s="223" t="n">
        <f aca="false">K148/$K$20</f>
        <v>0</v>
      </c>
      <c r="Q148" s="239" t="n">
        <f aca="false">RANK(P148,$P$24:$P$163)</f>
        <v>30</v>
      </c>
      <c r="R148" s="225" t="n">
        <f aca="false">L148/$L$20</f>
        <v>1.58955878181449E-005</v>
      </c>
      <c r="S148" s="224" t="n">
        <f aca="false">RANK(R148,$R$24:$R$163)</f>
        <v>74</v>
      </c>
      <c r="U148" s="226" t="e">
        <f aca="false">VLOOKUP(D148,DVactu!$A$2:$D$198,4,0)</f>
        <v>#N/A</v>
      </c>
      <c r="V148" s="202" t="n">
        <f aca="false">IF(ISERROR(E148/$U148),0,E148/$U148)</f>
        <v>0</v>
      </c>
      <c r="W148" s="202" t="n">
        <f aca="false">IF(ISERROR(F148/$U148),0,F148/$U148)</f>
        <v>0</v>
      </c>
      <c r="X148" s="202" t="n">
        <f aca="false">IF(ISERROR(G148/$U148),0,G148/$U148)</f>
        <v>0</v>
      </c>
      <c r="Y148" s="202" t="n">
        <f aca="false">IF(ISERROR(H148/$U148),0,H148/$U148)</f>
        <v>0</v>
      </c>
      <c r="Z148" s="202" t="n">
        <f aca="false">IF(ISERROR(I148/$U148),0,I148/$U148)</f>
        <v>0</v>
      </c>
      <c r="AA148" s="202" t="n">
        <f aca="false">IF(ISERROR(J148/$U148),0,J148/$U148)</f>
        <v>0</v>
      </c>
      <c r="AB148" s="202" t="n">
        <f aca="false">SUM(V148:AA148)</f>
        <v>0</v>
      </c>
      <c r="AC148" s="199" t="n">
        <f aca="false">IF(ISERROR(L148/$U148),0,L148/$U148)</f>
        <v>0</v>
      </c>
    </row>
    <row r="149" customFormat="false" ht="12.8" hidden="false" customHeight="false" outlineLevel="0" collapsed="false">
      <c r="A149" s="195" t="s">
        <v>216</v>
      </c>
      <c r="B149" s="116" t="s">
        <v>142</v>
      </c>
      <c r="C149" s="196" t="s">
        <v>457</v>
      </c>
      <c r="D149" s="222" t="s">
        <v>458</v>
      </c>
      <c r="E149" s="198" t="n">
        <v>0</v>
      </c>
      <c r="F149" s="198" t="n">
        <v>0</v>
      </c>
      <c r="G149" s="198" t="n">
        <v>0</v>
      </c>
      <c r="H149" s="198" t="n">
        <v>0</v>
      </c>
      <c r="I149" s="198" t="n">
        <v>0</v>
      </c>
      <c r="J149" s="198" t="n">
        <v>0</v>
      </c>
      <c r="K149" s="199" t="n">
        <f aca="false">SUM(E149:J149)</f>
        <v>0</v>
      </c>
      <c r="L149" s="380" t="n">
        <v>205740</v>
      </c>
      <c r="P149" s="223" t="n">
        <f aca="false">K149/$K$20</f>
        <v>0</v>
      </c>
      <c r="Q149" s="239" t="n">
        <f aca="false">RANK(P149,$P$24:$P$163)</f>
        <v>30</v>
      </c>
      <c r="R149" s="225" t="n">
        <f aca="false">L149/$L$20</f>
        <v>3.27035823770514E-006</v>
      </c>
      <c r="S149" s="224" t="n">
        <f aca="false">RANK(R149,$R$24:$R$163)</f>
        <v>86</v>
      </c>
      <c r="U149" s="226" t="e">
        <f aca="false">VLOOKUP(D149,DVactu!$A$2:$D$198,4,0)</f>
        <v>#N/A</v>
      </c>
      <c r="V149" s="202" t="n">
        <f aca="false">IF(ISERROR(E149/$U149),0,E149/$U149)</f>
        <v>0</v>
      </c>
      <c r="W149" s="202" t="n">
        <f aca="false">IF(ISERROR(F149/$U149),0,F149/$U149)</f>
        <v>0</v>
      </c>
      <c r="X149" s="202" t="n">
        <f aca="false">IF(ISERROR(G149/$U149),0,G149/$U149)</f>
        <v>0</v>
      </c>
      <c r="Y149" s="202" t="n">
        <f aca="false">IF(ISERROR(H149/$U149),0,H149/$U149)</f>
        <v>0</v>
      </c>
      <c r="Z149" s="202" t="n">
        <f aca="false">IF(ISERROR(I149/$U149),0,I149/$U149)</f>
        <v>0</v>
      </c>
      <c r="AA149" s="202" t="n">
        <f aca="false">IF(ISERROR(J149/$U149),0,J149/$U149)</f>
        <v>0</v>
      </c>
      <c r="AB149" s="202" t="n">
        <f aca="false">SUM(V149:AA149)</f>
        <v>0</v>
      </c>
      <c r="AC149" s="199" t="n">
        <f aca="false">IF(ISERROR(L149/$U149),0,L149/$U149)</f>
        <v>0</v>
      </c>
    </row>
    <row r="150" customFormat="false" ht="19.4" hidden="false" customHeight="false" outlineLevel="0" collapsed="false">
      <c r="A150" s="195" t="s">
        <v>216</v>
      </c>
      <c r="B150" s="116" t="s">
        <v>142</v>
      </c>
      <c r="C150" s="196" t="s">
        <v>459</v>
      </c>
      <c r="D150" s="222" t="s">
        <v>460</v>
      </c>
      <c r="E150" s="198" t="n">
        <v>0</v>
      </c>
      <c r="F150" s="198" t="n">
        <v>0</v>
      </c>
      <c r="G150" s="198" t="n">
        <v>0</v>
      </c>
      <c r="H150" s="198" t="n">
        <v>0</v>
      </c>
      <c r="I150" s="198" t="n">
        <v>0</v>
      </c>
      <c r="J150" s="198" t="n">
        <v>0</v>
      </c>
      <c r="K150" s="199" t="n">
        <f aca="false">SUM(E150:J150)</f>
        <v>0</v>
      </c>
      <c r="L150" s="380" t="n">
        <v>0</v>
      </c>
      <c r="P150" s="223" t="n">
        <f aca="false">K150/$K$20</f>
        <v>0</v>
      </c>
      <c r="Q150" s="239" t="n">
        <f aca="false">RANK(P150,$P$24:$P$163)</f>
        <v>30</v>
      </c>
      <c r="R150" s="225" t="n">
        <f aca="false">L150/$L$20</f>
        <v>0</v>
      </c>
      <c r="S150" s="224" t="n">
        <f aca="false">RANK(R150,$R$24:$R$163)</f>
        <v>95</v>
      </c>
      <c r="U150" s="226" t="e">
        <f aca="false">VLOOKUP(D150,DVactu!$A$2:$D$198,4,0)</f>
        <v>#N/A</v>
      </c>
      <c r="V150" s="202" t="n">
        <f aca="false">IF(ISERROR(E150/$U150),0,E150/$U150)</f>
        <v>0</v>
      </c>
      <c r="W150" s="202" t="n">
        <f aca="false">IF(ISERROR(F150/$U150),0,F150/$U150)</f>
        <v>0</v>
      </c>
      <c r="X150" s="202" t="n">
        <f aca="false">IF(ISERROR(G150/$U150),0,G150/$U150)</f>
        <v>0</v>
      </c>
      <c r="Y150" s="202" t="n">
        <f aca="false">IF(ISERROR(H150/$U150),0,H150/$U150)</f>
        <v>0</v>
      </c>
      <c r="Z150" s="202" t="n">
        <f aca="false">IF(ISERROR(I150/$U150),0,I150/$U150)</f>
        <v>0</v>
      </c>
      <c r="AA150" s="202" t="n">
        <f aca="false">IF(ISERROR(J150/$U150),0,J150/$U150)</f>
        <v>0</v>
      </c>
      <c r="AB150" s="202" t="n">
        <f aca="false">SUM(V150:AA150)</f>
        <v>0</v>
      </c>
      <c r="AC150" s="199" t="n">
        <f aca="false">IF(ISERROR(L150/$U150),0,L150/$U150)</f>
        <v>0</v>
      </c>
    </row>
    <row r="151" customFormat="false" ht="12.8" hidden="false" customHeight="false" outlineLevel="0" collapsed="false">
      <c r="A151" s="195" t="s">
        <v>216</v>
      </c>
      <c r="B151" s="116" t="s">
        <v>142</v>
      </c>
      <c r="C151" s="196" t="s">
        <v>461</v>
      </c>
      <c r="D151" s="222" t="s">
        <v>462</v>
      </c>
      <c r="E151" s="198" t="n">
        <v>0</v>
      </c>
      <c r="F151" s="198" t="n">
        <v>0</v>
      </c>
      <c r="G151" s="198" t="n">
        <v>0</v>
      </c>
      <c r="H151" s="198" t="n">
        <v>0</v>
      </c>
      <c r="I151" s="198" t="n">
        <v>0</v>
      </c>
      <c r="J151" s="198" t="n">
        <v>0</v>
      </c>
      <c r="K151" s="199" t="n">
        <f aca="false">SUM(E151:J151)</f>
        <v>0</v>
      </c>
      <c r="L151" s="380" t="n">
        <v>41338570</v>
      </c>
      <c r="P151" s="223" t="n">
        <f aca="false">K151/$K$20</f>
        <v>0</v>
      </c>
      <c r="Q151" s="239" t="n">
        <f aca="false">RANK(P151,$P$24:$P$163)</f>
        <v>30</v>
      </c>
      <c r="R151" s="225" t="n">
        <f aca="false">L151/$L$20</f>
        <v>0.000657100869711532</v>
      </c>
      <c r="S151" s="224" t="n">
        <f aca="false">RANK(R151,$R$24:$R$163)</f>
        <v>33</v>
      </c>
      <c r="U151" s="226" t="e">
        <f aca="false">VLOOKUP(D151,DVactu!$A$2:$D$198,4,0)</f>
        <v>#N/A</v>
      </c>
      <c r="V151" s="202" t="n">
        <f aca="false">IF(ISERROR(E151/$U151),0,E151/$U151)</f>
        <v>0</v>
      </c>
      <c r="W151" s="202" t="n">
        <f aca="false">IF(ISERROR(F151/$U151),0,F151/$U151)</f>
        <v>0</v>
      </c>
      <c r="X151" s="202" t="n">
        <f aca="false">IF(ISERROR(G151/$U151),0,G151/$U151)</f>
        <v>0</v>
      </c>
      <c r="Y151" s="202" t="n">
        <f aca="false">IF(ISERROR(H151/$U151),0,H151/$U151)</f>
        <v>0</v>
      </c>
      <c r="Z151" s="202" t="n">
        <f aca="false">IF(ISERROR(I151/$U151),0,I151/$U151)</f>
        <v>0</v>
      </c>
      <c r="AA151" s="202" t="n">
        <f aca="false">IF(ISERROR(J151/$U151),0,J151/$U151)</f>
        <v>0</v>
      </c>
      <c r="AB151" s="202" t="n">
        <f aca="false">SUM(V151:AA151)</f>
        <v>0</v>
      </c>
      <c r="AC151" s="199" t="n">
        <f aca="false">IF(ISERROR(L151/$U151),0,L151/$U151)</f>
        <v>0</v>
      </c>
    </row>
    <row r="152" customFormat="false" ht="29.1" hidden="false" customHeight="false" outlineLevel="0" collapsed="false">
      <c r="A152" s="195" t="s">
        <v>216</v>
      </c>
      <c r="B152" s="116" t="s">
        <v>142</v>
      </c>
      <c r="C152" s="196" t="s">
        <v>463</v>
      </c>
      <c r="D152" s="222" t="s">
        <v>464</v>
      </c>
      <c r="E152" s="198" t="n">
        <v>0</v>
      </c>
      <c r="F152" s="198" t="n">
        <v>0</v>
      </c>
      <c r="G152" s="198" t="n">
        <v>0</v>
      </c>
      <c r="H152" s="198" t="n">
        <v>0</v>
      </c>
      <c r="I152" s="198" t="n">
        <v>0</v>
      </c>
      <c r="J152" s="198" t="n">
        <v>0</v>
      </c>
      <c r="K152" s="199" t="n">
        <f aca="false">SUM(E152:J152)</f>
        <v>0</v>
      </c>
      <c r="L152" s="380" t="n">
        <v>0</v>
      </c>
      <c r="P152" s="223" t="n">
        <f aca="false">K152/$K$20</f>
        <v>0</v>
      </c>
      <c r="Q152" s="239" t="n">
        <f aca="false">RANK(P152,$P$24:$P$163)</f>
        <v>30</v>
      </c>
      <c r="R152" s="225" t="n">
        <f aca="false">L152/$L$20</f>
        <v>0</v>
      </c>
      <c r="S152" s="224" t="n">
        <f aca="false">RANK(R152,$R$24:$R$163)</f>
        <v>95</v>
      </c>
      <c r="U152" s="226" t="e">
        <f aca="false">VLOOKUP(D152,DVactu!$A$2:$D$198,4,0)</f>
        <v>#N/A</v>
      </c>
      <c r="V152" s="202" t="n">
        <f aca="false">IF(ISERROR(E152/$U152),0,E152/$U152)</f>
        <v>0</v>
      </c>
      <c r="W152" s="202" t="n">
        <f aca="false">IF(ISERROR(F152/$U152),0,F152/$U152)</f>
        <v>0</v>
      </c>
      <c r="X152" s="202" t="n">
        <f aca="false">IF(ISERROR(G152/$U152),0,G152/$U152)</f>
        <v>0</v>
      </c>
      <c r="Y152" s="202" t="n">
        <f aca="false">IF(ISERROR(H152/$U152),0,H152/$U152)</f>
        <v>0</v>
      </c>
      <c r="Z152" s="202" t="n">
        <f aca="false">IF(ISERROR(I152/$U152),0,I152/$U152)</f>
        <v>0</v>
      </c>
      <c r="AA152" s="202" t="n">
        <f aca="false">IF(ISERROR(J152/$U152),0,J152/$U152)</f>
        <v>0</v>
      </c>
      <c r="AB152" s="202" t="n">
        <f aca="false">SUM(V152:AA152)</f>
        <v>0</v>
      </c>
      <c r="AC152" s="199" t="n">
        <f aca="false">IF(ISERROR(L152/$U152),0,L152/$U152)</f>
        <v>0</v>
      </c>
    </row>
    <row r="153" customFormat="false" ht="12.8" hidden="false" customHeight="false" outlineLevel="0" collapsed="false">
      <c r="A153" s="195" t="s">
        <v>216</v>
      </c>
      <c r="B153" s="116" t="s">
        <v>142</v>
      </c>
      <c r="C153" s="196" t="s">
        <v>465</v>
      </c>
      <c r="D153" s="222" t="s">
        <v>466</v>
      </c>
      <c r="E153" s="198" t="n">
        <v>0</v>
      </c>
      <c r="F153" s="198" t="n">
        <v>0</v>
      </c>
      <c r="G153" s="198" t="n">
        <v>0</v>
      </c>
      <c r="H153" s="198" t="n">
        <v>0</v>
      </c>
      <c r="I153" s="198" t="n">
        <v>0</v>
      </c>
      <c r="J153" s="198" t="n">
        <v>0</v>
      </c>
      <c r="K153" s="199" t="n">
        <f aca="false">SUM(E153:J153)</f>
        <v>0</v>
      </c>
      <c r="L153" s="380" t="n">
        <v>0</v>
      </c>
      <c r="P153" s="223" t="n">
        <f aca="false">K153/$K$20</f>
        <v>0</v>
      </c>
      <c r="Q153" s="239" t="n">
        <f aca="false">RANK(P153,$P$24:$P$163)</f>
        <v>30</v>
      </c>
      <c r="R153" s="225" t="n">
        <f aca="false">L153/$L$20</f>
        <v>0</v>
      </c>
      <c r="S153" s="224" t="n">
        <f aca="false">RANK(R153,$R$24:$R$163)</f>
        <v>95</v>
      </c>
      <c r="U153" s="226" t="e">
        <f aca="false">VLOOKUP(D153,DVactu!$A$2:$D$198,4,0)</f>
        <v>#N/A</v>
      </c>
      <c r="V153" s="202" t="n">
        <f aca="false">IF(ISERROR(E153/$U153),0,E153/$U153)</f>
        <v>0</v>
      </c>
      <c r="W153" s="202" t="n">
        <f aca="false">IF(ISERROR(F153/$U153),0,F153/$U153)</f>
        <v>0</v>
      </c>
      <c r="X153" s="202" t="n">
        <f aca="false">IF(ISERROR(G153/$U153),0,G153/$U153)</f>
        <v>0</v>
      </c>
      <c r="Y153" s="202" t="n">
        <f aca="false">IF(ISERROR(H153/$U153),0,H153/$U153)</f>
        <v>0</v>
      </c>
      <c r="Z153" s="202" t="n">
        <f aca="false">IF(ISERROR(I153/$U153),0,I153/$U153)</f>
        <v>0</v>
      </c>
      <c r="AA153" s="202" t="n">
        <f aca="false">IF(ISERROR(J153/$U153),0,J153/$U153)</f>
        <v>0</v>
      </c>
      <c r="AB153" s="202" t="n">
        <f aca="false">SUM(V153:AA153)</f>
        <v>0</v>
      </c>
      <c r="AC153" s="199" t="n">
        <f aca="false">IF(ISERROR(L153/$U153),0,L153/$U153)</f>
        <v>0</v>
      </c>
    </row>
    <row r="154" customFormat="false" ht="19.4" hidden="false" customHeight="false" outlineLevel="0" collapsed="false">
      <c r="A154" s="195" t="s">
        <v>216</v>
      </c>
      <c r="B154" s="116" t="s">
        <v>142</v>
      </c>
      <c r="C154" s="196" t="s">
        <v>467</v>
      </c>
      <c r="D154" s="222" t="s">
        <v>468</v>
      </c>
      <c r="E154" s="198" t="n">
        <v>0</v>
      </c>
      <c r="F154" s="198" t="n">
        <v>0</v>
      </c>
      <c r="G154" s="198" t="n">
        <v>0</v>
      </c>
      <c r="H154" s="198" t="n">
        <v>0</v>
      </c>
      <c r="I154" s="198" t="n">
        <v>0</v>
      </c>
      <c r="J154" s="198" t="n">
        <v>0</v>
      </c>
      <c r="K154" s="199" t="n">
        <f aca="false">SUM(E154:J154)</f>
        <v>0</v>
      </c>
      <c r="L154" s="380" t="n">
        <v>258000</v>
      </c>
      <c r="P154" s="223" t="n">
        <f aca="false">K154/$K$20</f>
        <v>0</v>
      </c>
      <c r="Q154" s="239" t="n">
        <f aca="false">RANK(P154,$P$24:$P$163)</f>
        <v>30</v>
      </c>
      <c r="R154" s="225" t="n">
        <f aca="false">L154/$L$20</f>
        <v>4.1010616570814E-006</v>
      </c>
      <c r="S154" s="224" t="n">
        <f aca="false">RANK(R154,$R$24:$R$163)</f>
        <v>83</v>
      </c>
      <c r="U154" s="226" t="e">
        <f aca="false">VLOOKUP(D154,DVactu!$A$2:$D$198,4,0)</f>
        <v>#N/A</v>
      </c>
      <c r="V154" s="202" t="n">
        <f aca="false">IF(ISERROR(E154/$U154),0,E154/$U154)</f>
        <v>0</v>
      </c>
      <c r="W154" s="202" t="n">
        <f aca="false">IF(ISERROR(F154/$U154),0,F154/$U154)</f>
        <v>0</v>
      </c>
      <c r="X154" s="202" t="n">
        <f aca="false">IF(ISERROR(G154/$U154),0,G154/$U154)</f>
        <v>0</v>
      </c>
      <c r="Y154" s="202" t="n">
        <f aca="false">IF(ISERROR(H154/$U154),0,H154/$U154)</f>
        <v>0</v>
      </c>
      <c r="Z154" s="202" t="n">
        <f aca="false">IF(ISERROR(I154/$U154),0,I154/$U154)</f>
        <v>0</v>
      </c>
      <c r="AA154" s="202" t="n">
        <f aca="false">IF(ISERROR(J154/$U154),0,J154/$U154)</f>
        <v>0</v>
      </c>
      <c r="AB154" s="202" t="n">
        <f aca="false">SUM(V154:AA154)</f>
        <v>0</v>
      </c>
      <c r="AC154" s="199" t="n">
        <f aca="false">IF(ISERROR(L154/$U154),0,L154/$U154)</f>
        <v>0</v>
      </c>
    </row>
    <row r="155" customFormat="false" ht="12.8" hidden="false" customHeight="false" outlineLevel="0" collapsed="false">
      <c r="A155" s="195" t="s">
        <v>216</v>
      </c>
      <c r="B155" s="116" t="s">
        <v>142</v>
      </c>
      <c r="C155" s="196" t="s">
        <v>278</v>
      </c>
      <c r="D155" s="222" t="s">
        <v>469</v>
      </c>
      <c r="E155" s="198" t="n">
        <v>0</v>
      </c>
      <c r="F155" s="198" t="n">
        <v>0</v>
      </c>
      <c r="G155" s="198" t="n">
        <v>0</v>
      </c>
      <c r="H155" s="198" t="n">
        <v>0</v>
      </c>
      <c r="I155" s="198" t="n">
        <v>0</v>
      </c>
      <c r="J155" s="198" t="n">
        <v>0</v>
      </c>
      <c r="K155" s="199" t="n">
        <f aca="false">SUM(E155:J155)</f>
        <v>0</v>
      </c>
      <c r="L155" s="380" t="n">
        <v>0</v>
      </c>
      <c r="P155" s="223" t="n">
        <f aca="false">K155/$K$20</f>
        <v>0</v>
      </c>
      <c r="Q155" s="239" t="n">
        <f aca="false">RANK(P155,$P$24:$P$163)</f>
        <v>30</v>
      </c>
      <c r="R155" s="225" t="n">
        <f aca="false">L155/$L$20</f>
        <v>0</v>
      </c>
      <c r="S155" s="224" t="n">
        <f aca="false">RANK(R155,$R$24:$R$163)</f>
        <v>95</v>
      </c>
      <c r="U155" s="226" t="e">
        <f aca="false">VLOOKUP(D155,DVactu!$A$2:$D$198,4,0)</f>
        <v>#N/A</v>
      </c>
      <c r="V155" s="202" t="n">
        <f aca="false">IF(ISERROR(E155/$U155),0,E155/$U155)</f>
        <v>0</v>
      </c>
      <c r="W155" s="202" t="n">
        <f aca="false">IF(ISERROR(F155/$U155),0,F155/$U155)</f>
        <v>0</v>
      </c>
      <c r="X155" s="202" t="n">
        <f aca="false">IF(ISERROR(G155/$U155),0,G155/$U155)</f>
        <v>0</v>
      </c>
      <c r="Y155" s="202" t="n">
        <f aca="false">IF(ISERROR(H155/$U155),0,H155/$U155)</f>
        <v>0</v>
      </c>
      <c r="Z155" s="202" t="n">
        <f aca="false">IF(ISERROR(I155/$U155),0,I155/$U155)</f>
        <v>0</v>
      </c>
      <c r="AA155" s="202" t="n">
        <f aca="false">IF(ISERROR(J155/$U155),0,J155/$U155)</f>
        <v>0</v>
      </c>
      <c r="AB155" s="202" t="n">
        <f aca="false">SUM(V155:AA155)</f>
        <v>0</v>
      </c>
      <c r="AC155" s="199" t="n">
        <f aca="false">IF(ISERROR(L155/$U155),0,L155/$U155)</f>
        <v>0</v>
      </c>
    </row>
    <row r="156" customFormat="false" ht="19.4" hidden="false" customHeight="false" outlineLevel="0" collapsed="false">
      <c r="A156" s="195" t="s">
        <v>216</v>
      </c>
      <c r="B156" s="116" t="s">
        <v>142</v>
      </c>
      <c r="C156" s="196" t="s">
        <v>387</v>
      </c>
      <c r="D156" s="222" t="s">
        <v>470</v>
      </c>
      <c r="E156" s="198" t="n">
        <v>0</v>
      </c>
      <c r="F156" s="198" t="n">
        <v>0</v>
      </c>
      <c r="G156" s="198" t="n">
        <v>0</v>
      </c>
      <c r="H156" s="198" t="n">
        <v>0</v>
      </c>
      <c r="I156" s="198" t="n">
        <v>0</v>
      </c>
      <c r="J156" s="198" t="n">
        <v>0</v>
      </c>
      <c r="K156" s="199" t="n">
        <f aca="false">SUM(E156:J156)</f>
        <v>0</v>
      </c>
      <c r="L156" s="380" t="n">
        <v>0</v>
      </c>
      <c r="P156" s="223" t="n">
        <f aca="false">K156/$K$20</f>
        <v>0</v>
      </c>
      <c r="Q156" s="239" t="n">
        <f aca="false">RANK(P156,$P$24:$P$163)</f>
        <v>30</v>
      </c>
      <c r="R156" s="225" t="n">
        <f aca="false">L156/$L$20</f>
        <v>0</v>
      </c>
      <c r="S156" s="224" t="n">
        <f aca="false">RANK(R156,$R$24:$R$163)</f>
        <v>95</v>
      </c>
      <c r="U156" s="226" t="e">
        <f aca="false">VLOOKUP(D156,DVactu!$A$2:$D$198,4,0)</f>
        <v>#N/A</v>
      </c>
      <c r="V156" s="202" t="n">
        <f aca="false">IF(ISERROR(E156/$U156),0,E156/$U156)</f>
        <v>0</v>
      </c>
      <c r="W156" s="202" t="n">
        <f aca="false">IF(ISERROR(F156/$U156),0,F156/$U156)</f>
        <v>0</v>
      </c>
      <c r="X156" s="202" t="n">
        <f aca="false">IF(ISERROR(G156/$U156),0,G156/$U156)</f>
        <v>0</v>
      </c>
      <c r="Y156" s="202" t="n">
        <f aca="false">IF(ISERROR(H156/$U156),0,H156/$U156)</f>
        <v>0</v>
      </c>
      <c r="Z156" s="202" t="n">
        <f aca="false">IF(ISERROR(I156/$U156),0,I156/$U156)</f>
        <v>0</v>
      </c>
      <c r="AA156" s="202" t="n">
        <f aca="false">IF(ISERROR(J156/$U156),0,J156/$U156)</f>
        <v>0</v>
      </c>
      <c r="AB156" s="202" t="n">
        <f aca="false">SUM(V156:AA156)</f>
        <v>0</v>
      </c>
      <c r="AC156" s="199" t="n">
        <f aca="false">IF(ISERROR(L156/$U156),0,L156/$U156)</f>
        <v>0</v>
      </c>
    </row>
    <row r="157" customFormat="false" ht="29.1" hidden="false" customHeight="false" outlineLevel="0" collapsed="false">
      <c r="A157" s="195" t="s">
        <v>216</v>
      </c>
      <c r="B157" s="116" t="s">
        <v>142</v>
      </c>
      <c r="C157" s="196" t="s">
        <v>471</v>
      </c>
      <c r="D157" s="222" t="s">
        <v>472</v>
      </c>
      <c r="E157" s="198" t="n">
        <v>0</v>
      </c>
      <c r="F157" s="198" t="n">
        <v>0</v>
      </c>
      <c r="G157" s="198" t="n">
        <v>0</v>
      </c>
      <c r="H157" s="198" t="n">
        <v>0</v>
      </c>
      <c r="I157" s="198" t="n">
        <v>0</v>
      </c>
      <c r="J157" s="198" t="n">
        <v>0</v>
      </c>
      <c r="K157" s="199" t="n">
        <f aca="false">SUM(E157:J157)</f>
        <v>0</v>
      </c>
      <c r="L157" s="380" t="n">
        <v>0</v>
      </c>
      <c r="P157" s="223" t="n">
        <f aca="false">K157/$K$20</f>
        <v>0</v>
      </c>
      <c r="Q157" s="239" t="n">
        <f aca="false">RANK(P157,$P$24:$P$163)</f>
        <v>30</v>
      </c>
      <c r="R157" s="225" t="n">
        <f aca="false">L157/$L$20</f>
        <v>0</v>
      </c>
      <c r="S157" s="224" t="n">
        <f aca="false">RANK(R157,$R$24:$R$163)</f>
        <v>95</v>
      </c>
      <c r="U157" s="226" t="e">
        <f aca="false">VLOOKUP(D157,DVactu!$A$2:$D$198,4,0)</f>
        <v>#N/A</v>
      </c>
      <c r="V157" s="202" t="n">
        <f aca="false">IF(ISERROR(E157/$U157),0,E157/$U157)</f>
        <v>0</v>
      </c>
      <c r="W157" s="202" t="n">
        <f aca="false">IF(ISERROR(F157/$U157),0,F157/$U157)</f>
        <v>0</v>
      </c>
      <c r="X157" s="202" t="n">
        <f aca="false">IF(ISERROR(G157/$U157),0,G157/$U157)</f>
        <v>0</v>
      </c>
      <c r="Y157" s="202" t="n">
        <f aca="false">IF(ISERROR(H157/$U157),0,H157/$U157)</f>
        <v>0</v>
      </c>
      <c r="Z157" s="202" t="n">
        <f aca="false">IF(ISERROR(I157/$U157),0,I157/$U157)</f>
        <v>0</v>
      </c>
      <c r="AA157" s="202" t="n">
        <f aca="false">IF(ISERROR(J157/$U157),0,J157/$U157)</f>
        <v>0</v>
      </c>
      <c r="AB157" s="202" t="n">
        <f aca="false">SUM(V157:AA157)</f>
        <v>0</v>
      </c>
      <c r="AC157" s="199" t="n">
        <f aca="false">IF(ISERROR(L157/$U157),0,L157/$U157)</f>
        <v>0</v>
      </c>
    </row>
    <row r="158" customFormat="false" ht="19.4" hidden="false" customHeight="false" outlineLevel="0" collapsed="false">
      <c r="A158" s="195" t="s">
        <v>216</v>
      </c>
      <c r="B158" s="116" t="s">
        <v>142</v>
      </c>
      <c r="C158" s="196" t="s">
        <v>473</v>
      </c>
      <c r="D158" s="222" t="s">
        <v>474</v>
      </c>
      <c r="E158" s="198" t="n">
        <v>0</v>
      </c>
      <c r="F158" s="198" t="n">
        <v>0</v>
      </c>
      <c r="G158" s="198" t="n">
        <v>0</v>
      </c>
      <c r="H158" s="198" t="n">
        <v>0</v>
      </c>
      <c r="I158" s="198" t="n">
        <v>0</v>
      </c>
      <c r="J158" s="198" t="n">
        <v>0</v>
      </c>
      <c r="K158" s="199" t="n">
        <f aca="false">SUM(E158:J158)</f>
        <v>0</v>
      </c>
      <c r="L158" s="380" t="n">
        <v>0</v>
      </c>
      <c r="P158" s="223" t="n">
        <f aca="false">K158/$K$20</f>
        <v>0</v>
      </c>
      <c r="Q158" s="239" t="n">
        <f aca="false">RANK(P158,$P$24:$P$163)</f>
        <v>30</v>
      </c>
      <c r="R158" s="225" t="n">
        <f aca="false">L158/$L$20</f>
        <v>0</v>
      </c>
      <c r="S158" s="224" t="n">
        <f aca="false">RANK(R158,$R$24:$R$163)</f>
        <v>95</v>
      </c>
      <c r="U158" s="226" t="e">
        <f aca="false">VLOOKUP(D158,DVactu!$A$2:$D$198,4,0)</f>
        <v>#N/A</v>
      </c>
      <c r="V158" s="202" t="n">
        <f aca="false">IF(ISERROR(E158/$U158),0,E158/$U158)</f>
        <v>0</v>
      </c>
      <c r="W158" s="202" t="n">
        <f aca="false">IF(ISERROR(F158/$U158),0,F158/$U158)</f>
        <v>0</v>
      </c>
      <c r="X158" s="202" t="n">
        <f aca="false">IF(ISERROR(G158/$U158),0,G158/$U158)</f>
        <v>0</v>
      </c>
      <c r="Y158" s="202" t="n">
        <f aca="false">IF(ISERROR(H158/$U158),0,H158/$U158)</f>
        <v>0</v>
      </c>
      <c r="Z158" s="202" t="n">
        <f aca="false">IF(ISERROR(I158/$U158),0,I158/$U158)</f>
        <v>0</v>
      </c>
      <c r="AA158" s="202" t="n">
        <f aca="false">IF(ISERROR(J158/$U158),0,J158/$U158)</f>
        <v>0</v>
      </c>
      <c r="AB158" s="202" t="n">
        <f aca="false">SUM(V158:AA158)</f>
        <v>0</v>
      </c>
      <c r="AC158" s="199" t="n">
        <f aca="false">IF(ISERROR(L158/$U158),0,L158/$U158)</f>
        <v>0</v>
      </c>
    </row>
    <row r="159" customFormat="false" ht="19.4" hidden="false" customHeight="false" outlineLevel="0" collapsed="false">
      <c r="A159" s="195" t="s">
        <v>216</v>
      </c>
      <c r="B159" s="116" t="s">
        <v>142</v>
      </c>
      <c r="C159" s="196" t="s">
        <v>475</v>
      </c>
      <c r="D159" s="222" t="s">
        <v>476</v>
      </c>
      <c r="E159" s="198" t="n">
        <v>0</v>
      </c>
      <c r="F159" s="198" t="n">
        <v>0</v>
      </c>
      <c r="G159" s="198" t="n">
        <v>0</v>
      </c>
      <c r="H159" s="198" t="n">
        <v>0</v>
      </c>
      <c r="I159" s="198" t="n">
        <v>0</v>
      </c>
      <c r="J159" s="198" t="n">
        <v>0</v>
      </c>
      <c r="K159" s="199" t="n">
        <f aca="false">SUM(E159:J159)</f>
        <v>0</v>
      </c>
      <c r="L159" s="380" t="n">
        <v>0</v>
      </c>
      <c r="P159" s="223" t="n">
        <f aca="false">K159/$K$20</f>
        <v>0</v>
      </c>
      <c r="Q159" s="239" t="n">
        <f aca="false">RANK(P159,$P$24:$P$163)</f>
        <v>30</v>
      </c>
      <c r="R159" s="225" t="n">
        <f aca="false">L159/$L$20</f>
        <v>0</v>
      </c>
      <c r="S159" s="224" t="n">
        <f aca="false">RANK(R159,$R$24:$R$163)</f>
        <v>95</v>
      </c>
      <c r="U159" s="226" t="e">
        <f aca="false">VLOOKUP(D159,DVactu!$A$2:$D$198,4,0)</f>
        <v>#N/A</v>
      </c>
      <c r="V159" s="202" t="n">
        <f aca="false">IF(ISERROR(E159/$U159),0,E159/$U159)</f>
        <v>0</v>
      </c>
      <c r="W159" s="202" t="n">
        <f aca="false">IF(ISERROR(F159/$U159),0,F159/$U159)</f>
        <v>0</v>
      </c>
      <c r="X159" s="202" t="n">
        <f aca="false">IF(ISERROR(G159/$U159),0,G159/$U159)</f>
        <v>0</v>
      </c>
      <c r="Y159" s="202" t="n">
        <f aca="false">IF(ISERROR(H159/$U159),0,H159/$U159)</f>
        <v>0</v>
      </c>
      <c r="Z159" s="202" t="n">
        <f aca="false">IF(ISERROR(I159/$U159),0,I159/$U159)</f>
        <v>0</v>
      </c>
      <c r="AA159" s="202" t="n">
        <f aca="false">IF(ISERROR(J159/$U159),0,J159/$U159)</f>
        <v>0</v>
      </c>
      <c r="AB159" s="202" t="n">
        <f aca="false">SUM(V159:AA159)</f>
        <v>0</v>
      </c>
      <c r="AC159" s="199" t="n">
        <f aca="false">IF(ISERROR(L159/$U159),0,L159/$U159)</f>
        <v>0</v>
      </c>
    </row>
    <row r="160" customFormat="false" ht="19.4" hidden="false" customHeight="false" outlineLevel="0" collapsed="false">
      <c r="A160" s="195" t="s">
        <v>216</v>
      </c>
      <c r="B160" s="116" t="s">
        <v>142</v>
      </c>
      <c r="C160" s="196" t="s">
        <v>477</v>
      </c>
      <c r="D160" s="222" t="s">
        <v>478</v>
      </c>
      <c r="E160" s="198" t="n">
        <v>0</v>
      </c>
      <c r="F160" s="198" t="n">
        <v>0</v>
      </c>
      <c r="G160" s="198" t="n">
        <v>0</v>
      </c>
      <c r="H160" s="198" t="n">
        <v>0</v>
      </c>
      <c r="I160" s="198" t="n">
        <v>0</v>
      </c>
      <c r="J160" s="198" t="n">
        <v>0</v>
      </c>
      <c r="K160" s="199" t="n">
        <f aca="false">SUM(E160:J160)</f>
        <v>0</v>
      </c>
      <c r="L160" s="380" t="n">
        <v>0</v>
      </c>
      <c r="P160" s="223" t="n">
        <f aca="false">K160/$K$20</f>
        <v>0</v>
      </c>
      <c r="Q160" s="239" t="n">
        <f aca="false">RANK(P160,$P$24:$P$163)</f>
        <v>30</v>
      </c>
      <c r="R160" s="225" t="n">
        <f aca="false">L160/$L$20</f>
        <v>0</v>
      </c>
      <c r="S160" s="224" t="n">
        <f aca="false">RANK(R160,$R$24:$R$163)</f>
        <v>95</v>
      </c>
      <c r="U160" s="226" t="e">
        <f aca="false">VLOOKUP(D160,DVactu!$A$2:$D$198,4,0)</f>
        <v>#N/A</v>
      </c>
      <c r="V160" s="202" t="n">
        <f aca="false">IF(ISERROR(E160/$U160),0,E160/$U160)</f>
        <v>0</v>
      </c>
      <c r="W160" s="202" t="n">
        <f aca="false">IF(ISERROR(F160/$U160),0,F160/$U160)</f>
        <v>0</v>
      </c>
      <c r="X160" s="202" t="n">
        <f aca="false">IF(ISERROR(G160/$U160),0,G160/$U160)</f>
        <v>0</v>
      </c>
      <c r="Y160" s="202" t="n">
        <f aca="false">IF(ISERROR(H160/$U160),0,H160/$U160)</f>
        <v>0</v>
      </c>
      <c r="Z160" s="202" t="n">
        <f aca="false">IF(ISERROR(I160/$U160),0,I160/$U160)</f>
        <v>0</v>
      </c>
      <c r="AA160" s="202" t="n">
        <f aca="false">IF(ISERROR(J160/$U160),0,J160/$U160)</f>
        <v>0</v>
      </c>
      <c r="AB160" s="202" t="n">
        <f aca="false">SUM(V160:AA160)</f>
        <v>0</v>
      </c>
      <c r="AC160" s="199" t="n">
        <f aca="false">IF(ISERROR(L160/$U160),0,L160/$U160)</f>
        <v>0</v>
      </c>
    </row>
    <row r="161" customFormat="false" ht="12.8" hidden="false" customHeight="false" outlineLevel="0" collapsed="false">
      <c r="A161" s="195" t="s">
        <v>216</v>
      </c>
      <c r="B161" s="116" t="s">
        <v>142</v>
      </c>
      <c r="C161" s="196" t="s">
        <v>479</v>
      </c>
      <c r="D161" s="222" t="s">
        <v>480</v>
      </c>
      <c r="E161" s="198" t="n">
        <v>0</v>
      </c>
      <c r="F161" s="198" t="n">
        <v>0</v>
      </c>
      <c r="G161" s="198" t="n">
        <v>0</v>
      </c>
      <c r="H161" s="198" t="n">
        <v>0</v>
      </c>
      <c r="I161" s="198" t="n">
        <v>0</v>
      </c>
      <c r="J161" s="198" t="n">
        <v>0</v>
      </c>
      <c r="K161" s="199" t="n">
        <f aca="false">SUM(E161:J161)</f>
        <v>0</v>
      </c>
      <c r="L161" s="380" t="n">
        <v>5984000</v>
      </c>
      <c r="P161" s="223" t="n">
        <f aca="false">K161/$K$20</f>
        <v>0</v>
      </c>
      <c r="Q161" s="239" t="n">
        <f aca="false">RANK(P161,$P$24:$P$163)</f>
        <v>30</v>
      </c>
      <c r="R161" s="225" t="n">
        <f aca="false">L161/$L$20</f>
        <v>9.51191975037793E-005</v>
      </c>
      <c r="S161" s="224" t="n">
        <f aca="false">RANK(R161,$R$24:$R$163)</f>
        <v>53</v>
      </c>
      <c r="U161" s="226" t="e">
        <f aca="false">VLOOKUP(D161,DVactu!$A$2:$D$198,4,0)</f>
        <v>#N/A</v>
      </c>
      <c r="V161" s="202" t="n">
        <f aca="false">IF(ISERROR(E161/$U161),0,E161/$U161)</f>
        <v>0</v>
      </c>
      <c r="W161" s="202" t="n">
        <f aca="false">IF(ISERROR(F161/$U161),0,F161/$U161)</f>
        <v>0</v>
      </c>
      <c r="X161" s="202" t="n">
        <f aca="false">IF(ISERROR(G161/$U161),0,G161/$U161)</f>
        <v>0</v>
      </c>
      <c r="Y161" s="202" t="n">
        <f aca="false">IF(ISERROR(H161/$U161),0,H161/$U161)</f>
        <v>0</v>
      </c>
      <c r="Z161" s="202" t="n">
        <f aca="false">IF(ISERROR(I161/$U161),0,I161/$U161)</f>
        <v>0</v>
      </c>
      <c r="AA161" s="202" t="n">
        <f aca="false">IF(ISERROR(J161/$U161),0,J161/$U161)</f>
        <v>0</v>
      </c>
      <c r="AB161" s="202" t="n">
        <f aca="false">SUM(V161:AA161)</f>
        <v>0</v>
      </c>
      <c r="AC161" s="199" t="n">
        <f aca="false">IF(ISERROR(L161/$U161),0,L161/$U161)</f>
        <v>0</v>
      </c>
    </row>
    <row r="162" customFormat="false" ht="12.8" hidden="false" customHeight="false" outlineLevel="0" collapsed="false">
      <c r="A162" s="195" t="s">
        <v>216</v>
      </c>
      <c r="B162" s="116" t="s">
        <v>142</v>
      </c>
      <c r="C162" s="196" t="s">
        <v>481</v>
      </c>
      <c r="D162" s="222" t="s">
        <v>482</v>
      </c>
      <c r="E162" s="198" t="n">
        <v>0</v>
      </c>
      <c r="F162" s="198" t="n">
        <v>0</v>
      </c>
      <c r="G162" s="198" t="n">
        <v>0</v>
      </c>
      <c r="H162" s="198" t="n">
        <v>0</v>
      </c>
      <c r="I162" s="198" t="n">
        <v>0</v>
      </c>
      <c r="J162" s="198" t="n">
        <v>0</v>
      </c>
      <c r="K162" s="199" t="n">
        <f aca="false">SUM(E162:J162)</f>
        <v>0</v>
      </c>
      <c r="L162" s="380" t="n">
        <v>0</v>
      </c>
      <c r="P162" s="223" t="n">
        <f aca="false">K162/$K$20</f>
        <v>0</v>
      </c>
      <c r="Q162" s="239" t="n">
        <f aca="false">RANK(P162,$P$24:$P$163)</f>
        <v>30</v>
      </c>
      <c r="R162" s="225" t="n">
        <f aca="false">L162/$L$20</f>
        <v>0</v>
      </c>
      <c r="S162" s="224" t="n">
        <f aca="false">RANK(R162,$R$24:$R$163)</f>
        <v>95</v>
      </c>
      <c r="U162" s="226" t="e">
        <f aca="false">VLOOKUP(D162,DVactu!$A$2:$D$198,4,0)</f>
        <v>#N/A</v>
      </c>
      <c r="V162" s="202" t="n">
        <f aca="false">IF(ISERROR(E162/$U162),0,E162/$U162)</f>
        <v>0</v>
      </c>
      <c r="W162" s="202" t="n">
        <f aca="false">IF(ISERROR(F162/$U162),0,F162/$U162)</f>
        <v>0</v>
      </c>
      <c r="X162" s="202" t="n">
        <f aca="false">IF(ISERROR(G162/$U162),0,G162/$U162)</f>
        <v>0</v>
      </c>
      <c r="Y162" s="202" t="n">
        <f aca="false">IF(ISERROR(H162/$U162),0,H162/$U162)</f>
        <v>0</v>
      </c>
      <c r="Z162" s="202" t="n">
        <f aca="false">IF(ISERROR(I162/$U162),0,I162/$U162)</f>
        <v>0</v>
      </c>
      <c r="AA162" s="202" t="n">
        <f aca="false">IF(ISERROR(J162/$U162),0,J162/$U162)</f>
        <v>0</v>
      </c>
      <c r="AB162" s="202" t="n">
        <f aca="false">SUM(V162:AA162)</f>
        <v>0</v>
      </c>
      <c r="AC162" s="199" t="n">
        <f aca="false">IF(ISERROR(L162/$U162),0,L162/$U162)</f>
        <v>0</v>
      </c>
    </row>
    <row r="163" customFormat="false" ht="19.4" hidden="false" customHeight="false" outlineLevel="0" collapsed="false">
      <c r="A163" s="195" t="s">
        <v>216</v>
      </c>
      <c r="B163" s="116" t="s">
        <v>142</v>
      </c>
      <c r="C163" s="196" t="s">
        <v>483</v>
      </c>
      <c r="D163" s="222" t="s">
        <v>484</v>
      </c>
      <c r="E163" s="198" t="n">
        <v>0</v>
      </c>
      <c r="F163" s="198" t="n">
        <v>0</v>
      </c>
      <c r="G163" s="198" t="n">
        <v>0</v>
      </c>
      <c r="H163" s="198" t="n">
        <v>0</v>
      </c>
      <c r="I163" s="198" t="n">
        <v>0</v>
      </c>
      <c r="J163" s="198" t="n">
        <v>0</v>
      </c>
      <c r="K163" s="199" t="n">
        <f aca="false">SUM(E163:J163)</f>
        <v>0</v>
      </c>
      <c r="L163" s="380" t="n">
        <v>0</v>
      </c>
      <c r="P163" s="223" t="n">
        <f aca="false">K163/$K$20</f>
        <v>0</v>
      </c>
      <c r="Q163" s="239" t="n">
        <f aca="false">RANK(P163,$P$24:$P$163)</f>
        <v>30</v>
      </c>
      <c r="R163" s="225" t="n">
        <f aca="false">L163/$L$20</f>
        <v>0</v>
      </c>
      <c r="S163" s="224" t="n">
        <f aca="false">RANK(R163,$R$24:$R$163)</f>
        <v>95</v>
      </c>
      <c r="U163" s="226" t="e">
        <f aca="false">VLOOKUP(D163,DVactu!$A$2:$D$198,4,0)</f>
        <v>#N/A</v>
      </c>
      <c r="V163" s="202" t="n">
        <f aca="false">IF(ISERROR(E163/$U163),0,E163/$U163)</f>
        <v>0</v>
      </c>
      <c r="W163" s="202" t="n">
        <f aca="false">IF(ISERROR(F163/$U163),0,F163/$U163)</f>
        <v>0</v>
      </c>
      <c r="X163" s="202" t="n">
        <f aca="false">IF(ISERROR(G163/$U163),0,G163/$U163)</f>
        <v>0</v>
      </c>
      <c r="Y163" s="202" t="n">
        <f aca="false">IF(ISERROR(H163/$U163),0,H163/$U163)</f>
        <v>0</v>
      </c>
      <c r="Z163" s="202" t="n">
        <f aca="false">IF(ISERROR(I163/$U163),0,I163/$U163)</f>
        <v>0</v>
      </c>
      <c r="AA163" s="202" t="n">
        <f aca="false">IF(ISERROR(J163/$U163),0,J163/$U163)</f>
        <v>0</v>
      </c>
      <c r="AB163" s="202" t="n">
        <f aca="false">SUM(V163:AA163)</f>
        <v>0</v>
      </c>
      <c r="AC163" s="199" t="n">
        <f aca="false">IF(ISERROR(L163/$U163),0,L163/$U163)</f>
        <v>0</v>
      </c>
    </row>
    <row r="164" customFormat="false" ht="27" hidden="false" customHeight="true" outlineLevel="0" collapsed="false">
      <c r="E164" s="341"/>
      <c r="F164" s="0"/>
      <c r="G164" s="341"/>
      <c r="H164" s="342"/>
      <c r="I164" s="0"/>
      <c r="J164" s="0"/>
    </row>
    <row r="165" customFormat="false" ht="31.75" hidden="false" customHeight="true" outlineLevel="0" collapsed="false">
      <c r="A165" s="302" t="s">
        <v>1115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</row>
    <row r="166" customFormat="false" ht="40.5" hidden="false" customHeight="true" outlineLevel="0" collapsed="false">
      <c r="E166" s="52" t="s">
        <v>59</v>
      </c>
      <c r="F166" s="52" t="s">
        <v>60</v>
      </c>
      <c r="G166" s="52" t="s">
        <v>61</v>
      </c>
      <c r="H166" s="52" t="s">
        <v>62</v>
      </c>
      <c r="I166" s="52" t="s">
        <v>63</v>
      </c>
      <c r="J166" s="52" t="s">
        <v>64</v>
      </c>
      <c r="K166" s="52" t="s">
        <v>65</v>
      </c>
      <c r="L166" s="52" t="s">
        <v>67</v>
      </c>
      <c r="M166" s="119" t="s">
        <v>90</v>
      </c>
    </row>
    <row r="167" customFormat="false" ht="13" hidden="false" customHeight="false" outlineLevel="0" collapsed="false">
      <c r="A167" s="195" t="s">
        <v>216</v>
      </c>
      <c r="B167" s="88" t="s">
        <v>217</v>
      </c>
      <c r="C167" s="196" t="s">
        <v>218</v>
      </c>
      <c r="D167" s="222" t="s">
        <v>236</v>
      </c>
      <c r="E167" s="377" t="n">
        <v>15095400</v>
      </c>
      <c r="F167" s="377" t="n">
        <v>18228600</v>
      </c>
      <c r="G167" s="377" t="n">
        <v>4031600</v>
      </c>
      <c r="H167" s="377" t="n">
        <v>24128434</v>
      </c>
      <c r="I167" s="377" t="n">
        <v>30141600</v>
      </c>
      <c r="J167" s="377" t="n">
        <v>26153654</v>
      </c>
      <c r="K167" s="199" t="n">
        <f aca="false">SUM(E167:J167)</f>
        <v>117779288</v>
      </c>
      <c r="L167" s="378" t="n">
        <v>1561238746</v>
      </c>
      <c r="M167" s="305" t="n">
        <f aca="false">K167*$O$15/1000</f>
        <v>652300.956706667</v>
      </c>
    </row>
    <row r="168" customFormat="false" ht="13" hidden="false" customHeight="false" outlineLevel="0" collapsed="false">
      <c r="A168" s="195" t="s">
        <v>216</v>
      </c>
      <c r="B168" s="88" t="s">
        <v>217</v>
      </c>
      <c r="C168" s="196" t="s">
        <v>222</v>
      </c>
      <c r="D168" s="222" t="s">
        <v>238</v>
      </c>
      <c r="E168" s="377" t="n">
        <v>0</v>
      </c>
      <c r="F168" s="377" t="n">
        <v>0</v>
      </c>
      <c r="G168" s="377" t="n">
        <v>0</v>
      </c>
      <c r="H168" s="377" t="n">
        <v>0</v>
      </c>
      <c r="I168" s="377" t="n">
        <v>0</v>
      </c>
      <c r="J168" s="377" t="n">
        <v>0</v>
      </c>
      <c r="K168" s="199" t="n">
        <f aca="false">SUM(E168:J168)</f>
        <v>0</v>
      </c>
      <c r="L168" s="378" t="n">
        <v>0</v>
      </c>
      <c r="M168" s="90"/>
    </row>
    <row r="169" customFormat="false" ht="13" hidden="false" customHeight="false" outlineLevel="0" collapsed="false">
      <c r="A169" s="195" t="s">
        <v>216</v>
      </c>
      <c r="B169" s="116" t="s">
        <v>142</v>
      </c>
      <c r="C169" s="196" t="s">
        <v>173</v>
      </c>
      <c r="D169" s="222" t="s">
        <v>323</v>
      </c>
      <c r="E169" s="377" t="n">
        <v>0</v>
      </c>
      <c r="F169" s="377" t="n">
        <v>666000</v>
      </c>
      <c r="G169" s="377" t="n">
        <v>0</v>
      </c>
      <c r="H169" s="377" t="n">
        <v>0</v>
      </c>
      <c r="I169" s="377" t="n">
        <v>0</v>
      </c>
      <c r="J169" s="377" t="n">
        <v>0</v>
      </c>
      <c r="K169" s="199" t="n">
        <f aca="false">SUM(E169:J169)</f>
        <v>666000</v>
      </c>
      <c r="L169" s="378" t="n">
        <v>36408000</v>
      </c>
      <c r="M169" s="305" t="n">
        <f aca="false">K169*$O$15/1000</f>
        <v>3688.53</v>
      </c>
    </row>
    <row r="170" customFormat="false" ht="20" hidden="false" customHeight="false" outlineLevel="0" collapsed="false">
      <c r="A170" s="195" t="s">
        <v>216</v>
      </c>
      <c r="B170" s="116" t="s">
        <v>142</v>
      </c>
      <c r="C170" s="196" t="s">
        <v>324</v>
      </c>
      <c r="D170" s="222" t="s">
        <v>325</v>
      </c>
      <c r="E170" s="377" t="n">
        <v>1246000</v>
      </c>
      <c r="F170" s="377" t="n">
        <v>94532240</v>
      </c>
      <c r="G170" s="377" t="n">
        <v>2848000</v>
      </c>
      <c r="H170" s="377" t="n">
        <v>8942720</v>
      </c>
      <c r="I170" s="377" t="n">
        <v>5144200</v>
      </c>
      <c r="J170" s="377" t="n">
        <v>4984000</v>
      </c>
      <c r="K170" s="199" t="n">
        <f aca="false">SUM(E170:J170)</f>
        <v>117697160</v>
      </c>
      <c r="L170" s="378" t="n">
        <v>2426855560</v>
      </c>
      <c r="M170" s="305" t="n">
        <f aca="false">K170*$O$15/1000</f>
        <v>651846.104466667</v>
      </c>
    </row>
    <row r="171" customFormat="false" ht="13" hidden="false" customHeight="false" outlineLevel="0" collapsed="false">
      <c r="A171" s="195" t="s">
        <v>216</v>
      </c>
      <c r="B171" s="116" t="s">
        <v>142</v>
      </c>
      <c r="C171" s="196" t="s">
        <v>335</v>
      </c>
      <c r="D171" s="222" t="s">
        <v>336</v>
      </c>
      <c r="E171" s="377" t="n">
        <v>0</v>
      </c>
      <c r="F171" s="377" t="n">
        <v>0</v>
      </c>
      <c r="G171" s="377" t="n">
        <v>0</v>
      </c>
      <c r="H171" s="377" t="n">
        <v>0</v>
      </c>
      <c r="I171" s="377" t="n">
        <v>0</v>
      </c>
      <c r="J171" s="377" t="n">
        <v>0</v>
      </c>
      <c r="K171" s="199" t="n">
        <f aca="false">SUM(E171:J171)</f>
        <v>0</v>
      </c>
      <c r="L171" s="378" t="n">
        <v>0</v>
      </c>
      <c r="M171" s="90"/>
    </row>
    <row r="172" customFormat="false" ht="13" hidden="false" customHeight="false" outlineLevel="0" collapsed="false">
      <c r="A172" s="195" t="s">
        <v>216</v>
      </c>
      <c r="B172" s="116" t="s">
        <v>142</v>
      </c>
      <c r="C172" s="196" t="s">
        <v>337</v>
      </c>
      <c r="D172" s="222" t="s">
        <v>338</v>
      </c>
      <c r="E172" s="377" t="n">
        <v>0</v>
      </c>
      <c r="F172" s="377" t="n">
        <v>1533000</v>
      </c>
      <c r="G172" s="377" t="n">
        <v>0</v>
      </c>
      <c r="H172" s="377" t="n">
        <v>0</v>
      </c>
      <c r="I172" s="377" t="n">
        <v>289000</v>
      </c>
      <c r="J172" s="377" t="n">
        <v>0</v>
      </c>
      <c r="K172" s="199" t="n">
        <f aca="false">SUM(E172:J172)</f>
        <v>1822000</v>
      </c>
      <c r="L172" s="378" t="n">
        <v>63175000</v>
      </c>
      <c r="M172" s="305" t="n">
        <f aca="false">K172*$O$15/1000</f>
        <v>10090.8433333333</v>
      </c>
    </row>
    <row r="173" customFormat="false" ht="20" hidden="false" customHeight="false" outlineLevel="0" collapsed="false">
      <c r="A173" s="195" t="s">
        <v>216</v>
      </c>
      <c r="B173" s="116" t="s">
        <v>142</v>
      </c>
      <c r="C173" s="196" t="s">
        <v>345</v>
      </c>
      <c r="D173" s="222" t="s">
        <v>346</v>
      </c>
      <c r="E173" s="377" t="n">
        <v>0</v>
      </c>
      <c r="F173" s="377" t="n">
        <v>0</v>
      </c>
      <c r="G173" s="377" t="n">
        <v>0</v>
      </c>
      <c r="H173" s="377" t="n">
        <v>0</v>
      </c>
      <c r="I173" s="377" t="n">
        <v>0</v>
      </c>
      <c r="J173" s="377" t="n">
        <v>0</v>
      </c>
      <c r="K173" s="199" t="n">
        <f aca="false">SUM(E173:J173)</f>
        <v>0</v>
      </c>
      <c r="L173" s="378" t="n">
        <v>111000</v>
      </c>
      <c r="M173" s="90"/>
    </row>
    <row r="174" customFormat="false" ht="20" hidden="false" customHeight="false" outlineLevel="0" collapsed="false">
      <c r="A174" s="195" t="s">
        <v>216</v>
      </c>
      <c r="B174" s="116" t="s">
        <v>142</v>
      </c>
      <c r="C174" s="196" t="s">
        <v>369</v>
      </c>
      <c r="D174" s="222" t="s">
        <v>370</v>
      </c>
      <c r="E174" s="377" t="n">
        <v>0</v>
      </c>
      <c r="F174" s="377" t="n">
        <v>0</v>
      </c>
      <c r="G174" s="377" t="n">
        <v>0</v>
      </c>
      <c r="H174" s="377" t="n">
        <v>0</v>
      </c>
      <c r="I174" s="377" t="n">
        <v>0</v>
      </c>
      <c r="J174" s="377" t="n">
        <v>0</v>
      </c>
      <c r="K174" s="199" t="n">
        <f aca="false">SUM(E174:J174)</f>
        <v>0</v>
      </c>
      <c r="L174" s="378" t="n">
        <v>0</v>
      </c>
      <c r="M174" s="90"/>
    </row>
    <row r="175" customFormat="false" ht="13" hidden="false" customHeight="false" outlineLevel="0" collapsed="false">
      <c r="A175" s="195" t="s">
        <v>216</v>
      </c>
      <c r="B175" s="116" t="s">
        <v>142</v>
      </c>
      <c r="C175" s="196" t="s">
        <v>379</v>
      </c>
      <c r="D175" s="222" t="s">
        <v>380</v>
      </c>
      <c r="E175" s="377" t="n">
        <v>0</v>
      </c>
      <c r="F175" s="377" t="n">
        <v>0</v>
      </c>
      <c r="G175" s="377" t="n">
        <v>0</v>
      </c>
      <c r="H175" s="377" t="n">
        <v>0</v>
      </c>
      <c r="I175" s="377" t="n">
        <v>0</v>
      </c>
      <c r="J175" s="377" t="n">
        <v>0</v>
      </c>
      <c r="K175" s="199" t="n">
        <f aca="false">SUM(E175:J175)</f>
        <v>0</v>
      </c>
      <c r="L175" s="378" t="n">
        <v>0</v>
      </c>
      <c r="M175" s="90"/>
    </row>
    <row r="176" customFormat="false" ht="20" hidden="false" customHeight="false" outlineLevel="0" collapsed="false">
      <c r="A176" s="195" t="s">
        <v>216</v>
      </c>
      <c r="B176" s="116" t="s">
        <v>142</v>
      </c>
      <c r="C176" s="196" t="s">
        <v>391</v>
      </c>
      <c r="D176" s="222" t="s">
        <v>392</v>
      </c>
      <c r="E176" s="377" t="n">
        <v>0</v>
      </c>
      <c r="F176" s="377" t="n">
        <v>0</v>
      </c>
      <c r="G176" s="377" t="n">
        <v>0</v>
      </c>
      <c r="H176" s="377" t="n">
        <v>0</v>
      </c>
      <c r="I176" s="377" t="n">
        <v>33300</v>
      </c>
      <c r="J176" s="377" t="n">
        <v>0</v>
      </c>
      <c r="K176" s="199" t="n">
        <f aca="false">SUM(E176:J176)</f>
        <v>33300</v>
      </c>
      <c r="L176" s="378" t="n">
        <v>71043774</v>
      </c>
      <c r="M176" s="305" t="n">
        <f aca="false">K176*$O$15/1000</f>
        <v>184.4265</v>
      </c>
    </row>
    <row r="177" customFormat="false" ht="13" hidden="false" customHeight="false" outlineLevel="0" collapsed="false">
      <c r="A177" s="195" t="s">
        <v>216</v>
      </c>
      <c r="B177" s="116" t="s">
        <v>142</v>
      </c>
      <c r="C177" s="196" t="s">
        <v>393</v>
      </c>
      <c r="D177" s="222" t="s">
        <v>394</v>
      </c>
      <c r="E177" s="377" t="n">
        <v>0</v>
      </c>
      <c r="F177" s="377" t="n">
        <v>0</v>
      </c>
      <c r="G177" s="377" t="n">
        <v>0</v>
      </c>
      <c r="H177" s="377" t="n">
        <v>0</v>
      </c>
      <c r="I177" s="377" t="n">
        <v>0</v>
      </c>
      <c r="J177" s="377" t="n">
        <v>0</v>
      </c>
      <c r="K177" s="199" t="n">
        <f aca="false">SUM(E177:J177)</f>
        <v>0</v>
      </c>
      <c r="L177" s="378" t="n">
        <v>0</v>
      </c>
    </row>
    <row r="178" customFormat="false" ht="27" hidden="false" customHeight="true" outlineLevel="0" collapsed="false">
      <c r="A178" s="195"/>
      <c r="D178" s="306" t="s">
        <v>110</v>
      </c>
      <c r="E178" s="307" t="n">
        <f aca="false">SUM(E167:E177)</f>
        <v>16341400</v>
      </c>
      <c r="F178" s="307" t="n">
        <f aca="false">SUM(F167:F177)</f>
        <v>114959840</v>
      </c>
      <c r="G178" s="307" t="n">
        <f aca="false">SUM(G167:G177)</f>
        <v>6879600</v>
      </c>
      <c r="H178" s="307" t="n">
        <f aca="false">SUM(H167:H177)</f>
        <v>33071154</v>
      </c>
      <c r="I178" s="307" t="n">
        <f aca="false">SUM(I167:I177)</f>
        <v>35608100</v>
      </c>
      <c r="J178" s="307" t="n">
        <f aca="false">SUM(J167:J177)</f>
        <v>31137654</v>
      </c>
      <c r="K178" s="308" t="n">
        <f aca="false">SUM(E178:J178)</f>
        <v>237997748</v>
      </c>
      <c r="L178" s="307" t="n">
        <f aca="false">SUM(L167:L177)</f>
        <v>4158832080</v>
      </c>
      <c r="M178" s="305" t="n">
        <f aca="false">K178*$O$15/1000</f>
        <v>1318110.86100667</v>
      </c>
      <c r="N178" s="305" t="n">
        <f aca="false">L178*$O$15/1000</f>
        <v>23032998.3364</v>
      </c>
    </row>
    <row r="179" customFormat="false" ht="36" hidden="false" customHeight="true" outlineLevel="0" collapsed="false">
      <c r="A179" s="302" t="s">
        <v>1337</v>
      </c>
      <c r="B179" s="302"/>
      <c r="C179" s="302"/>
      <c r="D179" s="302"/>
      <c r="E179" s="302"/>
      <c r="F179" s="302"/>
    </row>
    <row r="180" customFormat="false" ht="23" hidden="false" customHeight="true" outlineLevel="0" collapsed="false">
      <c r="A180" s="50" t="s">
        <v>1125</v>
      </c>
      <c r="B180" s="50"/>
      <c r="C180" s="50"/>
      <c r="D180" s="50"/>
      <c r="E180" s="50"/>
      <c r="F180" s="50"/>
      <c r="G180" s="50"/>
      <c r="H180" s="50"/>
      <c r="M180" s="90"/>
    </row>
    <row r="181" customFormat="false" ht="25" hidden="false" customHeight="true" outlineLevel="0" collapsed="false">
      <c r="A181" s="87"/>
      <c r="C181" s="89"/>
      <c r="D181" s="118"/>
      <c r="E181" s="52" t="s">
        <v>59</v>
      </c>
      <c r="F181" s="52" t="s">
        <v>60</v>
      </c>
      <c r="G181" s="52" t="s">
        <v>61</v>
      </c>
      <c r="H181" s="52" t="s">
        <v>62</v>
      </c>
      <c r="I181" s="52" t="s">
        <v>63</v>
      </c>
      <c r="J181" s="52" t="s">
        <v>64</v>
      </c>
      <c r="K181" s="52" t="s">
        <v>65</v>
      </c>
      <c r="L181" s="52" t="s">
        <v>67</v>
      </c>
      <c r="M181" s="119" t="s">
        <v>1126</v>
      </c>
      <c r="N181" s="119" t="s">
        <v>1127</v>
      </c>
    </row>
    <row r="182" customFormat="false" ht="14.15" hidden="false" customHeight="true" outlineLevel="0" collapsed="false">
      <c r="A182" s="87"/>
      <c r="C182" s="89"/>
      <c r="D182" s="311" t="s">
        <v>66</v>
      </c>
      <c r="E182" s="109" t="n">
        <f aca="false">E184/$L$184</f>
        <v>0</v>
      </c>
      <c r="F182" s="109" t="n">
        <f aca="false">F184/$L$184</f>
        <v>0</v>
      </c>
      <c r="G182" s="109" t="n">
        <f aca="false">G184/$L$184</f>
        <v>0</v>
      </c>
      <c r="H182" s="109" t="n">
        <f aca="false">H184/$L$184</f>
        <v>0.0387584207219095</v>
      </c>
      <c r="I182" s="109" t="n">
        <f aca="false">I184/$L$184</f>
        <v>0</v>
      </c>
      <c r="J182" s="109" t="n">
        <f aca="false">J184/$L$184</f>
        <v>0</v>
      </c>
      <c r="K182" s="109" t="n">
        <f aca="false">K184/$L$184</f>
        <v>0.0387584207219095</v>
      </c>
      <c r="L182" s="52"/>
      <c r="M182" s="119"/>
      <c r="N182" s="119"/>
    </row>
    <row r="183" customFormat="false" ht="14.15" hidden="false" customHeight="true" outlineLevel="0" collapsed="false">
      <c r="A183" s="87"/>
      <c r="C183" s="89"/>
      <c r="D183" s="313" t="s">
        <v>75</v>
      </c>
      <c r="E183" s="109" t="n">
        <f aca="false">E184/$K$184</f>
        <v>0</v>
      </c>
      <c r="F183" s="109" t="n">
        <f aca="false">F184/$K$184</f>
        <v>0</v>
      </c>
      <c r="G183" s="109" t="n">
        <f aca="false">G184/$K$184</f>
        <v>0</v>
      </c>
      <c r="H183" s="109" t="n">
        <f aca="false">H184/$K$184</f>
        <v>1</v>
      </c>
      <c r="I183" s="109" t="n">
        <f aca="false">I184/$K$184</f>
        <v>0</v>
      </c>
      <c r="J183" s="109" t="n">
        <f aca="false">J184/$K$184</f>
        <v>0</v>
      </c>
      <c r="K183" s="109" t="n">
        <f aca="false">K184/$K$184</f>
        <v>1</v>
      </c>
      <c r="L183" s="52"/>
      <c r="M183" s="119"/>
      <c r="N183" s="119"/>
    </row>
    <row r="184" customFormat="false" ht="22.9" hidden="false" customHeight="true" outlineLevel="0" collapsed="false">
      <c r="A184" s="87"/>
      <c r="C184" s="89"/>
      <c r="D184" s="320" t="s">
        <v>86</v>
      </c>
      <c r="E184" s="101" t="n">
        <f aca="false">SUM(E186:E190)</f>
        <v>0</v>
      </c>
      <c r="F184" s="101" t="n">
        <f aca="false">SUM(F186:F190)</f>
        <v>0</v>
      </c>
      <c r="G184" s="101" t="n">
        <f aca="false">SUM(G186:G190)</f>
        <v>0</v>
      </c>
      <c r="H184" s="101" t="n">
        <f aca="false">SUM(H186:H190)</f>
        <v>150000000</v>
      </c>
      <c r="I184" s="101" t="n">
        <f aca="false">SUM(I186:I190)</f>
        <v>0</v>
      </c>
      <c r="J184" s="101" t="n">
        <f aca="false">SUM(J186:J190)</f>
        <v>0</v>
      </c>
      <c r="K184" s="127" t="n">
        <f aca="false">SUM(K192:K270)</f>
        <v>150000000</v>
      </c>
      <c r="L184" s="100" t="n">
        <f aca="false">SUM(L192:L270)</f>
        <v>3870126728.75</v>
      </c>
      <c r="M184" s="124"/>
      <c r="N184" s="120"/>
    </row>
    <row r="185" customFormat="false" ht="17.55" hidden="false" customHeight="true" outlineLevel="0" collapsed="false">
      <c r="A185" s="87"/>
      <c r="C185" s="89"/>
      <c r="D185" s="106" t="s">
        <v>87</v>
      </c>
      <c r="E185" s="322" t="n">
        <f aca="false">E184*5/1000</f>
        <v>0</v>
      </c>
      <c r="F185" s="322" t="n">
        <f aca="false">F184*5/1000</f>
        <v>0</v>
      </c>
      <c r="G185" s="322" t="n">
        <f aca="false">G184*5/1000</f>
        <v>0</v>
      </c>
      <c r="H185" s="322" t="n">
        <f aca="false">H184*5/1000</f>
        <v>750000</v>
      </c>
      <c r="I185" s="322" t="n">
        <f aca="false">I184*5/1000</f>
        <v>0</v>
      </c>
      <c r="J185" s="322" t="n">
        <f aca="false">J184*5/1000</f>
        <v>0</v>
      </c>
      <c r="K185" s="107" t="n">
        <f aca="false">K184*5/1000</f>
        <v>750000</v>
      </c>
      <c r="L185" s="322" t="n">
        <f aca="false">L184*5/1000</f>
        <v>19350633.64375</v>
      </c>
      <c r="M185" s="107" t="n">
        <f aca="false">SUM(M186:M190)</f>
        <v>750000</v>
      </c>
      <c r="N185" s="322" t="n">
        <f aca="false">SUM(N186:N190)</f>
        <v>19350633.64375</v>
      </c>
    </row>
    <row r="186" customFormat="false" ht="14.15" hidden="false" customHeight="true" outlineLevel="0" collapsed="false">
      <c r="A186" s="87"/>
      <c r="C186" s="89"/>
      <c r="D186" s="325" t="s">
        <v>1128</v>
      </c>
      <c r="E186" s="184" t="n">
        <f aca="false">SUM(E192:E193)</f>
        <v>0</v>
      </c>
      <c r="F186" s="184" t="n">
        <f aca="false">SUM(F192:F193)</f>
        <v>0</v>
      </c>
      <c r="G186" s="184" t="n">
        <f aca="false">SUM(G192:G193)</f>
        <v>0</v>
      </c>
      <c r="H186" s="184" t="n">
        <f aca="false">SUM(H192:H193)</f>
        <v>0</v>
      </c>
      <c r="I186" s="184" t="n">
        <f aca="false">SUM(I192:I193)</f>
        <v>0</v>
      </c>
      <c r="J186" s="184" t="n">
        <f aca="false">SUM(J192:J193)</f>
        <v>0</v>
      </c>
      <c r="K186" s="185" t="n">
        <f aca="false">SUM(K192:K193)</f>
        <v>0</v>
      </c>
      <c r="L186" s="184" t="n">
        <f aca="false">SUM(L192:L193)</f>
        <v>500000000</v>
      </c>
      <c r="M186" s="107" t="n">
        <f aca="false">K186*5/1000</f>
        <v>0</v>
      </c>
      <c r="N186" s="322" t="n">
        <f aca="false">L186*5/1000</f>
        <v>2500000</v>
      </c>
    </row>
    <row r="187" customFormat="false" ht="14.15" hidden="false" customHeight="true" outlineLevel="0" collapsed="false">
      <c r="A187" s="87"/>
      <c r="C187" s="89"/>
      <c r="D187" s="325" t="s">
        <v>1129</v>
      </c>
      <c r="E187" s="184" t="n">
        <f aca="false">SUM(E194:E205)</f>
        <v>0</v>
      </c>
      <c r="F187" s="184" t="n">
        <f aca="false">SUM(F194:F205)</f>
        <v>0</v>
      </c>
      <c r="G187" s="184" t="n">
        <f aca="false">SUM(G194:G205)</f>
        <v>0</v>
      </c>
      <c r="H187" s="184" t="n">
        <f aca="false">SUM(H194:H205)</f>
        <v>0</v>
      </c>
      <c r="I187" s="184" t="n">
        <f aca="false">SUM(I194:I205)</f>
        <v>0</v>
      </c>
      <c r="J187" s="184" t="n">
        <f aca="false">SUM(J194:J205)</f>
        <v>0</v>
      </c>
      <c r="K187" s="185" t="n">
        <f aca="false">SUM(K194:K205)</f>
        <v>0</v>
      </c>
      <c r="L187" s="184" t="n">
        <f aca="false">SUM(L194:L205)</f>
        <v>0</v>
      </c>
      <c r="M187" s="107" t="n">
        <f aca="false">K187*5/1000</f>
        <v>0</v>
      </c>
      <c r="N187" s="322" t="n">
        <f aca="false">L187*5/1000</f>
        <v>0</v>
      </c>
    </row>
    <row r="188" customFormat="false" ht="14.15" hidden="false" customHeight="true" outlineLevel="0" collapsed="false">
      <c r="A188" s="87"/>
      <c r="C188" s="89"/>
      <c r="D188" s="325" t="s">
        <v>1130</v>
      </c>
      <c r="E188" s="202" t="n">
        <f aca="false">SUM(E206:E227)</f>
        <v>0</v>
      </c>
      <c r="F188" s="202" t="n">
        <f aca="false">SUM(F206:F227)</f>
        <v>0</v>
      </c>
      <c r="G188" s="202" t="n">
        <f aca="false">SUM(G206:G227)</f>
        <v>0</v>
      </c>
      <c r="H188" s="202" t="n">
        <f aca="false">SUM(H206:H227)</f>
        <v>0</v>
      </c>
      <c r="I188" s="202" t="n">
        <f aca="false">SUM(I206:I227)</f>
        <v>0</v>
      </c>
      <c r="J188" s="202" t="n">
        <f aca="false">SUM(J206:J227)</f>
        <v>0</v>
      </c>
      <c r="K188" s="199" t="n">
        <f aca="false">SUM(K206:K227)</f>
        <v>0</v>
      </c>
      <c r="L188" s="202" t="n">
        <f aca="false">SUM(L206:L227)</f>
        <v>874993556.25</v>
      </c>
      <c r="M188" s="107" t="n">
        <f aca="false">K188*5/1000</f>
        <v>0</v>
      </c>
      <c r="N188" s="322" t="n">
        <f aca="false">L188*5/1000</f>
        <v>4374967.78125</v>
      </c>
    </row>
    <row r="189" customFormat="false" ht="14.15" hidden="false" customHeight="true" outlineLevel="0" collapsed="false">
      <c r="A189" s="87"/>
      <c r="C189" s="89"/>
      <c r="D189" s="325" t="s">
        <v>1131</v>
      </c>
      <c r="E189" s="184" t="n">
        <f aca="false">SUM(E228:E254)</f>
        <v>0</v>
      </c>
      <c r="F189" s="184" t="n">
        <f aca="false">SUM(F228:F254)</f>
        <v>0</v>
      </c>
      <c r="G189" s="184" t="n">
        <f aca="false">SUM(G228:G254)</f>
        <v>0</v>
      </c>
      <c r="H189" s="184" t="n">
        <f aca="false">SUM(H228:H254)</f>
        <v>0</v>
      </c>
      <c r="I189" s="184" t="n">
        <f aca="false">SUM(I228:I254)</f>
        <v>0</v>
      </c>
      <c r="J189" s="184" t="n">
        <f aca="false">SUM(J228:J254)</f>
        <v>0</v>
      </c>
      <c r="K189" s="185" t="n">
        <f aca="false">SUM(K228:K254)</f>
        <v>0</v>
      </c>
      <c r="L189" s="184" t="n">
        <f aca="false">SUM(L228:L254)</f>
        <v>0</v>
      </c>
      <c r="M189" s="107" t="n">
        <f aca="false">K189*5/1000</f>
        <v>0</v>
      </c>
      <c r="N189" s="322" t="n">
        <f aca="false">L189*5/1000</f>
        <v>0</v>
      </c>
    </row>
    <row r="190" customFormat="false" ht="14.15" hidden="false" customHeight="true" outlineLevel="0" collapsed="false">
      <c r="A190" s="87"/>
      <c r="C190" s="89"/>
      <c r="D190" s="325" t="s">
        <v>1132</v>
      </c>
      <c r="E190" s="184" t="n">
        <f aca="false">SUM(E255:E270)</f>
        <v>0</v>
      </c>
      <c r="F190" s="184" t="n">
        <f aca="false">SUM(F255:F270)</f>
        <v>0</v>
      </c>
      <c r="G190" s="184" t="n">
        <f aca="false">SUM(G255:G270)</f>
        <v>0</v>
      </c>
      <c r="H190" s="184" t="n">
        <f aca="false">SUM(H255:H270)</f>
        <v>150000000</v>
      </c>
      <c r="I190" s="184" t="n">
        <f aca="false">SUM(I255:I270)</f>
        <v>0</v>
      </c>
      <c r="J190" s="184" t="n">
        <f aca="false">SUM(J255:J270)</f>
        <v>0</v>
      </c>
      <c r="K190" s="185" t="n">
        <f aca="false">SUM(K255:K270)</f>
        <v>150000000</v>
      </c>
      <c r="L190" s="184" t="n">
        <f aca="false">SUM(L255:L270)</f>
        <v>2495133172.5</v>
      </c>
      <c r="M190" s="107" t="n">
        <f aca="false">K190*5/1000</f>
        <v>750000</v>
      </c>
      <c r="N190" s="322" t="n">
        <f aca="false">L190*5/1000</f>
        <v>12475665.8625</v>
      </c>
    </row>
    <row r="191" customFormat="false" ht="29" hidden="false" customHeight="false" outlineLevel="0" collapsed="false">
      <c r="A191" s="50" t="s">
        <v>1133</v>
      </c>
      <c r="B191" s="50"/>
      <c r="C191" s="50"/>
      <c r="D191" s="50"/>
      <c r="E191" s="50"/>
      <c r="F191" s="50"/>
      <c r="G191" s="50"/>
      <c r="H191" s="50"/>
      <c r="I191" s="50"/>
      <c r="M191" s="90"/>
      <c r="P191" s="193" t="s">
        <v>93</v>
      </c>
      <c r="Q191" s="194" t="s">
        <v>94</v>
      </c>
      <c r="R191" s="194" t="s">
        <v>93</v>
      </c>
      <c r="S191" s="193" t="s">
        <v>94</v>
      </c>
    </row>
    <row r="192" customFormat="false" ht="14.65" hidden="false" customHeight="false" outlineLevel="0" collapsed="false">
      <c r="A192" s="87"/>
      <c r="C192" s="326" t="s">
        <v>1134</v>
      </c>
      <c r="D192" s="327" t="s">
        <v>1135</v>
      </c>
      <c r="E192" s="198" t="n">
        <v>0</v>
      </c>
      <c r="F192" s="198" t="n">
        <v>0</v>
      </c>
      <c r="G192" s="198" t="n">
        <v>0</v>
      </c>
      <c r="H192" s="198" t="n">
        <v>0</v>
      </c>
      <c r="I192" s="198" t="n">
        <v>0</v>
      </c>
      <c r="J192" s="198" t="n">
        <v>0</v>
      </c>
      <c r="K192" s="328" t="n">
        <f aca="false">SUM(E192:J192)</f>
        <v>0</v>
      </c>
      <c r="L192" s="198" t="n">
        <v>500000000</v>
      </c>
      <c r="M192" s="90"/>
      <c r="P192" s="200" t="n">
        <f aca="false">K192/$K$20</f>
        <v>0</v>
      </c>
      <c r="Q192" s="201" t="n">
        <f aca="false">RANK(P192,$P$29:$P$77)</f>
        <v>13</v>
      </c>
      <c r="R192" s="200" t="n">
        <f aca="false">L192/$L$20</f>
        <v>0.00794779390907247</v>
      </c>
      <c r="S192" s="201" t="n">
        <f aca="false">RANK(R192,$R$29:$R$77)</f>
        <v>7</v>
      </c>
    </row>
    <row r="193" customFormat="false" ht="14.65" hidden="false" customHeight="false" outlineLevel="0" collapsed="false">
      <c r="A193" s="87"/>
      <c r="C193" s="89"/>
      <c r="D193" s="327" t="s">
        <v>1136</v>
      </c>
      <c r="E193" s="198" t="n">
        <v>0</v>
      </c>
      <c r="F193" s="198" t="n">
        <v>0</v>
      </c>
      <c r="G193" s="198" t="n">
        <v>0</v>
      </c>
      <c r="H193" s="198" t="n">
        <v>0</v>
      </c>
      <c r="I193" s="198" t="n">
        <v>0</v>
      </c>
      <c r="J193" s="198" t="n">
        <v>0</v>
      </c>
      <c r="K193" s="328" t="n">
        <f aca="false">SUM(E193:J193)</f>
        <v>0</v>
      </c>
      <c r="L193" s="198" t="n">
        <v>0</v>
      </c>
      <c r="M193" s="90"/>
    </row>
    <row r="194" customFormat="false" ht="14.65" hidden="false" customHeight="false" outlineLevel="0" collapsed="false">
      <c r="A194" s="87"/>
      <c r="C194" s="326" t="s">
        <v>1137</v>
      </c>
      <c r="D194" s="329" t="s">
        <v>1138</v>
      </c>
      <c r="E194" s="198" t="n">
        <v>0</v>
      </c>
      <c r="F194" s="198" t="n">
        <v>0</v>
      </c>
      <c r="G194" s="198" t="n">
        <v>0</v>
      </c>
      <c r="H194" s="198" t="n">
        <v>0</v>
      </c>
      <c r="I194" s="198" t="n">
        <v>0</v>
      </c>
      <c r="J194" s="198" t="n">
        <v>0</v>
      </c>
      <c r="K194" s="328" t="n">
        <f aca="false">SUM(E194:J194)</f>
        <v>0</v>
      </c>
      <c r="L194" s="198" t="n">
        <v>0</v>
      </c>
      <c r="M194" s="90"/>
    </row>
    <row r="195" customFormat="false" ht="14.65" hidden="false" customHeight="false" outlineLevel="0" collapsed="false">
      <c r="A195" s="87"/>
      <c r="C195" s="330" t="s">
        <v>1139</v>
      </c>
      <c r="D195" s="329" t="s">
        <v>1140</v>
      </c>
      <c r="E195" s="198" t="n">
        <v>0</v>
      </c>
      <c r="F195" s="198" t="n">
        <v>0</v>
      </c>
      <c r="G195" s="198" t="n">
        <v>0</v>
      </c>
      <c r="H195" s="198" t="n">
        <v>0</v>
      </c>
      <c r="I195" s="198" t="n">
        <v>0</v>
      </c>
      <c r="J195" s="198" t="n">
        <v>0</v>
      </c>
      <c r="K195" s="328" t="n">
        <f aca="false">SUM(E195:J195)</f>
        <v>0</v>
      </c>
      <c r="L195" s="198" t="n">
        <v>0</v>
      </c>
      <c r="M195" s="90"/>
    </row>
    <row r="196" s="29" customFormat="true" ht="14.65" hidden="false" customHeight="false" outlineLevel="0" collapsed="false">
      <c r="A196" s="87"/>
      <c r="C196" s="326" t="s">
        <v>1141</v>
      </c>
      <c r="D196" s="329" t="s">
        <v>1142</v>
      </c>
      <c r="E196" s="198" t="n">
        <v>0</v>
      </c>
      <c r="F196" s="198" t="n">
        <v>0</v>
      </c>
      <c r="G196" s="198" t="n">
        <v>0</v>
      </c>
      <c r="H196" s="198" t="n">
        <v>0</v>
      </c>
      <c r="I196" s="198" t="n">
        <v>0</v>
      </c>
      <c r="J196" s="198" t="n">
        <v>0</v>
      </c>
      <c r="K196" s="328" t="n">
        <f aca="false">SUM(E196:J196)</f>
        <v>0</v>
      </c>
      <c r="L196" s="198" t="n">
        <v>0</v>
      </c>
      <c r="M196" s="90"/>
    </row>
    <row r="197" s="29" customFormat="true" ht="14.65" hidden="false" customHeight="false" outlineLevel="0" collapsed="false">
      <c r="A197" s="87"/>
      <c r="C197" s="326" t="s">
        <v>1143</v>
      </c>
      <c r="D197" s="329" t="s">
        <v>1144</v>
      </c>
      <c r="E197" s="198" t="n">
        <v>0</v>
      </c>
      <c r="F197" s="198" t="n">
        <v>0</v>
      </c>
      <c r="G197" s="198" t="n">
        <v>0</v>
      </c>
      <c r="H197" s="198" t="n">
        <v>0</v>
      </c>
      <c r="I197" s="198" t="n">
        <v>0</v>
      </c>
      <c r="J197" s="198" t="n">
        <v>0</v>
      </c>
      <c r="K197" s="328" t="n">
        <f aca="false">SUM(E197:J197)</f>
        <v>0</v>
      </c>
      <c r="L197" s="198" t="n">
        <v>0</v>
      </c>
      <c r="M197" s="90"/>
    </row>
    <row r="198" s="29" customFormat="true" ht="14.65" hidden="false" customHeight="false" outlineLevel="0" collapsed="false">
      <c r="A198" s="87"/>
      <c r="C198" s="326" t="s">
        <v>1145</v>
      </c>
      <c r="D198" s="329" t="s">
        <v>1146</v>
      </c>
      <c r="E198" s="198" t="n">
        <v>0</v>
      </c>
      <c r="F198" s="198" t="n">
        <v>0</v>
      </c>
      <c r="G198" s="198" t="n">
        <v>0</v>
      </c>
      <c r="H198" s="198" t="n">
        <v>0</v>
      </c>
      <c r="I198" s="198" t="n">
        <v>0</v>
      </c>
      <c r="J198" s="198" t="n">
        <v>0</v>
      </c>
      <c r="K198" s="328" t="n">
        <f aca="false">SUM(E198:J198)</f>
        <v>0</v>
      </c>
      <c r="L198" s="198" t="n">
        <v>0</v>
      </c>
      <c r="M198" s="90"/>
    </row>
    <row r="199" s="29" customFormat="true" ht="14.65" hidden="false" customHeight="false" outlineLevel="0" collapsed="false">
      <c r="A199" s="87"/>
      <c r="C199" s="326" t="s">
        <v>1147</v>
      </c>
      <c r="D199" s="329" t="s">
        <v>1148</v>
      </c>
      <c r="E199" s="198" t="n">
        <v>0</v>
      </c>
      <c r="F199" s="198" t="n">
        <v>0</v>
      </c>
      <c r="G199" s="198" t="n">
        <v>0</v>
      </c>
      <c r="H199" s="198" t="n">
        <v>0</v>
      </c>
      <c r="I199" s="198" t="n">
        <v>0</v>
      </c>
      <c r="J199" s="198" t="n">
        <v>0</v>
      </c>
      <c r="K199" s="328" t="n">
        <f aca="false">SUM(E199:J199)</f>
        <v>0</v>
      </c>
      <c r="L199" s="198" t="n">
        <v>0</v>
      </c>
      <c r="M199" s="90"/>
    </row>
    <row r="200" s="29" customFormat="true" ht="14.65" hidden="false" customHeight="false" outlineLevel="0" collapsed="false">
      <c r="A200" s="87"/>
      <c r="C200" s="326" t="s">
        <v>1149</v>
      </c>
      <c r="D200" s="329" t="s">
        <v>1150</v>
      </c>
      <c r="E200" s="198" t="n">
        <v>0</v>
      </c>
      <c r="F200" s="198" t="n">
        <v>0</v>
      </c>
      <c r="G200" s="198" t="n">
        <v>0</v>
      </c>
      <c r="H200" s="198" t="n">
        <v>0</v>
      </c>
      <c r="I200" s="198" t="n">
        <v>0</v>
      </c>
      <c r="J200" s="198" t="n">
        <v>0</v>
      </c>
      <c r="K200" s="328" t="n">
        <f aca="false">SUM(E200:J200)</f>
        <v>0</v>
      </c>
      <c r="L200" s="198" t="n">
        <v>0</v>
      </c>
      <c r="M200" s="90"/>
    </row>
    <row r="201" s="29" customFormat="true" ht="14.65" hidden="false" customHeight="false" outlineLevel="0" collapsed="false">
      <c r="A201" s="87"/>
      <c r="C201" s="326" t="s">
        <v>1151</v>
      </c>
      <c r="D201" s="329" t="s">
        <v>1152</v>
      </c>
      <c r="E201" s="198" t="n">
        <v>0</v>
      </c>
      <c r="F201" s="198" t="n">
        <v>0</v>
      </c>
      <c r="G201" s="198" t="n">
        <v>0</v>
      </c>
      <c r="H201" s="198" t="n">
        <v>0</v>
      </c>
      <c r="I201" s="198" t="n">
        <v>0</v>
      </c>
      <c r="J201" s="198" t="n">
        <v>0</v>
      </c>
      <c r="K201" s="328" t="n">
        <f aca="false">SUM(E201:J201)</f>
        <v>0</v>
      </c>
      <c r="L201" s="198" t="n">
        <v>0</v>
      </c>
      <c r="M201" s="90"/>
    </row>
    <row r="202" s="29" customFormat="true" ht="14.65" hidden="false" customHeight="false" outlineLevel="0" collapsed="false">
      <c r="A202" s="87"/>
      <c r="C202" s="326" t="s">
        <v>1153</v>
      </c>
      <c r="D202" s="329" t="s">
        <v>1154</v>
      </c>
      <c r="E202" s="198" t="n">
        <v>0</v>
      </c>
      <c r="F202" s="198" t="n">
        <v>0</v>
      </c>
      <c r="G202" s="198" t="n">
        <v>0</v>
      </c>
      <c r="H202" s="198" t="n">
        <v>0</v>
      </c>
      <c r="I202" s="198" t="n">
        <v>0</v>
      </c>
      <c r="J202" s="198" t="n">
        <v>0</v>
      </c>
      <c r="K202" s="328" t="n">
        <f aca="false">SUM(E202:J202)</f>
        <v>0</v>
      </c>
      <c r="L202" s="198" t="n">
        <v>0</v>
      </c>
      <c r="M202" s="90"/>
    </row>
    <row r="203" s="29" customFormat="true" ht="14.65" hidden="false" customHeight="false" outlineLevel="0" collapsed="false">
      <c r="A203" s="87"/>
      <c r="C203" s="326" t="s">
        <v>1155</v>
      </c>
      <c r="D203" s="329" t="s">
        <v>1156</v>
      </c>
      <c r="E203" s="198" t="n">
        <v>0</v>
      </c>
      <c r="F203" s="198" t="n">
        <v>0</v>
      </c>
      <c r="G203" s="198" t="n">
        <v>0</v>
      </c>
      <c r="H203" s="198" t="n">
        <v>0</v>
      </c>
      <c r="I203" s="198" t="n">
        <v>0</v>
      </c>
      <c r="J203" s="198" t="n">
        <v>0</v>
      </c>
      <c r="K203" s="328" t="n">
        <f aca="false">SUM(E203:J203)</f>
        <v>0</v>
      </c>
      <c r="L203" s="198" t="n">
        <v>0</v>
      </c>
      <c r="M203" s="90"/>
    </row>
    <row r="204" s="29" customFormat="true" ht="14.65" hidden="false" customHeight="false" outlineLevel="0" collapsed="false">
      <c r="A204" s="87"/>
      <c r="C204" s="326" t="s">
        <v>1157</v>
      </c>
      <c r="D204" s="329" t="s">
        <v>1158</v>
      </c>
      <c r="E204" s="198" t="n">
        <v>0</v>
      </c>
      <c r="F204" s="198" t="n">
        <v>0</v>
      </c>
      <c r="G204" s="198" t="n">
        <v>0</v>
      </c>
      <c r="H204" s="198" t="n">
        <v>0</v>
      </c>
      <c r="I204" s="198" t="n">
        <v>0</v>
      </c>
      <c r="J204" s="198" t="n">
        <v>0</v>
      </c>
      <c r="K204" s="328" t="n">
        <f aca="false">SUM(E204:J204)</f>
        <v>0</v>
      </c>
      <c r="L204" s="198" t="n">
        <v>0</v>
      </c>
      <c r="M204" s="90"/>
    </row>
    <row r="205" s="29" customFormat="true" ht="14.65" hidden="false" customHeight="false" outlineLevel="0" collapsed="false">
      <c r="A205" s="87"/>
      <c r="C205" s="326" t="s">
        <v>1159</v>
      </c>
      <c r="D205" s="329" t="s">
        <v>1160</v>
      </c>
      <c r="E205" s="198" t="n">
        <v>0</v>
      </c>
      <c r="F205" s="198" t="n">
        <v>0</v>
      </c>
      <c r="G205" s="198" t="n">
        <v>0</v>
      </c>
      <c r="H205" s="198" t="n">
        <v>0</v>
      </c>
      <c r="I205" s="198" t="n">
        <v>0</v>
      </c>
      <c r="J205" s="198" t="n">
        <v>0</v>
      </c>
      <c r="K205" s="328" t="n">
        <f aca="false">SUM(E205:J205)</f>
        <v>0</v>
      </c>
      <c r="L205" s="198" t="n">
        <v>0</v>
      </c>
      <c r="M205" s="90"/>
    </row>
    <row r="206" customFormat="false" ht="14.65" hidden="false" customHeight="false" outlineLevel="0" collapsed="false">
      <c r="A206" s="87"/>
      <c r="C206" s="326" t="s">
        <v>1139</v>
      </c>
      <c r="D206" s="327" t="s">
        <v>1161</v>
      </c>
      <c r="E206" s="198" t="n">
        <v>0</v>
      </c>
      <c r="F206" s="198" t="n">
        <v>0</v>
      </c>
      <c r="G206" s="198" t="n">
        <v>0</v>
      </c>
      <c r="H206" s="198" t="n">
        <v>0</v>
      </c>
      <c r="I206" s="198" t="n">
        <v>0</v>
      </c>
      <c r="J206" s="198" t="n">
        <v>0</v>
      </c>
      <c r="K206" s="328" t="n">
        <f aca="false">SUM(E206:J206)</f>
        <v>0</v>
      </c>
      <c r="L206" s="198" t="n">
        <v>0</v>
      </c>
      <c r="M206" s="90"/>
    </row>
    <row r="207" customFormat="false" ht="14.65" hidden="false" customHeight="false" outlineLevel="0" collapsed="false">
      <c r="A207" s="87"/>
      <c r="C207" s="326" t="s">
        <v>1162</v>
      </c>
      <c r="D207" s="327" t="s">
        <v>1163</v>
      </c>
      <c r="E207" s="198" t="n">
        <v>0</v>
      </c>
      <c r="F207" s="198" t="n">
        <v>0</v>
      </c>
      <c r="G207" s="198" t="n">
        <v>0</v>
      </c>
      <c r="H207" s="198" t="n">
        <v>0</v>
      </c>
      <c r="I207" s="198" t="n">
        <v>0</v>
      </c>
      <c r="J207" s="198" t="n">
        <v>0</v>
      </c>
      <c r="K207" s="328" t="n">
        <f aca="false">SUM(E207:J207)</f>
        <v>0</v>
      </c>
      <c r="L207" s="198" t="n">
        <v>0</v>
      </c>
      <c r="M207" s="90"/>
    </row>
    <row r="208" customFormat="false" ht="14.65" hidden="false" customHeight="false" outlineLevel="0" collapsed="false">
      <c r="A208" s="87"/>
      <c r="C208" s="326" t="s">
        <v>1164</v>
      </c>
      <c r="D208" s="327" t="s">
        <v>1165</v>
      </c>
      <c r="E208" s="198" t="n">
        <v>0</v>
      </c>
      <c r="F208" s="198" t="n">
        <v>0</v>
      </c>
      <c r="G208" s="198" t="n">
        <v>0</v>
      </c>
      <c r="H208" s="198" t="n">
        <v>0</v>
      </c>
      <c r="I208" s="198" t="n">
        <v>0</v>
      </c>
      <c r="J208" s="198" t="n">
        <v>0</v>
      </c>
      <c r="K208" s="328" t="n">
        <f aca="false">SUM(E208:J208)</f>
        <v>0</v>
      </c>
      <c r="L208" s="198" t="n">
        <v>0</v>
      </c>
      <c r="M208" s="90"/>
    </row>
    <row r="209" customFormat="false" ht="14.65" hidden="false" customHeight="false" outlineLevel="0" collapsed="false">
      <c r="A209" s="87"/>
      <c r="C209" s="326" t="s">
        <v>1166</v>
      </c>
      <c r="D209" s="327" t="s">
        <v>1167</v>
      </c>
      <c r="E209" s="198" t="n">
        <v>0</v>
      </c>
      <c r="F209" s="198" t="n">
        <v>0</v>
      </c>
      <c r="G209" s="198" t="n">
        <v>0</v>
      </c>
      <c r="H209" s="198" t="n">
        <v>0</v>
      </c>
      <c r="I209" s="198" t="n">
        <v>0</v>
      </c>
      <c r="J209" s="198" t="n">
        <v>0</v>
      </c>
      <c r="K209" s="328" t="n">
        <f aca="false">SUM(E209:J209)</f>
        <v>0</v>
      </c>
      <c r="L209" s="198" t="n">
        <v>0</v>
      </c>
      <c r="M209" s="90"/>
    </row>
    <row r="210" customFormat="false" ht="14.65" hidden="false" customHeight="false" outlineLevel="0" collapsed="false">
      <c r="A210" s="87"/>
      <c r="C210" s="326" t="s">
        <v>1168</v>
      </c>
      <c r="D210" s="327" t="s">
        <v>1169</v>
      </c>
      <c r="E210" s="198" t="n">
        <v>0</v>
      </c>
      <c r="F210" s="198" t="n">
        <v>0</v>
      </c>
      <c r="G210" s="198" t="n">
        <v>0</v>
      </c>
      <c r="H210" s="198" t="n">
        <v>0</v>
      </c>
      <c r="I210" s="198" t="n">
        <v>0</v>
      </c>
      <c r="J210" s="198" t="n">
        <v>0</v>
      </c>
      <c r="K210" s="328" t="n">
        <f aca="false">SUM(E210:J210)</f>
        <v>0</v>
      </c>
      <c r="L210" s="198" t="n">
        <v>0</v>
      </c>
      <c r="M210" s="90"/>
    </row>
    <row r="211" customFormat="false" ht="14.65" hidden="false" customHeight="false" outlineLevel="0" collapsed="false">
      <c r="A211" s="87"/>
      <c r="C211" s="326" t="s">
        <v>1170</v>
      </c>
      <c r="D211" s="327" t="s">
        <v>1171</v>
      </c>
      <c r="E211" s="198" t="n">
        <v>0</v>
      </c>
      <c r="F211" s="198" t="n">
        <v>0</v>
      </c>
      <c r="G211" s="198" t="n">
        <v>0</v>
      </c>
      <c r="H211" s="198" t="n">
        <v>0</v>
      </c>
      <c r="I211" s="198" t="n">
        <v>0</v>
      </c>
      <c r="J211" s="198" t="n">
        <v>0</v>
      </c>
      <c r="K211" s="328" t="n">
        <f aca="false">SUM(E211:J211)</f>
        <v>0</v>
      </c>
      <c r="L211" s="198" t="n">
        <v>0</v>
      </c>
      <c r="M211" s="90"/>
    </row>
    <row r="212" customFormat="false" ht="14.65" hidden="false" customHeight="false" outlineLevel="0" collapsed="false">
      <c r="A212" s="87"/>
      <c r="C212" s="326" t="s">
        <v>1139</v>
      </c>
      <c r="D212" s="327" t="s">
        <v>1172</v>
      </c>
      <c r="E212" s="198" t="n">
        <v>0</v>
      </c>
      <c r="F212" s="198" t="n">
        <v>0</v>
      </c>
      <c r="G212" s="198" t="n">
        <v>0</v>
      </c>
      <c r="H212" s="198" t="n">
        <v>0</v>
      </c>
      <c r="I212" s="198" t="n">
        <v>0</v>
      </c>
      <c r="J212" s="198" t="n">
        <v>0</v>
      </c>
      <c r="K212" s="328" t="n">
        <f aca="false">SUM(E212:J212)</f>
        <v>0</v>
      </c>
      <c r="L212" s="198" t="n">
        <v>0</v>
      </c>
      <c r="M212" s="90"/>
    </row>
    <row r="213" customFormat="false" ht="14.65" hidden="false" customHeight="false" outlineLevel="0" collapsed="false">
      <c r="A213" s="87"/>
      <c r="C213" s="326" t="s">
        <v>1173</v>
      </c>
      <c r="D213" s="327" t="s">
        <v>1174</v>
      </c>
      <c r="E213" s="198" t="n">
        <v>0</v>
      </c>
      <c r="F213" s="198" t="n">
        <v>0</v>
      </c>
      <c r="G213" s="198" t="n">
        <v>0</v>
      </c>
      <c r="H213" s="198" t="n">
        <v>0</v>
      </c>
      <c r="I213" s="198" t="n">
        <v>0</v>
      </c>
      <c r="J213" s="198" t="n">
        <v>0</v>
      </c>
      <c r="K213" s="328" t="n">
        <f aca="false">SUM(E213:J213)</f>
        <v>0</v>
      </c>
      <c r="L213" s="198" t="n">
        <v>0</v>
      </c>
      <c r="M213" s="90"/>
    </row>
    <row r="214" customFormat="false" ht="14.65" hidden="false" customHeight="false" outlineLevel="0" collapsed="false">
      <c r="A214" s="87"/>
      <c r="C214" s="326" t="s">
        <v>1175</v>
      </c>
      <c r="D214" s="327" t="s">
        <v>1176</v>
      </c>
      <c r="E214" s="198" t="n">
        <v>0</v>
      </c>
      <c r="F214" s="198" t="n">
        <v>0</v>
      </c>
      <c r="G214" s="198" t="n">
        <v>0</v>
      </c>
      <c r="H214" s="198" t="n">
        <v>0</v>
      </c>
      <c r="I214" s="198" t="n">
        <v>0</v>
      </c>
      <c r="J214" s="198" t="n">
        <v>0</v>
      </c>
      <c r="K214" s="328" t="n">
        <f aca="false">SUM(E214:J214)</f>
        <v>0</v>
      </c>
      <c r="L214" s="198" t="n">
        <v>0</v>
      </c>
      <c r="M214" s="90"/>
    </row>
    <row r="215" customFormat="false" ht="14.65" hidden="false" customHeight="false" outlineLevel="0" collapsed="false">
      <c r="A215" s="87"/>
      <c r="C215" s="326" t="s">
        <v>1177</v>
      </c>
      <c r="D215" s="327" t="s">
        <v>1178</v>
      </c>
      <c r="E215" s="198" t="n">
        <v>0</v>
      </c>
      <c r="F215" s="198" t="n">
        <v>0</v>
      </c>
      <c r="G215" s="198" t="n">
        <v>0</v>
      </c>
      <c r="H215" s="198" t="n">
        <v>0</v>
      </c>
      <c r="I215" s="198" t="n">
        <v>0</v>
      </c>
      <c r="J215" s="198" t="n">
        <v>0</v>
      </c>
      <c r="K215" s="328" t="n">
        <f aca="false">SUM(E215:J215)</f>
        <v>0</v>
      </c>
      <c r="L215" s="198" t="n">
        <v>0</v>
      </c>
      <c r="M215" s="90"/>
    </row>
    <row r="216" customFormat="false" ht="14.65" hidden="false" customHeight="false" outlineLevel="0" collapsed="false">
      <c r="A216" s="87"/>
      <c r="C216" s="326" t="s">
        <v>1179</v>
      </c>
      <c r="D216" s="327" t="s">
        <v>1180</v>
      </c>
      <c r="E216" s="198" t="n">
        <v>0</v>
      </c>
      <c r="F216" s="198" t="n">
        <v>0</v>
      </c>
      <c r="G216" s="198" t="n">
        <v>0</v>
      </c>
      <c r="H216" s="198" t="n">
        <v>0</v>
      </c>
      <c r="I216" s="198" t="n">
        <v>0</v>
      </c>
      <c r="J216" s="198" t="n">
        <v>0</v>
      </c>
      <c r="K216" s="328" t="n">
        <f aca="false">SUM(E216:J216)</f>
        <v>0</v>
      </c>
      <c r="L216" s="198" t="n">
        <v>0</v>
      </c>
      <c r="M216" s="90"/>
    </row>
    <row r="217" customFormat="false" ht="14.65" hidden="false" customHeight="false" outlineLevel="0" collapsed="false">
      <c r="A217" s="87"/>
      <c r="C217" s="326" t="s">
        <v>1181</v>
      </c>
      <c r="D217" s="327" t="s">
        <v>1182</v>
      </c>
      <c r="E217" s="198" t="n">
        <v>0</v>
      </c>
      <c r="F217" s="198" t="n">
        <v>0</v>
      </c>
      <c r="G217" s="198" t="n">
        <v>0</v>
      </c>
      <c r="H217" s="198" t="n">
        <v>0</v>
      </c>
      <c r="I217" s="198" t="n">
        <v>0</v>
      </c>
      <c r="J217" s="198" t="n">
        <v>0</v>
      </c>
      <c r="K217" s="328" t="n">
        <f aca="false">SUM(E217:J217)</f>
        <v>0</v>
      </c>
      <c r="L217" s="198" t="n">
        <v>0</v>
      </c>
      <c r="M217" s="90"/>
    </row>
    <row r="218" customFormat="false" ht="14.65" hidden="false" customHeight="false" outlineLevel="0" collapsed="false">
      <c r="A218" s="87"/>
      <c r="C218" s="326" t="s">
        <v>1183</v>
      </c>
      <c r="D218" s="327" t="s">
        <v>1184</v>
      </c>
      <c r="E218" s="198" t="n">
        <v>0</v>
      </c>
      <c r="F218" s="198" t="n">
        <v>0</v>
      </c>
      <c r="G218" s="198" t="n">
        <v>0</v>
      </c>
      <c r="H218" s="198" t="n">
        <v>0</v>
      </c>
      <c r="I218" s="198" t="n">
        <v>0</v>
      </c>
      <c r="J218" s="198" t="n">
        <v>0</v>
      </c>
      <c r="K218" s="328" t="n">
        <f aca="false">SUM(E218:J218)</f>
        <v>0</v>
      </c>
      <c r="L218" s="198" t="n">
        <v>0</v>
      </c>
      <c r="M218" s="90"/>
    </row>
    <row r="219" customFormat="false" ht="14.65" hidden="false" customHeight="false" outlineLevel="0" collapsed="false">
      <c r="A219" s="87"/>
      <c r="C219" s="326" t="s">
        <v>1185</v>
      </c>
      <c r="D219" s="327" t="s">
        <v>1186</v>
      </c>
      <c r="E219" s="198" t="n">
        <v>0</v>
      </c>
      <c r="F219" s="198" t="n">
        <v>0</v>
      </c>
      <c r="G219" s="198" t="n">
        <v>0</v>
      </c>
      <c r="H219" s="198" t="n">
        <v>0</v>
      </c>
      <c r="I219" s="198" t="n">
        <v>0</v>
      </c>
      <c r="J219" s="198" t="n">
        <v>0</v>
      </c>
      <c r="K219" s="328" t="n">
        <f aca="false">SUM(E219:J219)</f>
        <v>0</v>
      </c>
      <c r="L219" s="198" t="n">
        <v>0</v>
      </c>
      <c r="M219" s="90"/>
    </row>
    <row r="220" customFormat="false" ht="14.65" hidden="false" customHeight="false" outlineLevel="0" collapsed="false">
      <c r="A220" s="87"/>
      <c r="C220" s="326" t="s">
        <v>1187</v>
      </c>
      <c r="D220" s="327" t="s">
        <v>1188</v>
      </c>
      <c r="E220" s="198" t="n">
        <v>0</v>
      </c>
      <c r="F220" s="198" t="n">
        <v>0</v>
      </c>
      <c r="G220" s="198" t="n">
        <v>0</v>
      </c>
      <c r="H220" s="198" t="n">
        <v>0</v>
      </c>
      <c r="I220" s="198" t="n">
        <v>0</v>
      </c>
      <c r="J220" s="198" t="n">
        <v>0</v>
      </c>
      <c r="K220" s="328" t="n">
        <f aca="false">SUM(E220:J220)</f>
        <v>0</v>
      </c>
      <c r="L220" s="198" t="n">
        <v>0</v>
      </c>
      <c r="M220" s="90"/>
    </row>
    <row r="221" customFormat="false" ht="14.65" hidden="false" customHeight="false" outlineLevel="0" collapsed="false">
      <c r="A221" s="87"/>
      <c r="C221" s="326" t="s">
        <v>1189</v>
      </c>
      <c r="D221" s="327" t="s">
        <v>1190</v>
      </c>
      <c r="E221" s="198" t="n">
        <v>0</v>
      </c>
      <c r="F221" s="198" t="n">
        <v>0</v>
      </c>
      <c r="G221" s="198" t="n">
        <v>0</v>
      </c>
      <c r="H221" s="198" t="n">
        <v>0</v>
      </c>
      <c r="I221" s="198" t="n">
        <v>0</v>
      </c>
      <c r="J221" s="198" t="n">
        <v>0</v>
      </c>
      <c r="K221" s="328" t="n">
        <f aca="false">SUM(E221:J221)</f>
        <v>0</v>
      </c>
      <c r="L221" s="198" t="n">
        <v>0</v>
      </c>
      <c r="M221" s="90"/>
    </row>
    <row r="222" customFormat="false" ht="14.65" hidden="false" customHeight="false" outlineLevel="0" collapsed="false">
      <c r="A222" s="87"/>
      <c r="C222" s="326" t="s">
        <v>1191</v>
      </c>
      <c r="D222" s="327" t="s">
        <v>1192</v>
      </c>
      <c r="E222" s="198" t="n">
        <v>0</v>
      </c>
      <c r="F222" s="198" t="n">
        <v>0</v>
      </c>
      <c r="G222" s="198" t="n">
        <v>0</v>
      </c>
      <c r="H222" s="198" t="n">
        <v>0</v>
      </c>
      <c r="I222" s="198" t="n">
        <v>0</v>
      </c>
      <c r="J222" s="198" t="n">
        <v>0</v>
      </c>
      <c r="K222" s="328" t="n">
        <f aca="false">SUM(E222:J222)</f>
        <v>0</v>
      </c>
      <c r="L222" s="198" t="n">
        <v>0</v>
      </c>
      <c r="M222" s="90"/>
    </row>
    <row r="223" customFormat="false" ht="14.65" hidden="false" customHeight="false" outlineLevel="0" collapsed="false">
      <c r="A223" s="87"/>
      <c r="C223" s="326" t="s">
        <v>1193</v>
      </c>
      <c r="D223" s="327" t="s">
        <v>1194</v>
      </c>
      <c r="E223" s="198" t="n">
        <v>0</v>
      </c>
      <c r="F223" s="198" t="n">
        <v>0</v>
      </c>
      <c r="G223" s="198" t="n">
        <v>0</v>
      </c>
      <c r="H223" s="198" t="n">
        <v>0</v>
      </c>
      <c r="I223" s="198" t="n">
        <v>0</v>
      </c>
      <c r="J223" s="198" t="n">
        <v>0</v>
      </c>
      <c r="K223" s="328" t="n">
        <f aca="false">SUM(E223:J223)</f>
        <v>0</v>
      </c>
      <c r="L223" s="198" t="n">
        <v>0</v>
      </c>
      <c r="M223" s="90"/>
    </row>
    <row r="224" customFormat="false" ht="14.65" hidden="false" customHeight="false" outlineLevel="0" collapsed="false">
      <c r="A224" s="87"/>
      <c r="C224" s="326" t="s">
        <v>1195</v>
      </c>
      <c r="D224" s="327" t="s">
        <v>1196</v>
      </c>
      <c r="E224" s="198" t="n">
        <v>0</v>
      </c>
      <c r="F224" s="198" t="n">
        <v>0</v>
      </c>
      <c r="G224" s="198" t="n">
        <v>0</v>
      </c>
      <c r="H224" s="198" t="n">
        <v>0</v>
      </c>
      <c r="I224" s="198" t="n">
        <v>0</v>
      </c>
      <c r="J224" s="198" t="n">
        <v>0</v>
      </c>
      <c r="K224" s="328" t="n">
        <f aca="false">SUM(E224:J224)</f>
        <v>0</v>
      </c>
      <c r="L224" s="198" t="n">
        <v>0</v>
      </c>
      <c r="M224" s="90"/>
    </row>
    <row r="225" customFormat="false" ht="14.65" hidden="false" customHeight="false" outlineLevel="0" collapsed="false">
      <c r="A225" s="87"/>
      <c r="C225" s="326" t="s">
        <v>1197</v>
      </c>
      <c r="D225" s="327" t="s">
        <v>1198</v>
      </c>
      <c r="E225" s="198" t="n">
        <v>0</v>
      </c>
      <c r="F225" s="198" t="n">
        <v>0</v>
      </c>
      <c r="G225" s="198" t="n">
        <v>0</v>
      </c>
      <c r="H225" s="198" t="n">
        <v>0</v>
      </c>
      <c r="I225" s="198" t="n">
        <v>0</v>
      </c>
      <c r="J225" s="198" t="n">
        <v>0</v>
      </c>
      <c r="K225" s="328" t="n">
        <f aca="false">SUM(E225:J225)</f>
        <v>0</v>
      </c>
      <c r="L225" s="198" t="n">
        <v>0</v>
      </c>
      <c r="M225" s="90"/>
    </row>
    <row r="226" customFormat="false" ht="14.65" hidden="false" customHeight="false" outlineLevel="0" collapsed="false">
      <c r="A226" s="87"/>
      <c r="C226" s="326" t="s">
        <v>1199</v>
      </c>
      <c r="D226" s="327" t="s">
        <v>1200</v>
      </c>
      <c r="E226" s="198" t="n">
        <v>0</v>
      </c>
      <c r="F226" s="198" t="n">
        <v>0</v>
      </c>
      <c r="G226" s="198" t="n">
        <v>0</v>
      </c>
      <c r="H226" s="198" t="n">
        <v>0</v>
      </c>
      <c r="I226" s="198" t="n">
        <v>0</v>
      </c>
      <c r="J226" s="198" t="n">
        <v>0</v>
      </c>
      <c r="K226" s="328" t="n">
        <f aca="false">SUM(E226:J226)</f>
        <v>0</v>
      </c>
      <c r="L226" s="198" t="n">
        <v>0</v>
      </c>
      <c r="M226" s="90"/>
    </row>
    <row r="227" customFormat="false" ht="14.65" hidden="false" customHeight="false" outlineLevel="0" collapsed="false">
      <c r="A227" s="87"/>
      <c r="C227" s="326" t="s">
        <v>1201</v>
      </c>
      <c r="D227" s="327" t="s">
        <v>1202</v>
      </c>
      <c r="E227" s="198" t="n">
        <v>0</v>
      </c>
      <c r="F227" s="198" t="n">
        <v>0</v>
      </c>
      <c r="G227" s="198" t="n">
        <v>0</v>
      </c>
      <c r="H227" s="198" t="n">
        <v>0</v>
      </c>
      <c r="I227" s="198" t="n">
        <v>0</v>
      </c>
      <c r="J227" s="198" t="n">
        <v>0</v>
      </c>
      <c r="K227" s="328" t="n">
        <f aca="false">SUM(E227:J227)</f>
        <v>0</v>
      </c>
      <c r="L227" s="198" t="n">
        <v>874993556.25</v>
      </c>
      <c r="M227" s="90"/>
    </row>
    <row r="228" customFormat="false" ht="14.65" hidden="false" customHeight="false" outlineLevel="0" collapsed="false">
      <c r="A228" s="87"/>
      <c r="C228" s="326"/>
      <c r="D228" s="329" t="s">
        <v>1203</v>
      </c>
      <c r="E228" s="198" t="n">
        <v>0</v>
      </c>
      <c r="F228" s="198" t="n">
        <v>0</v>
      </c>
      <c r="G228" s="198" t="n">
        <v>0</v>
      </c>
      <c r="H228" s="198" t="n">
        <v>0</v>
      </c>
      <c r="I228" s="198" t="n">
        <v>0</v>
      </c>
      <c r="J228" s="198" t="n">
        <v>0</v>
      </c>
      <c r="K228" s="328" t="n">
        <f aca="false">SUM(E228:J228)</f>
        <v>0</v>
      </c>
      <c r="L228" s="198" t="n">
        <v>0</v>
      </c>
      <c r="M228" s="90"/>
    </row>
    <row r="229" customFormat="false" ht="14.65" hidden="false" customHeight="false" outlineLevel="0" collapsed="false">
      <c r="A229" s="87"/>
      <c r="C229" s="326"/>
      <c r="D229" s="329" t="s">
        <v>1204</v>
      </c>
      <c r="E229" s="198" t="n">
        <v>0</v>
      </c>
      <c r="F229" s="198" t="n">
        <v>0</v>
      </c>
      <c r="G229" s="198" t="n">
        <v>0</v>
      </c>
      <c r="H229" s="198" t="n">
        <v>0</v>
      </c>
      <c r="I229" s="198" t="n">
        <v>0</v>
      </c>
      <c r="J229" s="198" t="n">
        <v>0</v>
      </c>
      <c r="K229" s="328" t="n">
        <f aca="false">SUM(E229:J229)</f>
        <v>0</v>
      </c>
      <c r="L229" s="198" t="n">
        <v>0</v>
      </c>
      <c r="M229" s="90"/>
    </row>
    <row r="230" customFormat="false" ht="14.65" hidden="false" customHeight="false" outlineLevel="0" collapsed="false">
      <c r="A230" s="87"/>
      <c r="C230" s="326"/>
      <c r="D230" s="329" t="s">
        <v>1205</v>
      </c>
      <c r="E230" s="198" t="n">
        <v>0</v>
      </c>
      <c r="F230" s="198" t="n">
        <v>0</v>
      </c>
      <c r="G230" s="198" t="n">
        <v>0</v>
      </c>
      <c r="H230" s="198" t="n">
        <v>0</v>
      </c>
      <c r="I230" s="198" t="n">
        <v>0</v>
      </c>
      <c r="J230" s="198" t="n">
        <v>0</v>
      </c>
      <c r="K230" s="328" t="n">
        <f aca="false">SUM(E230:J230)</f>
        <v>0</v>
      </c>
      <c r="L230" s="198" t="n">
        <v>0</v>
      </c>
      <c r="M230" s="90"/>
    </row>
    <row r="231" customFormat="false" ht="14.65" hidden="false" customHeight="false" outlineLevel="0" collapsed="false">
      <c r="A231" s="87"/>
      <c r="C231" s="326"/>
      <c r="D231" s="329" t="s">
        <v>1206</v>
      </c>
      <c r="E231" s="198" t="n">
        <v>0</v>
      </c>
      <c r="F231" s="198" t="n">
        <v>0</v>
      </c>
      <c r="G231" s="198" t="n">
        <v>0</v>
      </c>
      <c r="H231" s="198" t="n">
        <v>0</v>
      </c>
      <c r="I231" s="198" t="n">
        <v>0</v>
      </c>
      <c r="J231" s="198" t="n">
        <v>0</v>
      </c>
      <c r="K231" s="328" t="n">
        <f aca="false">SUM(E231:J231)</f>
        <v>0</v>
      </c>
      <c r="L231" s="198" t="n">
        <v>0</v>
      </c>
      <c r="M231" s="90"/>
    </row>
    <row r="232" customFormat="false" ht="14.65" hidden="false" customHeight="false" outlineLevel="0" collapsed="false">
      <c r="A232" s="87"/>
      <c r="C232" s="326"/>
      <c r="D232" s="329" t="s">
        <v>1207</v>
      </c>
      <c r="E232" s="198" t="n">
        <v>0</v>
      </c>
      <c r="F232" s="198" t="n">
        <v>0</v>
      </c>
      <c r="G232" s="198" t="n">
        <v>0</v>
      </c>
      <c r="H232" s="198" t="n">
        <v>0</v>
      </c>
      <c r="I232" s="198" t="n">
        <v>0</v>
      </c>
      <c r="J232" s="198" t="n">
        <v>0</v>
      </c>
      <c r="K232" s="328" t="n">
        <f aca="false">SUM(E232:J232)</f>
        <v>0</v>
      </c>
      <c r="L232" s="198" t="n">
        <v>0</v>
      </c>
      <c r="M232" s="90"/>
    </row>
    <row r="233" customFormat="false" ht="14.65" hidden="false" customHeight="false" outlineLevel="0" collapsed="false">
      <c r="A233" s="87"/>
      <c r="C233" s="326" t="s">
        <v>1208</v>
      </c>
      <c r="D233" s="329" t="s">
        <v>1209</v>
      </c>
      <c r="E233" s="198" t="n">
        <v>0</v>
      </c>
      <c r="F233" s="198" t="n">
        <v>0</v>
      </c>
      <c r="G233" s="198" t="n">
        <v>0</v>
      </c>
      <c r="H233" s="198" t="n">
        <v>0</v>
      </c>
      <c r="I233" s="198" t="n">
        <v>0</v>
      </c>
      <c r="J233" s="198" t="n">
        <v>0</v>
      </c>
      <c r="K233" s="328" t="n">
        <f aca="false">SUM(E233:J233)</f>
        <v>0</v>
      </c>
      <c r="L233" s="198" t="n">
        <v>0</v>
      </c>
      <c r="M233" s="90"/>
    </row>
    <row r="234" customFormat="false" ht="14.65" hidden="false" customHeight="false" outlineLevel="0" collapsed="false">
      <c r="A234" s="87"/>
      <c r="C234" s="326"/>
      <c r="D234" s="329" t="s">
        <v>1210</v>
      </c>
      <c r="E234" s="198" t="n">
        <v>0</v>
      </c>
      <c r="F234" s="198" t="n">
        <v>0</v>
      </c>
      <c r="G234" s="198" t="n">
        <v>0</v>
      </c>
      <c r="H234" s="198" t="n">
        <v>0</v>
      </c>
      <c r="I234" s="198" t="n">
        <v>0</v>
      </c>
      <c r="J234" s="198" t="n">
        <v>0</v>
      </c>
      <c r="K234" s="328" t="n">
        <f aca="false">SUM(E234:J234)</f>
        <v>0</v>
      </c>
      <c r="L234" s="198" t="n">
        <v>0</v>
      </c>
      <c r="M234" s="90"/>
    </row>
    <row r="235" customFormat="false" ht="14.65" hidden="false" customHeight="false" outlineLevel="0" collapsed="false">
      <c r="A235" s="87"/>
      <c r="C235" s="326" t="s">
        <v>1211</v>
      </c>
      <c r="D235" s="329" t="s">
        <v>1212</v>
      </c>
      <c r="E235" s="198" t="n">
        <v>0</v>
      </c>
      <c r="F235" s="198" t="n">
        <v>0</v>
      </c>
      <c r="G235" s="198" t="n">
        <v>0</v>
      </c>
      <c r="H235" s="198" t="n">
        <v>0</v>
      </c>
      <c r="I235" s="198" t="n">
        <v>0</v>
      </c>
      <c r="J235" s="198" t="n">
        <v>0</v>
      </c>
      <c r="K235" s="328" t="n">
        <f aca="false">SUM(E235:J235)</f>
        <v>0</v>
      </c>
      <c r="L235" s="198" t="n">
        <v>0</v>
      </c>
      <c r="M235" s="107" t="n">
        <f aca="false">K235*5/1000</f>
        <v>0</v>
      </c>
      <c r="N235" s="322" t="n">
        <f aca="false">L235*5/1000</f>
        <v>0</v>
      </c>
    </row>
    <row r="236" customFormat="false" ht="14.65" hidden="false" customHeight="false" outlineLevel="0" collapsed="false">
      <c r="A236" s="87"/>
      <c r="C236" s="326" t="s">
        <v>1211</v>
      </c>
      <c r="D236" s="329" t="s">
        <v>1213</v>
      </c>
      <c r="E236" s="198" t="n">
        <v>0</v>
      </c>
      <c r="F236" s="198" t="n">
        <v>0</v>
      </c>
      <c r="G236" s="198" t="n">
        <v>0</v>
      </c>
      <c r="H236" s="198" t="n">
        <v>0</v>
      </c>
      <c r="I236" s="198" t="n">
        <v>0</v>
      </c>
      <c r="J236" s="198" t="n">
        <v>0</v>
      </c>
      <c r="K236" s="328" t="n">
        <f aca="false">SUM(E236:J236)</f>
        <v>0</v>
      </c>
      <c r="L236" s="198" t="n">
        <v>0</v>
      </c>
      <c r="M236" s="90"/>
    </row>
    <row r="237" customFormat="false" ht="14.65" hidden="false" customHeight="false" outlineLevel="0" collapsed="false">
      <c r="A237" s="87"/>
      <c r="C237" s="326" t="s">
        <v>1214</v>
      </c>
      <c r="D237" s="329" t="s">
        <v>1215</v>
      </c>
      <c r="E237" s="198" t="n">
        <v>0</v>
      </c>
      <c r="F237" s="198" t="n">
        <v>0</v>
      </c>
      <c r="G237" s="198" t="n">
        <v>0</v>
      </c>
      <c r="H237" s="198" t="n">
        <v>0</v>
      </c>
      <c r="I237" s="198" t="n">
        <v>0</v>
      </c>
      <c r="J237" s="198" t="n">
        <v>0</v>
      </c>
      <c r="K237" s="328" t="n">
        <f aca="false">SUM(E237:J237)</f>
        <v>0</v>
      </c>
      <c r="L237" s="198" t="n">
        <v>0</v>
      </c>
      <c r="M237" s="90"/>
    </row>
    <row r="238" customFormat="false" ht="14.65" hidden="false" customHeight="false" outlineLevel="0" collapsed="false">
      <c r="A238" s="87"/>
      <c r="C238" s="326" t="s">
        <v>1216</v>
      </c>
      <c r="D238" s="329" t="s">
        <v>1217</v>
      </c>
      <c r="E238" s="198" t="n">
        <v>0</v>
      </c>
      <c r="F238" s="198" t="n">
        <v>0</v>
      </c>
      <c r="G238" s="198" t="n">
        <v>0</v>
      </c>
      <c r="H238" s="198" t="n">
        <v>0</v>
      </c>
      <c r="I238" s="198" t="n">
        <v>0</v>
      </c>
      <c r="J238" s="198" t="n">
        <v>0</v>
      </c>
      <c r="K238" s="328" t="n">
        <f aca="false">SUM(E238:J238)</f>
        <v>0</v>
      </c>
      <c r="L238" s="198" t="n">
        <v>0</v>
      </c>
      <c r="M238" s="90"/>
    </row>
    <row r="239" customFormat="false" ht="14.65" hidden="false" customHeight="false" outlineLevel="0" collapsed="false">
      <c r="A239" s="87"/>
      <c r="C239" s="326" t="s">
        <v>1218</v>
      </c>
      <c r="D239" s="329" t="s">
        <v>1219</v>
      </c>
      <c r="E239" s="198" t="n">
        <v>0</v>
      </c>
      <c r="F239" s="198" t="n">
        <v>0</v>
      </c>
      <c r="G239" s="198" t="n">
        <v>0</v>
      </c>
      <c r="H239" s="198" t="n">
        <v>0</v>
      </c>
      <c r="I239" s="198" t="n">
        <v>0</v>
      </c>
      <c r="J239" s="198" t="n">
        <v>0</v>
      </c>
      <c r="K239" s="328" t="n">
        <f aca="false">SUM(E239:J239)</f>
        <v>0</v>
      </c>
      <c r="L239" s="198" t="n">
        <v>0</v>
      </c>
      <c r="M239" s="90"/>
    </row>
    <row r="240" customFormat="false" ht="14.65" hidden="false" customHeight="false" outlineLevel="0" collapsed="false">
      <c r="A240" s="87"/>
      <c r="C240" s="326" t="s">
        <v>1220</v>
      </c>
      <c r="D240" s="329" t="s">
        <v>1221</v>
      </c>
      <c r="E240" s="198" t="n">
        <v>0</v>
      </c>
      <c r="F240" s="198" t="n">
        <v>0</v>
      </c>
      <c r="G240" s="198" t="n">
        <v>0</v>
      </c>
      <c r="H240" s="198" t="n">
        <v>0</v>
      </c>
      <c r="I240" s="198" t="n">
        <v>0</v>
      </c>
      <c r="J240" s="198" t="n">
        <v>0</v>
      </c>
      <c r="K240" s="328" t="n">
        <f aca="false">SUM(E240:J240)</f>
        <v>0</v>
      </c>
      <c r="L240" s="198" t="n">
        <v>0</v>
      </c>
      <c r="M240" s="90"/>
    </row>
    <row r="241" customFormat="false" ht="14.65" hidden="false" customHeight="false" outlineLevel="0" collapsed="false">
      <c r="A241" s="87"/>
      <c r="C241" s="326" t="s">
        <v>1222</v>
      </c>
      <c r="D241" s="329" t="s">
        <v>1223</v>
      </c>
      <c r="E241" s="198" t="n">
        <v>0</v>
      </c>
      <c r="F241" s="198" t="n">
        <v>0</v>
      </c>
      <c r="G241" s="198" t="n">
        <v>0</v>
      </c>
      <c r="H241" s="198" t="n">
        <v>0</v>
      </c>
      <c r="I241" s="198" t="n">
        <v>0</v>
      </c>
      <c r="J241" s="198" t="n">
        <v>0</v>
      </c>
      <c r="K241" s="328" t="n">
        <f aca="false">SUM(E241:J241)</f>
        <v>0</v>
      </c>
      <c r="L241" s="198" t="n">
        <v>0</v>
      </c>
      <c r="M241" s="90"/>
    </row>
    <row r="242" customFormat="false" ht="14.65" hidden="false" customHeight="false" outlineLevel="0" collapsed="false">
      <c r="A242" s="87"/>
      <c r="C242" s="326" t="s">
        <v>1224</v>
      </c>
      <c r="D242" s="329" t="s">
        <v>1225</v>
      </c>
      <c r="E242" s="198" t="n">
        <v>0</v>
      </c>
      <c r="F242" s="198" t="n">
        <v>0</v>
      </c>
      <c r="G242" s="198" t="n">
        <v>0</v>
      </c>
      <c r="H242" s="198" t="n">
        <v>0</v>
      </c>
      <c r="I242" s="198" t="n">
        <v>0</v>
      </c>
      <c r="J242" s="198" t="n">
        <v>0</v>
      </c>
      <c r="K242" s="328" t="n">
        <f aca="false">SUM(E242:J242)</f>
        <v>0</v>
      </c>
      <c r="L242" s="198" t="n">
        <v>0</v>
      </c>
      <c r="M242" s="90"/>
    </row>
    <row r="243" customFormat="false" ht="14.65" hidden="false" customHeight="false" outlineLevel="0" collapsed="false">
      <c r="A243" s="87"/>
      <c r="C243" s="326" t="s">
        <v>1226</v>
      </c>
      <c r="D243" s="329" t="s">
        <v>1227</v>
      </c>
      <c r="E243" s="198" t="n">
        <v>0</v>
      </c>
      <c r="F243" s="198" t="n">
        <v>0</v>
      </c>
      <c r="G243" s="198" t="n">
        <v>0</v>
      </c>
      <c r="H243" s="198" t="n">
        <v>0</v>
      </c>
      <c r="I243" s="198" t="n">
        <v>0</v>
      </c>
      <c r="J243" s="198" t="n">
        <v>0</v>
      </c>
      <c r="K243" s="328" t="n">
        <f aca="false">SUM(E243:J243)</f>
        <v>0</v>
      </c>
      <c r="L243" s="198" t="n">
        <v>0</v>
      </c>
      <c r="M243" s="90"/>
    </row>
    <row r="244" customFormat="false" ht="14.65" hidden="false" customHeight="false" outlineLevel="0" collapsed="false">
      <c r="A244" s="87"/>
      <c r="C244" s="326" t="s">
        <v>1228</v>
      </c>
      <c r="D244" s="329" t="s">
        <v>1229</v>
      </c>
      <c r="E244" s="198" t="n">
        <v>0</v>
      </c>
      <c r="F244" s="198" t="n">
        <v>0</v>
      </c>
      <c r="G244" s="198" t="n">
        <v>0</v>
      </c>
      <c r="H244" s="198" t="n">
        <v>0</v>
      </c>
      <c r="I244" s="198" t="n">
        <v>0</v>
      </c>
      <c r="J244" s="198" t="n">
        <v>0</v>
      </c>
      <c r="K244" s="328" t="n">
        <f aca="false">SUM(E244:J244)</f>
        <v>0</v>
      </c>
      <c r="L244" s="198" t="n">
        <v>0</v>
      </c>
      <c r="M244" s="90"/>
    </row>
    <row r="245" customFormat="false" ht="14.65" hidden="false" customHeight="false" outlineLevel="0" collapsed="false">
      <c r="A245" s="87"/>
      <c r="C245" s="326" t="s">
        <v>1230</v>
      </c>
      <c r="D245" s="329" t="s">
        <v>1231</v>
      </c>
      <c r="E245" s="198" t="n">
        <v>0</v>
      </c>
      <c r="F245" s="198" t="n">
        <v>0</v>
      </c>
      <c r="G245" s="198" t="n">
        <v>0</v>
      </c>
      <c r="H245" s="198" t="n">
        <v>0</v>
      </c>
      <c r="I245" s="198" t="n">
        <v>0</v>
      </c>
      <c r="J245" s="198" t="n">
        <v>0</v>
      </c>
      <c r="K245" s="328" t="n">
        <f aca="false">SUM(E245:J245)</f>
        <v>0</v>
      </c>
      <c r="L245" s="198" t="n">
        <v>0</v>
      </c>
      <c r="M245" s="90"/>
    </row>
    <row r="246" customFormat="false" ht="14.65" hidden="false" customHeight="false" outlineLevel="0" collapsed="false">
      <c r="A246" s="87"/>
      <c r="C246" s="326" t="s">
        <v>1232</v>
      </c>
      <c r="D246" s="329" t="s">
        <v>1233</v>
      </c>
      <c r="E246" s="198" t="n">
        <v>0</v>
      </c>
      <c r="F246" s="198" t="n">
        <v>0</v>
      </c>
      <c r="G246" s="198" t="n">
        <v>0</v>
      </c>
      <c r="H246" s="198" t="n">
        <v>0</v>
      </c>
      <c r="I246" s="198" t="n">
        <v>0</v>
      </c>
      <c r="J246" s="198" t="n">
        <v>0</v>
      </c>
      <c r="K246" s="328" t="n">
        <f aca="false">SUM(E246:J246)</f>
        <v>0</v>
      </c>
      <c r="L246" s="198" t="n">
        <v>0</v>
      </c>
      <c r="M246" s="90"/>
    </row>
    <row r="247" customFormat="false" ht="14.65" hidden="false" customHeight="false" outlineLevel="0" collapsed="false">
      <c r="A247" s="87"/>
      <c r="C247" s="326" t="s">
        <v>1234</v>
      </c>
      <c r="D247" s="329" t="s">
        <v>1235</v>
      </c>
      <c r="E247" s="198" t="n">
        <v>0</v>
      </c>
      <c r="F247" s="198" t="n">
        <v>0</v>
      </c>
      <c r="G247" s="198" t="n">
        <v>0</v>
      </c>
      <c r="H247" s="198" t="n">
        <v>0</v>
      </c>
      <c r="I247" s="198" t="n">
        <v>0</v>
      </c>
      <c r="J247" s="198" t="n">
        <v>0</v>
      </c>
      <c r="K247" s="328" t="n">
        <f aca="false">SUM(E247:J247)</f>
        <v>0</v>
      </c>
      <c r="L247" s="198" t="n">
        <v>0</v>
      </c>
      <c r="M247" s="90"/>
    </row>
    <row r="248" customFormat="false" ht="14.65" hidden="false" customHeight="false" outlineLevel="0" collapsed="false">
      <c r="A248" s="87"/>
      <c r="C248" s="326" t="s">
        <v>1236</v>
      </c>
      <c r="D248" s="329" t="s">
        <v>1237</v>
      </c>
      <c r="E248" s="198" t="n">
        <v>0</v>
      </c>
      <c r="F248" s="198" t="n">
        <v>0</v>
      </c>
      <c r="G248" s="198" t="n">
        <v>0</v>
      </c>
      <c r="H248" s="198" t="n">
        <v>0</v>
      </c>
      <c r="I248" s="198" t="n">
        <v>0</v>
      </c>
      <c r="J248" s="198" t="n">
        <v>0</v>
      </c>
      <c r="K248" s="328" t="n">
        <f aca="false">SUM(E248:J248)</f>
        <v>0</v>
      </c>
      <c r="L248" s="198" t="n">
        <v>0</v>
      </c>
      <c r="M248" s="90"/>
    </row>
    <row r="249" customFormat="false" ht="14.65" hidden="false" customHeight="false" outlineLevel="0" collapsed="false">
      <c r="A249" s="87"/>
      <c r="C249" s="326" t="s">
        <v>1238</v>
      </c>
      <c r="D249" s="329" t="s">
        <v>1239</v>
      </c>
      <c r="E249" s="198" t="n">
        <v>0</v>
      </c>
      <c r="F249" s="198" t="n">
        <v>0</v>
      </c>
      <c r="G249" s="198" t="n">
        <v>0</v>
      </c>
      <c r="H249" s="198" t="n">
        <v>0</v>
      </c>
      <c r="I249" s="198" t="n">
        <v>0</v>
      </c>
      <c r="J249" s="198" t="n">
        <v>0</v>
      </c>
      <c r="K249" s="328" t="n">
        <f aca="false">SUM(E249:J249)</f>
        <v>0</v>
      </c>
      <c r="L249" s="198" t="n">
        <v>0</v>
      </c>
      <c r="M249" s="90"/>
    </row>
    <row r="250" customFormat="false" ht="14.65" hidden="false" customHeight="false" outlineLevel="0" collapsed="false">
      <c r="A250" s="87"/>
      <c r="C250" s="326" t="s">
        <v>1240</v>
      </c>
      <c r="D250" s="329" t="s">
        <v>1241</v>
      </c>
      <c r="E250" s="198" t="n">
        <v>0</v>
      </c>
      <c r="F250" s="198" t="n">
        <v>0</v>
      </c>
      <c r="G250" s="198" t="n">
        <v>0</v>
      </c>
      <c r="H250" s="198" t="n">
        <v>0</v>
      </c>
      <c r="I250" s="198" t="n">
        <v>0</v>
      </c>
      <c r="J250" s="198" t="n">
        <v>0</v>
      </c>
      <c r="K250" s="328" t="n">
        <f aca="false">SUM(E250:J250)</f>
        <v>0</v>
      </c>
      <c r="L250" s="198" t="n">
        <v>0</v>
      </c>
      <c r="M250" s="90"/>
    </row>
    <row r="251" customFormat="false" ht="14.65" hidden="false" customHeight="false" outlineLevel="0" collapsed="false">
      <c r="A251" s="87"/>
      <c r="C251" s="326" t="s">
        <v>1242</v>
      </c>
      <c r="D251" s="329" t="s">
        <v>1243</v>
      </c>
      <c r="E251" s="198" t="n">
        <v>0</v>
      </c>
      <c r="F251" s="198" t="n">
        <v>0</v>
      </c>
      <c r="G251" s="198" t="n">
        <v>0</v>
      </c>
      <c r="H251" s="198" t="n">
        <v>0</v>
      </c>
      <c r="I251" s="198" t="n">
        <v>0</v>
      </c>
      <c r="J251" s="198" t="n">
        <v>0</v>
      </c>
      <c r="K251" s="328" t="n">
        <f aca="false">SUM(E251:J251)</f>
        <v>0</v>
      </c>
      <c r="L251" s="198" t="n">
        <v>0</v>
      </c>
      <c r="M251" s="90"/>
    </row>
    <row r="252" customFormat="false" ht="14.65" hidden="false" customHeight="false" outlineLevel="0" collapsed="false">
      <c r="A252" s="87"/>
      <c r="C252" s="326" t="s">
        <v>1244</v>
      </c>
      <c r="D252" s="329" t="s">
        <v>1245</v>
      </c>
      <c r="E252" s="198" t="n">
        <v>0</v>
      </c>
      <c r="F252" s="198" t="n">
        <v>0</v>
      </c>
      <c r="G252" s="198" t="n">
        <v>0</v>
      </c>
      <c r="H252" s="198" t="n">
        <v>0</v>
      </c>
      <c r="I252" s="198" t="n">
        <v>0</v>
      </c>
      <c r="J252" s="198" t="n">
        <v>0</v>
      </c>
      <c r="K252" s="328" t="n">
        <f aca="false">SUM(E252:J252)</f>
        <v>0</v>
      </c>
      <c r="L252" s="198" t="n">
        <v>0</v>
      </c>
      <c r="M252" s="90"/>
    </row>
    <row r="253" customFormat="false" ht="14.65" hidden="false" customHeight="false" outlineLevel="0" collapsed="false">
      <c r="A253" s="87"/>
      <c r="C253" s="326" t="s">
        <v>1246</v>
      </c>
      <c r="D253" s="329" t="s">
        <v>1247</v>
      </c>
      <c r="E253" s="198" t="n">
        <v>0</v>
      </c>
      <c r="F253" s="198" t="n">
        <v>0</v>
      </c>
      <c r="G253" s="198" t="n">
        <v>0</v>
      </c>
      <c r="H253" s="198" t="n">
        <v>0</v>
      </c>
      <c r="I253" s="198" t="n">
        <v>0</v>
      </c>
      <c r="J253" s="198" t="n">
        <v>0</v>
      </c>
      <c r="K253" s="328" t="n">
        <f aca="false">SUM(E253:J253)</f>
        <v>0</v>
      </c>
      <c r="L253" s="198" t="n">
        <v>0</v>
      </c>
      <c r="M253" s="90"/>
    </row>
    <row r="254" customFormat="false" ht="14.65" hidden="false" customHeight="false" outlineLevel="0" collapsed="false">
      <c r="A254" s="87"/>
      <c r="C254" s="326" t="s">
        <v>1248</v>
      </c>
      <c r="D254" s="329" t="s">
        <v>1249</v>
      </c>
      <c r="E254" s="198" t="n">
        <v>0</v>
      </c>
      <c r="F254" s="198" t="n">
        <v>0</v>
      </c>
      <c r="G254" s="198" t="n">
        <v>0</v>
      </c>
      <c r="H254" s="198" t="n">
        <v>0</v>
      </c>
      <c r="I254" s="198" t="n">
        <v>0</v>
      </c>
      <c r="J254" s="198" t="n">
        <v>0</v>
      </c>
      <c r="K254" s="328" t="n">
        <f aca="false">SUM(E254:J254)</f>
        <v>0</v>
      </c>
      <c r="L254" s="198" t="n">
        <v>0</v>
      </c>
      <c r="M254" s="90"/>
    </row>
    <row r="255" customFormat="false" ht="14.65" hidden="false" customHeight="false" outlineLevel="0" collapsed="false">
      <c r="A255" s="87"/>
      <c r="C255" s="326"/>
      <c r="D255" s="327" t="s">
        <v>1302</v>
      </c>
      <c r="E255" s="198" t="n">
        <v>0</v>
      </c>
      <c r="F255" s="198" t="n">
        <v>0</v>
      </c>
      <c r="G255" s="198" t="n">
        <v>0</v>
      </c>
      <c r="H255" s="198" t="n">
        <v>0</v>
      </c>
      <c r="I255" s="198" t="n">
        <v>0</v>
      </c>
      <c r="J255" s="198" t="n">
        <v>0</v>
      </c>
      <c r="K255" s="328" t="n">
        <f aca="false">SUM(E255:J255)</f>
        <v>0</v>
      </c>
      <c r="L255" s="198" t="n">
        <v>0</v>
      </c>
      <c r="M255" s="90"/>
    </row>
    <row r="256" customFormat="false" ht="14.65" hidden="false" customHeight="false" outlineLevel="0" collapsed="false">
      <c r="A256" s="87"/>
      <c r="C256" s="326" t="s">
        <v>1303</v>
      </c>
      <c r="D256" s="327" t="s">
        <v>1304</v>
      </c>
      <c r="E256" s="198" t="n">
        <v>0</v>
      </c>
      <c r="F256" s="198" t="n">
        <v>0</v>
      </c>
      <c r="G256" s="198" t="n">
        <v>0</v>
      </c>
      <c r="H256" s="198" t="n">
        <v>0</v>
      </c>
      <c r="I256" s="198" t="n">
        <v>0</v>
      </c>
      <c r="J256" s="198" t="n">
        <v>0</v>
      </c>
      <c r="K256" s="328" t="n">
        <f aca="false">SUM(E256:J256)</f>
        <v>0</v>
      </c>
      <c r="L256" s="198" t="n">
        <v>250000000</v>
      </c>
      <c r="M256" s="90"/>
    </row>
    <row r="257" customFormat="false" ht="14.65" hidden="false" customHeight="false" outlineLevel="0" collapsed="false">
      <c r="A257" s="87"/>
      <c r="C257" s="326"/>
      <c r="D257" s="327" t="s">
        <v>1305</v>
      </c>
      <c r="E257" s="198" t="n">
        <v>0</v>
      </c>
      <c r="F257" s="198" t="n">
        <v>0</v>
      </c>
      <c r="G257" s="198" t="n">
        <v>0</v>
      </c>
      <c r="H257" s="198" t="n">
        <v>0</v>
      </c>
      <c r="I257" s="198" t="n">
        <v>0</v>
      </c>
      <c r="J257" s="198" t="n">
        <v>0</v>
      </c>
      <c r="K257" s="328" t="n">
        <f aca="false">SUM(E257:J257)</f>
        <v>0</v>
      </c>
      <c r="L257" s="198" t="n">
        <v>0</v>
      </c>
      <c r="M257" s="90"/>
    </row>
    <row r="258" customFormat="false" ht="14.65" hidden="false" customHeight="false" outlineLevel="0" collapsed="false">
      <c r="A258" s="87"/>
      <c r="C258" s="326"/>
      <c r="D258" s="327" t="s">
        <v>1306</v>
      </c>
      <c r="E258" s="198" t="n">
        <v>0</v>
      </c>
      <c r="F258" s="198" t="n">
        <v>0</v>
      </c>
      <c r="G258" s="198" t="n">
        <v>0</v>
      </c>
      <c r="H258" s="198" t="n">
        <v>0</v>
      </c>
      <c r="I258" s="198" t="n">
        <v>0</v>
      </c>
      <c r="J258" s="198" t="n">
        <v>0</v>
      </c>
      <c r="K258" s="328" t="n">
        <f aca="false">SUM(E258:J258)</f>
        <v>0</v>
      </c>
      <c r="L258" s="198" t="n">
        <v>0</v>
      </c>
      <c r="M258" s="90"/>
    </row>
    <row r="259" customFormat="false" ht="14.65" hidden="false" customHeight="false" outlineLevel="0" collapsed="false">
      <c r="A259" s="87"/>
      <c r="C259" s="326" t="s">
        <v>1307</v>
      </c>
      <c r="D259" s="327" t="s">
        <v>1308</v>
      </c>
      <c r="E259" s="198" t="n">
        <v>0</v>
      </c>
      <c r="F259" s="198" t="n">
        <v>0</v>
      </c>
      <c r="G259" s="198" t="n">
        <v>0</v>
      </c>
      <c r="H259" s="198" t="n">
        <v>0</v>
      </c>
      <c r="I259" s="198" t="n">
        <v>0</v>
      </c>
      <c r="J259" s="198" t="n">
        <v>0</v>
      </c>
      <c r="K259" s="328" t="n">
        <f aca="false">SUM(E259:J259)</f>
        <v>0</v>
      </c>
      <c r="L259" s="198" t="n">
        <v>500000000</v>
      </c>
      <c r="M259" s="90"/>
    </row>
    <row r="260" customFormat="false" ht="14.65" hidden="false" customHeight="false" outlineLevel="0" collapsed="false">
      <c r="A260" s="87"/>
      <c r="C260" s="326" t="s">
        <v>1309</v>
      </c>
      <c r="D260" s="327" t="s">
        <v>1310</v>
      </c>
      <c r="E260" s="198" t="n">
        <v>0</v>
      </c>
      <c r="F260" s="198" t="n">
        <v>0</v>
      </c>
      <c r="G260" s="198" t="n">
        <v>0</v>
      </c>
      <c r="H260" s="198" t="n">
        <v>0</v>
      </c>
      <c r="I260" s="198" t="n">
        <v>0</v>
      </c>
      <c r="J260" s="198" t="n">
        <v>0</v>
      </c>
      <c r="K260" s="328" t="n">
        <f aca="false">SUM(E260:J260)</f>
        <v>0</v>
      </c>
      <c r="L260" s="198" t="n">
        <v>335625000</v>
      </c>
      <c r="M260" s="90"/>
    </row>
    <row r="261" customFormat="false" ht="14.65" hidden="false" customHeight="false" outlineLevel="0" collapsed="false">
      <c r="A261" s="87"/>
      <c r="C261" s="326" t="s">
        <v>1311</v>
      </c>
      <c r="D261" s="327" t="s">
        <v>1312</v>
      </c>
      <c r="E261" s="198" t="n">
        <v>0</v>
      </c>
      <c r="F261" s="198" t="n">
        <v>0</v>
      </c>
      <c r="G261" s="198" t="n">
        <v>0</v>
      </c>
      <c r="H261" s="198" t="n">
        <v>0</v>
      </c>
      <c r="I261" s="198" t="n">
        <v>0</v>
      </c>
      <c r="J261" s="198" t="n">
        <v>0</v>
      </c>
      <c r="K261" s="328" t="n">
        <f aca="false">SUM(E261:J261)</f>
        <v>0</v>
      </c>
      <c r="L261" s="198" t="n">
        <v>93682375</v>
      </c>
      <c r="M261" s="90"/>
    </row>
    <row r="262" customFormat="false" ht="14.65" hidden="false" customHeight="false" outlineLevel="0" collapsed="false">
      <c r="A262" s="87"/>
      <c r="C262" s="326" t="s">
        <v>1313</v>
      </c>
      <c r="D262" s="327" t="s">
        <v>1314</v>
      </c>
      <c r="E262" s="198" t="n">
        <v>0</v>
      </c>
      <c r="F262" s="198" t="n">
        <v>0</v>
      </c>
      <c r="G262" s="198" t="n">
        <v>0</v>
      </c>
      <c r="H262" s="198" t="n">
        <v>0</v>
      </c>
      <c r="I262" s="198" t="n">
        <v>0</v>
      </c>
      <c r="J262" s="198" t="n">
        <v>0</v>
      </c>
      <c r="K262" s="328" t="n">
        <f aca="false">SUM(E262:J262)</f>
        <v>0</v>
      </c>
      <c r="L262" s="198" t="n">
        <v>550250000</v>
      </c>
      <c r="M262" s="90"/>
    </row>
    <row r="263" customFormat="false" ht="14.65" hidden="false" customHeight="false" outlineLevel="0" collapsed="false">
      <c r="A263" s="87"/>
      <c r="C263" s="326" t="s">
        <v>1315</v>
      </c>
      <c r="D263" s="327" t="s">
        <v>1316</v>
      </c>
      <c r="E263" s="198" t="n">
        <v>0</v>
      </c>
      <c r="F263" s="198" t="n">
        <v>0</v>
      </c>
      <c r="G263" s="198" t="n">
        <v>0</v>
      </c>
      <c r="H263" s="198" t="n">
        <v>0</v>
      </c>
      <c r="I263" s="198" t="n">
        <v>0</v>
      </c>
      <c r="J263" s="198" t="n">
        <v>0</v>
      </c>
      <c r="K263" s="328" t="n">
        <f aca="false">SUM(E263:J263)</f>
        <v>0</v>
      </c>
      <c r="L263" s="198" t="n">
        <v>380456750</v>
      </c>
      <c r="M263" s="90"/>
    </row>
    <row r="264" customFormat="false" ht="14.65" hidden="false" customHeight="false" outlineLevel="0" collapsed="false">
      <c r="A264" s="87"/>
      <c r="C264" s="326" t="s">
        <v>1317</v>
      </c>
      <c r="D264" s="327" t="s">
        <v>1318</v>
      </c>
      <c r="E264" s="198" t="n">
        <v>0</v>
      </c>
      <c r="F264" s="198" t="n">
        <v>0</v>
      </c>
      <c r="G264" s="198" t="n">
        <v>0</v>
      </c>
      <c r="H264" s="198" t="n">
        <v>0</v>
      </c>
      <c r="I264" s="198" t="n">
        <v>0</v>
      </c>
      <c r="J264" s="198" t="n">
        <v>0</v>
      </c>
      <c r="K264" s="328" t="n">
        <f aca="false">SUM(E264:J264)</f>
        <v>0</v>
      </c>
      <c r="L264" s="198" t="n">
        <v>0</v>
      </c>
      <c r="M264" s="90"/>
    </row>
    <row r="265" customFormat="false" ht="14.65" hidden="false" customHeight="false" outlineLevel="0" collapsed="false">
      <c r="A265" s="87"/>
      <c r="C265" s="326" t="s">
        <v>1319</v>
      </c>
      <c r="D265" s="327" t="s">
        <v>1320</v>
      </c>
      <c r="E265" s="198" t="n">
        <v>0</v>
      </c>
      <c r="F265" s="198" t="n">
        <v>0</v>
      </c>
      <c r="G265" s="198" t="n">
        <v>0</v>
      </c>
      <c r="H265" s="198" t="n">
        <v>0</v>
      </c>
      <c r="I265" s="198" t="n">
        <v>0</v>
      </c>
      <c r="J265" s="198" t="n">
        <v>0</v>
      </c>
      <c r="K265" s="328" t="n">
        <f aca="false">SUM(E265:J265)</f>
        <v>0</v>
      </c>
      <c r="L265" s="198" t="n">
        <v>74700125</v>
      </c>
      <c r="M265" s="90"/>
    </row>
    <row r="266" customFormat="false" ht="14.65" hidden="false" customHeight="false" outlineLevel="0" collapsed="false">
      <c r="A266" s="87"/>
      <c r="C266" s="326" t="s">
        <v>1321</v>
      </c>
      <c r="D266" s="327" t="s">
        <v>1322</v>
      </c>
      <c r="E266" s="198" t="n">
        <v>0</v>
      </c>
      <c r="F266" s="198" t="n">
        <v>0</v>
      </c>
      <c r="G266" s="198" t="n">
        <v>0</v>
      </c>
      <c r="H266" s="198" t="n">
        <v>150000000</v>
      </c>
      <c r="I266" s="198" t="n">
        <v>0</v>
      </c>
      <c r="J266" s="198" t="n">
        <v>0</v>
      </c>
      <c r="K266" s="328" t="n">
        <f aca="false">SUM(E266:J266)</f>
        <v>150000000</v>
      </c>
      <c r="L266" s="198" t="n">
        <v>150000000</v>
      </c>
      <c r="M266" s="90"/>
    </row>
    <row r="267" customFormat="false" ht="14.65" hidden="false" customHeight="false" outlineLevel="0" collapsed="false">
      <c r="A267" s="87"/>
      <c r="C267" s="326" t="s">
        <v>1323</v>
      </c>
      <c r="D267" s="327" t="s">
        <v>1324</v>
      </c>
      <c r="E267" s="198" t="n">
        <v>0</v>
      </c>
      <c r="F267" s="198" t="n">
        <v>0</v>
      </c>
      <c r="G267" s="198" t="n">
        <v>0</v>
      </c>
      <c r="H267" s="198" t="n">
        <v>0</v>
      </c>
      <c r="I267" s="198" t="n">
        <v>0</v>
      </c>
      <c r="J267" s="198" t="n">
        <v>0</v>
      </c>
      <c r="K267" s="328" t="n">
        <f aca="false">SUM(E267:J267)</f>
        <v>0</v>
      </c>
      <c r="L267" s="198" t="n">
        <v>0</v>
      </c>
      <c r="M267" s="90"/>
    </row>
    <row r="268" customFormat="false" ht="14.65" hidden="false" customHeight="false" outlineLevel="0" collapsed="false">
      <c r="A268" s="87"/>
      <c r="C268" s="326" t="s">
        <v>1325</v>
      </c>
      <c r="D268" s="327" t="s">
        <v>1326</v>
      </c>
      <c r="E268" s="198" t="n">
        <v>0</v>
      </c>
      <c r="F268" s="198" t="n">
        <v>0</v>
      </c>
      <c r="G268" s="198" t="n">
        <v>0</v>
      </c>
      <c r="H268" s="198" t="n">
        <v>0</v>
      </c>
      <c r="I268" s="198" t="n">
        <v>0</v>
      </c>
      <c r="J268" s="198" t="n">
        <v>0</v>
      </c>
      <c r="K268" s="328" t="n">
        <f aca="false">SUM(E268:J268)</f>
        <v>0</v>
      </c>
      <c r="L268" s="198" t="n">
        <v>46510500</v>
      </c>
      <c r="M268" s="90"/>
    </row>
    <row r="269" customFormat="false" ht="14.65" hidden="false" customHeight="false" outlineLevel="0" collapsed="false">
      <c r="A269" s="87"/>
      <c r="C269" s="326" t="s">
        <v>1327</v>
      </c>
      <c r="D269" s="327" t="s">
        <v>1328</v>
      </c>
      <c r="E269" s="198" t="n">
        <v>0</v>
      </c>
      <c r="F269" s="198" t="n">
        <v>0</v>
      </c>
      <c r="G269" s="198" t="n">
        <v>0</v>
      </c>
      <c r="H269" s="198" t="n">
        <v>0</v>
      </c>
      <c r="I269" s="198" t="n">
        <v>0</v>
      </c>
      <c r="J269" s="198" t="n">
        <v>0</v>
      </c>
      <c r="K269" s="328" t="n">
        <f aca="false">SUM(E269:J269)</f>
        <v>0</v>
      </c>
      <c r="L269" s="198" t="n">
        <v>45384416.25</v>
      </c>
      <c r="M269" s="90"/>
    </row>
    <row r="270" customFormat="false" ht="14.65" hidden="false" customHeight="false" outlineLevel="0" collapsed="false">
      <c r="A270" s="87"/>
      <c r="C270" s="326" t="s">
        <v>1329</v>
      </c>
      <c r="D270" s="327" t="s">
        <v>1330</v>
      </c>
      <c r="E270" s="198" t="n">
        <v>0</v>
      </c>
      <c r="F270" s="198" t="n">
        <v>0</v>
      </c>
      <c r="G270" s="198" t="n">
        <v>0</v>
      </c>
      <c r="H270" s="198" t="n">
        <v>0</v>
      </c>
      <c r="I270" s="198" t="n">
        <v>0</v>
      </c>
      <c r="J270" s="198" t="n">
        <v>0</v>
      </c>
      <c r="K270" s="328" t="n">
        <f aca="false">SUM(E270:J270)</f>
        <v>0</v>
      </c>
      <c r="L270" s="198" t="n">
        <v>68524006.25</v>
      </c>
      <c r="M270" s="90"/>
    </row>
    <row r="271" customFormat="false" ht="14.65" hidden="false" customHeight="false" outlineLevel="0" collapsed="false"/>
    <row r="272" customFormat="false" ht="14.65" hidden="false" customHeight="false" outlineLevel="0" collapsed="false"/>
    <row r="273" customFormat="false" ht="14.65" hidden="false" customHeight="false" outlineLevel="0" collapsed="false"/>
    <row r="274" customFormat="false" ht="14.65" hidden="false" customHeight="false" outlineLevel="0" collapsed="false"/>
    <row r="275" customFormat="false" ht="14.65" hidden="false" customHeight="false" outlineLevel="0" collapsed="false"/>
    <row r="276" customFormat="false" ht="14.65" hidden="false" customHeight="false" outlineLevel="0" collapsed="false"/>
    <row r="277" customFormat="false" ht="14.65" hidden="false" customHeight="false" outlineLevel="0" collapsed="false"/>
    <row r="278" customFormat="false" ht="14.65" hidden="false" customHeight="false" outlineLevel="0" collapsed="false"/>
    <row r="279" customFormat="false" ht="14.65" hidden="false" customHeight="false" outlineLevel="0" collapsed="false"/>
    <row r="280" customFormat="false" ht="14.65" hidden="false" customHeight="false" outlineLevel="0" collapsed="false"/>
    <row r="281" customFormat="false" ht="14.65" hidden="false" customHeight="false" outlineLevel="0" collapsed="false"/>
    <row r="282" customFormat="false" ht="14.65" hidden="false" customHeight="false" outlineLevel="0" collapsed="false"/>
    <row r="283" customFormat="false" ht="14.65" hidden="false" customHeight="false" outlineLevel="0" collapsed="false"/>
    <row r="284" customFormat="false" ht="14.65" hidden="false" customHeight="false" outlineLevel="0" collapsed="false"/>
    <row r="285" customFormat="false" ht="14.65" hidden="false" customHeight="false" outlineLevel="0" collapsed="false"/>
    <row r="286" customFormat="false" ht="14.65" hidden="false" customHeight="false" outlineLevel="0" collapsed="false"/>
    <row r="287" customFormat="false" ht="14.65" hidden="false" customHeight="false" outlineLevel="0" collapsed="false"/>
    <row r="288" customFormat="false" ht="14.65" hidden="false" customHeight="false" outlineLevel="0" collapsed="false"/>
    <row r="289" customFormat="false" ht="14.65" hidden="false" customHeight="false" outlineLevel="0" collapsed="false"/>
    <row r="290" customFormat="false" ht="14.65" hidden="false" customHeight="false" outlineLevel="0" collapsed="false"/>
    <row r="291" customFormat="false" ht="14.65" hidden="false" customHeight="false" outlineLevel="0" collapsed="false"/>
    <row r="292" customFormat="false" ht="14.65" hidden="false" customHeight="false" outlineLevel="0" collapsed="false"/>
    <row r="293" customFormat="false" ht="14.65" hidden="false" customHeight="false" outlineLevel="0" collapsed="false"/>
    <row r="294" customFormat="false" ht="14.65" hidden="false" customHeight="false" outlineLevel="0" collapsed="false"/>
    <row r="295" customFormat="false" ht="14.65" hidden="false" customHeight="false" outlineLevel="0" collapsed="false"/>
    <row r="296" customFormat="false" ht="14.65" hidden="false" customHeight="false" outlineLevel="0" collapsed="false"/>
    <row r="297" customFormat="false" ht="14.65" hidden="false" customHeight="false" outlineLevel="0" collapsed="false"/>
    <row r="298" customFormat="false" ht="14.65" hidden="false" customHeight="false" outlineLevel="0" collapsed="false"/>
    <row r="299" customFormat="false" ht="14.65" hidden="false" customHeight="false" outlineLevel="0" collapsed="false"/>
  </sheetData>
  <autoFilter ref="A23:S163"/>
  <mergeCells count="21">
    <mergeCell ref="C3:D3"/>
    <mergeCell ref="C4:D4"/>
    <mergeCell ref="C5:D5"/>
    <mergeCell ref="P11:Q11"/>
    <mergeCell ref="R11:S11"/>
    <mergeCell ref="K13:K14"/>
    <mergeCell ref="L13:L16"/>
    <mergeCell ref="M13:M15"/>
    <mergeCell ref="N13:N15"/>
    <mergeCell ref="P13:P16"/>
    <mergeCell ref="Q13:Q16"/>
    <mergeCell ref="R13:R16"/>
    <mergeCell ref="S13:S16"/>
    <mergeCell ref="AB13:AB14"/>
    <mergeCell ref="AC13:AC16"/>
    <mergeCell ref="A179:F179"/>
    <mergeCell ref="A180:H180"/>
    <mergeCell ref="L181:L183"/>
    <mergeCell ref="M181:M183"/>
    <mergeCell ref="N181:N183"/>
    <mergeCell ref="A191:I191"/>
  </mergeCells>
  <printOptions headings="false" gridLines="false" gridLinesSet="true" horizontalCentered="true" verticalCentered="true"/>
  <pageMargins left="0.0784722222222222" right="0.0784722222222222" top="0.0784722222222222" bottom="0.0784722222222222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LibreOffice/6.1.6.3.M14$Windows_X86_64 LibreOffice_project/41ee200cf4757de946a4b979e90b833b328d1531</Application>
  <Company>CRPACA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2020-09-01T11:38:08Z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CRPACA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